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PS\Dropbox\EQUINOXE SA\STAT\"/>
    </mc:Choice>
  </mc:AlternateContent>
  <xr:revisionPtr revIDLastSave="0" documentId="13_ncr:1_{07F748CF-546A-42C8-9F1D-DD71AB714083}" xr6:coauthVersionLast="47" xr6:coauthVersionMax="47" xr10:uidLastSave="{00000000-0000-0000-0000-000000000000}"/>
  <bookViews>
    <workbookView xWindow="-120" yWindow="-120" windowWidth="29040" windowHeight="15225" xr2:uid="{71925DE3-BBEE-44CE-831A-A7A87F5DD47C}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193" i="1" l="1"/>
  <c r="BH193" i="1" s="1"/>
  <c r="AZ193" i="1"/>
  <c r="BC193" i="1" s="1"/>
  <c r="AT193" i="1"/>
  <c r="AU193" i="1" s="1"/>
  <c r="AV193" i="1" s="1"/>
  <c r="AX193" i="1" s="1"/>
  <c r="AW193" i="1" s="1"/>
  <c r="AY193" i="1" s="1"/>
  <c r="AO193" i="1"/>
  <c r="AJ193" i="1"/>
  <c r="AL193" i="1" s="1"/>
  <c r="AF193" i="1"/>
  <c r="AG193" i="1" s="1"/>
  <c r="BE192" i="1"/>
  <c r="BG192" i="1" s="1"/>
  <c r="AZ192" i="1"/>
  <c r="BC192" i="1" s="1"/>
  <c r="AT192" i="1"/>
  <c r="AU192" i="1" s="1"/>
  <c r="AV192" i="1" s="1"/>
  <c r="AX192" i="1" s="1"/>
  <c r="AW192" i="1" s="1"/>
  <c r="AY192" i="1" s="1"/>
  <c r="AO192" i="1"/>
  <c r="AR192" i="1" s="1"/>
  <c r="AJ192" i="1"/>
  <c r="AL192" i="1" s="1"/>
  <c r="AF192" i="1"/>
  <c r="BE191" i="1"/>
  <c r="AZ191" i="1"/>
  <c r="BC191" i="1" s="1"/>
  <c r="AT191" i="1"/>
  <c r="AU191" i="1" s="1"/>
  <c r="AV191" i="1" s="1"/>
  <c r="AX191" i="1" s="1"/>
  <c r="AW191" i="1" s="1"/>
  <c r="AY191" i="1" s="1"/>
  <c r="AO191" i="1"/>
  <c r="AQ191" i="1" s="1"/>
  <c r="AJ191" i="1"/>
  <c r="AK191" i="1" s="1"/>
  <c r="AF191" i="1"/>
  <c r="AG191" i="1" s="1"/>
  <c r="BE190" i="1"/>
  <c r="BH190" i="1" s="1"/>
  <c r="AZ190" i="1"/>
  <c r="BC190" i="1" s="1"/>
  <c r="AT190" i="1"/>
  <c r="AU190" i="1" s="1"/>
  <c r="AV190" i="1" s="1"/>
  <c r="AX190" i="1" s="1"/>
  <c r="AW190" i="1" s="1"/>
  <c r="AY190" i="1" s="1"/>
  <c r="AO190" i="1"/>
  <c r="AJ190" i="1"/>
  <c r="AL190" i="1" s="1"/>
  <c r="AF190" i="1"/>
  <c r="AG190" i="1" s="1"/>
  <c r="BE189" i="1"/>
  <c r="BG189" i="1" s="1"/>
  <c r="AZ189" i="1"/>
  <c r="BC189" i="1" s="1"/>
  <c r="AT189" i="1"/>
  <c r="AU189" i="1" s="1"/>
  <c r="AV189" i="1" s="1"/>
  <c r="AX189" i="1" s="1"/>
  <c r="AW189" i="1" s="1"/>
  <c r="AY189" i="1" s="1"/>
  <c r="AO189" i="1"/>
  <c r="AR189" i="1" s="1"/>
  <c r="AJ189" i="1"/>
  <c r="AL189" i="1" s="1"/>
  <c r="AF189" i="1"/>
  <c r="BE188" i="1"/>
  <c r="AZ188" i="1"/>
  <c r="BC188" i="1" s="1"/>
  <c r="AT188" i="1"/>
  <c r="AU188" i="1" s="1"/>
  <c r="AV188" i="1" s="1"/>
  <c r="AX188" i="1" s="1"/>
  <c r="AW188" i="1" s="1"/>
  <c r="AY188" i="1" s="1"/>
  <c r="AO188" i="1"/>
  <c r="AQ188" i="1" s="1"/>
  <c r="AJ188" i="1"/>
  <c r="AL188" i="1" s="1"/>
  <c r="AF188" i="1"/>
  <c r="AG188" i="1" s="1"/>
  <c r="BE187" i="1"/>
  <c r="AZ187" i="1"/>
  <c r="BC187" i="1" s="1"/>
  <c r="AT187" i="1"/>
  <c r="AU187" i="1" s="1"/>
  <c r="AV187" i="1" s="1"/>
  <c r="AX187" i="1" s="1"/>
  <c r="AW187" i="1" s="1"/>
  <c r="AY187" i="1" s="1"/>
  <c r="AO187" i="1"/>
  <c r="AJ187" i="1"/>
  <c r="AL187" i="1" s="1"/>
  <c r="AF187" i="1"/>
  <c r="BE186" i="1"/>
  <c r="BG186" i="1" s="1"/>
  <c r="AZ186" i="1"/>
  <c r="AT186" i="1"/>
  <c r="AU186" i="1" s="1"/>
  <c r="AV186" i="1" s="1"/>
  <c r="AX186" i="1" s="1"/>
  <c r="AW186" i="1" s="1"/>
  <c r="AY186" i="1" s="1"/>
  <c r="AO186" i="1"/>
  <c r="AJ186" i="1"/>
  <c r="AL186" i="1" s="1"/>
  <c r="AF186" i="1"/>
  <c r="BE185" i="1"/>
  <c r="AZ185" i="1"/>
  <c r="AT185" i="1"/>
  <c r="AU185" i="1" s="1"/>
  <c r="AV185" i="1" s="1"/>
  <c r="AX185" i="1" s="1"/>
  <c r="AW185" i="1" s="1"/>
  <c r="AY185" i="1" s="1"/>
  <c r="AO185" i="1"/>
  <c r="AQ185" i="1" s="1"/>
  <c r="AJ185" i="1"/>
  <c r="AL185" i="1" s="1"/>
  <c r="AF185" i="1"/>
  <c r="AG185" i="1" s="1"/>
  <c r="BE184" i="1"/>
  <c r="AZ184" i="1"/>
  <c r="BC184" i="1" s="1"/>
  <c r="AT184" i="1"/>
  <c r="AU184" i="1" s="1"/>
  <c r="AV184" i="1" s="1"/>
  <c r="AX184" i="1" s="1"/>
  <c r="AW184" i="1" s="1"/>
  <c r="AY184" i="1" s="1"/>
  <c r="AO184" i="1"/>
  <c r="AQ184" i="1" s="1"/>
  <c r="AJ184" i="1"/>
  <c r="AL184" i="1" s="1"/>
  <c r="AF184" i="1"/>
  <c r="BE183" i="1"/>
  <c r="AZ183" i="1"/>
  <c r="BA183" i="1" s="1"/>
  <c r="AT183" i="1"/>
  <c r="AU183" i="1" s="1"/>
  <c r="AV183" i="1" s="1"/>
  <c r="AX183" i="1" s="1"/>
  <c r="AW183" i="1" s="1"/>
  <c r="AY183" i="1" s="1"/>
  <c r="AO183" i="1"/>
  <c r="AJ183" i="1"/>
  <c r="AF183" i="1"/>
  <c r="BE182" i="1"/>
  <c r="BG182" i="1" s="1"/>
  <c r="AZ182" i="1"/>
  <c r="BA182" i="1" s="1"/>
  <c r="AT182" i="1"/>
  <c r="AU182" i="1" s="1"/>
  <c r="AV182" i="1" s="1"/>
  <c r="AX182" i="1" s="1"/>
  <c r="AW182" i="1" s="1"/>
  <c r="AY182" i="1" s="1"/>
  <c r="AO182" i="1"/>
  <c r="AR182" i="1" s="1"/>
  <c r="AJ182" i="1"/>
  <c r="AL182" i="1" s="1"/>
  <c r="AF182" i="1"/>
  <c r="AG182" i="1" s="1"/>
  <c r="BE181" i="1"/>
  <c r="BH181" i="1" s="1"/>
  <c r="AZ181" i="1"/>
  <c r="BC181" i="1" s="1"/>
  <c r="AT181" i="1"/>
  <c r="AU181" i="1" s="1"/>
  <c r="AV181" i="1" s="1"/>
  <c r="AX181" i="1" s="1"/>
  <c r="AW181" i="1" s="1"/>
  <c r="AY181" i="1" s="1"/>
  <c r="AO181" i="1"/>
  <c r="AQ181" i="1" s="1"/>
  <c r="AJ181" i="1"/>
  <c r="AL181" i="1" s="1"/>
  <c r="AF181" i="1"/>
  <c r="AG181" i="1" s="1"/>
  <c r="BE180" i="1"/>
  <c r="BH180" i="1" s="1"/>
  <c r="AZ180" i="1"/>
  <c r="BC180" i="1" s="1"/>
  <c r="AT180" i="1"/>
  <c r="AU180" i="1" s="1"/>
  <c r="AV180" i="1" s="1"/>
  <c r="AX180" i="1" s="1"/>
  <c r="AW180" i="1" s="1"/>
  <c r="AY180" i="1" s="1"/>
  <c r="AO180" i="1"/>
  <c r="AQ180" i="1" s="1"/>
  <c r="AJ180" i="1"/>
  <c r="AL180" i="1" s="1"/>
  <c r="AF180" i="1"/>
  <c r="AG180" i="1" s="1"/>
  <c r="BE179" i="1"/>
  <c r="BG179" i="1" s="1"/>
  <c r="AZ179" i="1"/>
  <c r="BA179" i="1" s="1"/>
  <c r="AT179" i="1"/>
  <c r="AU179" i="1" s="1"/>
  <c r="AV179" i="1" s="1"/>
  <c r="AX179" i="1" s="1"/>
  <c r="AW179" i="1" s="1"/>
  <c r="AY179" i="1" s="1"/>
  <c r="AO179" i="1"/>
  <c r="AJ179" i="1"/>
  <c r="AK179" i="1" s="1"/>
  <c r="AF179" i="1"/>
  <c r="AG179" i="1" s="1"/>
  <c r="BE178" i="1"/>
  <c r="BG178" i="1" s="1"/>
  <c r="AZ178" i="1"/>
  <c r="BC178" i="1" s="1"/>
  <c r="AT178" i="1"/>
  <c r="AU178" i="1" s="1"/>
  <c r="AV178" i="1" s="1"/>
  <c r="AX178" i="1" s="1"/>
  <c r="AW178" i="1" s="1"/>
  <c r="AY178" i="1" s="1"/>
  <c r="AO178" i="1"/>
  <c r="AQ178" i="1" s="1"/>
  <c r="AJ178" i="1"/>
  <c r="AL178" i="1" s="1"/>
  <c r="AF178" i="1"/>
  <c r="BE177" i="1"/>
  <c r="AZ177" i="1"/>
  <c r="AT177" i="1"/>
  <c r="AU177" i="1" s="1"/>
  <c r="AV177" i="1" s="1"/>
  <c r="AX177" i="1" s="1"/>
  <c r="AW177" i="1" s="1"/>
  <c r="AY177" i="1" s="1"/>
  <c r="AO177" i="1"/>
  <c r="AQ177" i="1" s="1"/>
  <c r="AJ177" i="1"/>
  <c r="AF177" i="1"/>
  <c r="AG177" i="1" s="1"/>
  <c r="BE176" i="1"/>
  <c r="AZ176" i="1"/>
  <c r="AT176" i="1"/>
  <c r="AU176" i="1" s="1"/>
  <c r="AV176" i="1" s="1"/>
  <c r="AX176" i="1" s="1"/>
  <c r="AW176" i="1" s="1"/>
  <c r="AY176" i="1" s="1"/>
  <c r="AO176" i="1"/>
  <c r="AJ176" i="1"/>
  <c r="AF176" i="1"/>
  <c r="BE175" i="1"/>
  <c r="AZ175" i="1"/>
  <c r="AT175" i="1"/>
  <c r="AU175" i="1" s="1"/>
  <c r="AV175" i="1" s="1"/>
  <c r="AX175" i="1" s="1"/>
  <c r="AW175" i="1" s="1"/>
  <c r="AY175" i="1" s="1"/>
  <c r="AO175" i="1"/>
  <c r="AJ175" i="1"/>
  <c r="AF175" i="1"/>
  <c r="BE174" i="1"/>
  <c r="AZ174" i="1"/>
  <c r="AT174" i="1"/>
  <c r="AU174" i="1" s="1"/>
  <c r="AV174" i="1" s="1"/>
  <c r="AX174" i="1" s="1"/>
  <c r="AW174" i="1" s="1"/>
  <c r="AY174" i="1" s="1"/>
  <c r="AO174" i="1"/>
  <c r="AJ174" i="1"/>
  <c r="AF174" i="1"/>
  <c r="BE173" i="1"/>
  <c r="AZ173" i="1"/>
  <c r="AT173" i="1"/>
  <c r="AU173" i="1" s="1"/>
  <c r="AV173" i="1" s="1"/>
  <c r="AX173" i="1" s="1"/>
  <c r="AW173" i="1" s="1"/>
  <c r="AY173" i="1" s="1"/>
  <c r="AO173" i="1"/>
  <c r="AJ173" i="1"/>
  <c r="AF173" i="1"/>
  <c r="BE172" i="1"/>
  <c r="AZ172" i="1"/>
  <c r="AT172" i="1"/>
  <c r="AU172" i="1" s="1"/>
  <c r="AV172" i="1" s="1"/>
  <c r="AX172" i="1" s="1"/>
  <c r="AW172" i="1" s="1"/>
  <c r="AY172" i="1" s="1"/>
  <c r="AO172" i="1"/>
  <c r="AJ172" i="1"/>
  <c r="AF172" i="1"/>
  <c r="BE171" i="1"/>
  <c r="AZ171" i="1"/>
  <c r="AT171" i="1"/>
  <c r="AU171" i="1" s="1"/>
  <c r="AV171" i="1" s="1"/>
  <c r="AX171" i="1" s="1"/>
  <c r="AW171" i="1" s="1"/>
  <c r="AY171" i="1" s="1"/>
  <c r="AO171" i="1"/>
  <c r="AJ171" i="1"/>
  <c r="AF171" i="1"/>
  <c r="BE170" i="1"/>
  <c r="AZ170" i="1"/>
  <c r="AT170" i="1"/>
  <c r="AU170" i="1" s="1"/>
  <c r="AV170" i="1" s="1"/>
  <c r="AX170" i="1" s="1"/>
  <c r="AW170" i="1" s="1"/>
  <c r="AY170" i="1" s="1"/>
  <c r="AO170" i="1"/>
  <c r="AJ170" i="1"/>
  <c r="AF170" i="1"/>
  <c r="BE169" i="1"/>
  <c r="AZ169" i="1"/>
  <c r="AT169" i="1"/>
  <c r="AU169" i="1" s="1"/>
  <c r="AV169" i="1" s="1"/>
  <c r="AX169" i="1" s="1"/>
  <c r="AW169" i="1" s="1"/>
  <c r="AY169" i="1" s="1"/>
  <c r="AO169" i="1"/>
  <c r="AJ169" i="1"/>
  <c r="AF169" i="1"/>
  <c r="BE168" i="1"/>
  <c r="AZ168" i="1"/>
  <c r="AT168" i="1"/>
  <c r="AU168" i="1" s="1"/>
  <c r="AV168" i="1" s="1"/>
  <c r="AX168" i="1" s="1"/>
  <c r="AW168" i="1" s="1"/>
  <c r="AY168" i="1" s="1"/>
  <c r="AO168" i="1"/>
  <c r="AJ168" i="1"/>
  <c r="AF168" i="1"/>
  <c r="AG168" i="1" s="1"/>
  <c r="BE167" i="1"/>
  <c r="AZ167" i="1"/>
  <c r="AT167" i="1"/>
  <c r="AU167" i="1" s="1"/>
  <c r="AV167" i="1" s="1"/>
  <c r="AX167" i="1" s="1"/>
  <c r="AW167" i="1" s="1"/>
  <c r="AY167" i="1" s="1"/>
  <c r="AO167" i="1"/>
  <c r="AJ167" i="1"/>
  <c r="AF167" i="1"/>
  <c r="AG167" i="1" s="1"/>
  <c r="BE166" i="1"/>
  <c r="AZ166" i="1"/>
  <c r="AT166" i="1"/>
  <c r="AU166" i="1" s="1"/>
  <c r="AV166" i="1" s="1"/>
  <c r="AX166" i="1" s="1"/>
  <c r="AW166" i="1" s="1"/>
  <c r="AY166" i="1" s="1"/>
  <c r="AO166" i="1"/>
  <c r="AJ166" i="1"/>
  <c r="AF166" i="1"/>
  <c r="BE165" i="1"/>
  <c r="AZ165" i="1"/>
  <c r="AT165" i="1"/>
  <c r="AU165" i="1" s="1"/>
  <c r="AV165" i="1" s="1"/>
  <c r="AX165" i="1" s="1"/>
  <c r="AW165" i="1" s="1"/>
  <c r="AY165" i="1" s="1"/>
  <c r="AO165" i="1"/>
  <c r="AJ165" i="1"/>
  <c r="AF165" i="1"/>
  <c r="BE164" i="1"/>
  <c r="AZ164" i="1"/>
  <c r="AT164" i="1"/>
  <c r="AU164" i="1" s="1"/>
  <c r="AV164" i="1" s="1"/>
  <c r="AX164" i="1" s="1"/>
  <c r="AW164" i="1" s="1"/>
  <c r="AY164" i="1" s="1"/>
  <c r="AO164" i="1"/>
  <c r="AJ164" i="1"/>
  <c r="AF164" i="1"/>
  <c r="BE163" i="1"/>
  <c r="AZ163" i="1"/>
  <c r="AT163" i="1"/>
  <c r="AU163" i="1" s="1"/>
  <c r="AV163" i="1" s="1"/>
  <c r="AX163" i="1" s="1"/>
  <c r="AW163" i="1" s="1"/>
  <c r="AY163" i="1" s="1"/>
  <c r="AO163" i="1"/>
  <c r="AJ163" i="1"/>
  <c r="AF163" i="1"/>
  <c r="BE162" i="1"/>
  <c r="BH162" i="1" s="1"/>
  <c r="AZ162" i="1"/>
  <c r="AT162" i="1"/>
  <c r="AU162" i="1" s="1"/>
  <c r="AV162" i="1" s="1"/>
  <c r="AX162" i="1" s="1"/>
  <c r="AW162" i="1" s="1"/>
  <c r="AY162" i="1" s="1"/>
  <c r="AO162" i="1"/>
  <c r="AJ162" i="1"/>
  <c r="AF162" i="1"/>
  <c r="AG162" i="1" s="1"/>
  <c r="BE161" i="1"/>
  <c r="BF161" i="1" s="1"/>
  <c r="AZ161" i="1"/>
  <c r="AT161" i="1"/>
  <c r="AU161" i="1" s="1"/>
  <c r="AV161" i="1" s="1"/>
  <c r="AX161" i="1" s="1"/>
  <c r="AW161" i="1" s="1"/>
  <c r="AY161" i="1" s="1"/>
  <c r="AO161" i="1"/>
  <c r="AQ161" i="1" s="1"/>
  <c r="AJ161" i="1"/>
  <c r="AK161" i="1" s="1"/>
  <c r="AF161" i="1"/>
  <c r="AG161" i="1" s="1"/>
  <c r="BE160" i="1"/>
  <c r="AZ160" i="1"/>
  <c r="BC160" i="1" s="1"/>
  <c r="AT160" i="1"/>
  <c r="AU160" i="1" s="1"/>
  <c r="AV160" i="1" s="1"/>
  <c r="AX160" i="1" s="1"/>
  <c r="AW160" i="1" s="1"/>
  <c r="AY160" i="1" s="1"/>
  <c r="AO160" i="1"/>
  <c r="AR160" i="1" s="1"/>
  <c r="AJ160" i="1"/>
  <c r="AF160" i="1"/>
  <c r="AG160" i="1" s="1"/>
  <c r="BE159" i="1"/>
  <c r="BG159" i="1" s="1"/>
  <c r="AZ159" i="1"/>
  <c r="BA159" i="1" s="1"/>
  <c r="AT159" i="1"/>
  <c r="AU159" i="1" s="1"/>
  <c r="AV159" i="1" s="1"/>
  <c r="AX159" i="1" s="1"/>
  <c r="AW159" i="1" s="1"/>
  <c r="AY159" i="1" s="1"/>
  <c r="AO159" i="1"/>
  <c r="AR159" i="1" s="1"/>
  <c r="AJ159" i="1"/>
  <c r="AF159" i="1"/>
  <c r="BE158" i="1"/>
  <c r="BH158" i="1" s="1"/>
  <c r="AZ158" i="1"/>
  <c r="BC158" i="1" s="1"/>
  <c r="AT158" i="1"/>
  <c r="AU158" i="1" s="1"/>
  <c r="AV158" i="1" s="1"/>
  <c r="AX158" i="1" s="1"/>
  <c r="AW158" i="1" s="1"/>
  <c r="AY158" i="1" s="1"/>
  <c r="AO158" i="1"/>
  <c r="AQ158" i="1" s="1"/>
  <c r="AJ158" i="1"/>
  <c r="AK158" i="1" s="1"/>
  <c r="AF158" i="1"/>
  <c r="AG158" i="1" s="1"/>
  <c r="BE157" i="1"/>
  <c r="BG157" i="1" s="1"/>
  <c r="AZ157" i="1"/>
  <c r="BA157" i="1" s="1"/>
  <c r="AT157" i="1"/>
  <c r="AU157" i="1" s="1"/>
  <c r="AV157" i="1" s="1"/>
  <c r="AX157" i="1" s="1"/>
  <c r="AW157" i="1" s="1"/>
  <c r="AY157" i="1" s="1"/>
  <c r="AO157" i="1"/>
  <c r="AJ157" i="1"/>
  <c r="AL157" i="1" s="1"/>
  <c r="AF157" i="1"/>
  <c r="BE156" i="1"/>
  <c r="BG156" i="1" s="1"/>
  <c r="AZ156" i="1"/>
  <c r="BB156" i="1" s="1"/>
  <c r="AT156" i="1"/>
  <c r="AU156" i="1" s="1"/>
  <c r="AV156" i="1" s="1"/>
  <c r="AX156" i="1" s="1"/>
  <c r="AW156" i="1" s="1"/>
  <c r="AY156" i="1" s="1"/>
  <c r="AO156" i="1"/>
  <c r="AJ156" i="1"/>
  <c r="AL156" i="1" s="1"/>
  <c r="AF156" i="1"/>
  <c r="AG156" i="1" s="1"/>
  <c r="BE155" i="1"/>
  <c r="BH155" i="1" s="1"/>
  <c r="AZ155" i="1"/>
  <c r="AT155" i="1"/>
  <c r="AU155" i="1" s="1"/>
  <c r="AV155" i="1" s="1"/>
  <c r="AX155" i="1" s="1"/>
  <c r="AW155" i="1" s="1"/>
  <c r="AY155" i="1" s="1"/>
  <c r="AO155" i="1"/>
  <c r="AQ155" i="1" s="1"/>
  <c r="AJ155" i="1"/>
  <c r="AL155" i="1" s="1"/>
  <c r="AF155" i="1"/>
  <c r="AG155" i="1" s="1"/>
  <c r="BE154" i="1"/>
  <c r="BG154" i="1" s="1"/>
  <c r="AZ154" i="1"/>
  <c r="BC154" i="1" s="1"/>
  <c r="AT154" i="1"/>
  <c r="AU154" i="1" s="1"/>
  <c r="AV154" i="1" s="1"/>
  <c r="AX154" i="1" s="1"/>
  <c r="AW154" i="1" s="1"/>
  <c r="AY154" i="1" s="1"/>
  <c r="AO154" i="1"/>
  <c r="AR154" i="1" s="1"/>
  <c r="AJ154" i="1"/>
  <c r="AK154" i="1" s="1"/>
  <c r="AF154" i="1"/>
  <c r="BE153" i="1"/>
  <c r="BG153" i="1" s="1"/>
  <c r="AZ153" i="1"/>
  <c r="AT153" i="1"/>
  <c r="AU153" i="1" s="1"/>
  <c r="AV153" i="1" s="1"/>
  <c r="AX153" i="1" s="1"/>
  <c r="AW153" i="1" s="1"/>
  <c r="AY153" i="1" s="1"/>
  <c r="AO153" i="1"/>
  <c r="AQ153" i="1" s="1"/>
  <c r="AJ153" i="1"/>
  <c r="AK153" i="1" s="1"/>
  <c r="AF153" i="1"/>
  <c r="AG153" i="1" s="1"/>
  <c r="BE152" i="1"/>
  <c r="AZ152" i="1"/>
  <c r="BC152" i="1" s="1"/>
  <c r="AT152" i="1"/>
  <c r="AU152" i="1" s="1"/>
  <c r="AV152" i="1" s="1"/>
  <c r="AX152" i="1" s="1"/>
  <c r="AW152" i="1" s="1"/>
  <c r="AY152" i="1" s="1"/>
  <c r="AO152" i="1"/>
  <c r="AQ152" i="1" s="1"/>
  <c r="AJ152" i="1"/>
  <c r="AL152" i="1" s="1"/>
  <c r="AF152" i="1"/>
  <c r="BE151" i="1"/>
  <c r="BH151" i="1" s="1"/>
  <c r="AZ151" i="1"/>
  <c r="BC151" i="1" s="1"/>
  <c r="AT151" i="1"/>
  <c r="AU151" i="1" s="1"/>
  <c r="AV151" i="1" s="1"/>
  <c r="AX151" i="1" s="1"/>
  <c r="AW151" i="1" s="1"/>
  <c r="AY151" i="1" s="1"/>
  <c r="AO151" i="1"/>
  <c r="AR151" i="1" s="1"/>
  <c r="AJ151" i="1"/>
  <c r="AL151" i="1" s="1"/>
  <c r="AF151" i="1"/>
  <c r="BE150" i="1"/>
  <c r="BG150" i="1" s="1"/>
  <c r="AZ150" i="1"/>
  <c r="BB150" i="1" s="1"/>
  <c r="AT150" i="1"/>
  <c r="AU150" i="1" s="1"/>
  <c r="AV150" i="1" s="1"/>
  <c r="AX150" i="1" s="1"/>
  <c r="AW150" i="1" s="1"/>
  <c r="AY150" i="1" s="1"/>
  <c r="AO150" i="1"/>
  <c r="AQ150" i="1" s="1"/>
  <c r="AJ150" i="1"/>
  <c r="AF150" i="1"/>
  <c r="AG150" i="1" s="1"/>
  <c r="BE149" i="1"/>
  <c r="BH149" i="1" s="1"/>
  <c r="AZ149" i="1"/>
  <c r="BC149" i="1" s="1"/>
  <c r="AT149" i="1"/>
  <c r="AU149" i="1" s="1"/>
  <c r="AV149" i="1" s="1"/>
  <c r="AX149" i="1" s="1"/>
  <c r="AW149" i="1" s="1"/>
  <c r="AY149" i="1" s="1"/>
  <c r="AO149" i="1"/>
  <c r="AJ149" i="1"/>
  <c r="AF149" i="1"/>
  <c r="AG149" i="1" s="1"/>
  <c r="BE148" i="1"/>
  <c r="BG148" i="1" s="1"/>
  <c r="AZ148" i="1"/>
  <c r="BA148" i="1" s="1"/>
  <c r="AT148" i="1"/>
  <c r="AU148" i="1" s="1"/>
  <c r="AV148" i="1" s="1"/>
  <c r="AX148" i="1" s="1"/>
  <c r="AW148" i="1" s="1"/>
  <c r="AY148" i="1" s="1"/>
  <c r="AO148" i="1"/>
  <c r="AP148" i="1" s="1"/>
  <c r="AJ148" i="1"/>
  <c r="AK148" i="1" s="1"/>
  <c r="AF148" i="1"/>
  <c r="BE147" i="1"/>
  <c r="BH147" i="1" s="1"/>
  <c r="AZ147" i="1"/>
  <c r="BB147" i="1" s="1"/>
  <c r="AT147" i="1"/>
  <c r="AU147" i="1" s="1"/>
  <c r="AV147" i="1" s="1"/>
  <c r="AX147" i="1" s="1"/>
  <c r="AW147" i="1" s="1"/>
  <c r="AY147" i="1" s="1"/>
  <c r="AO147" i="1"/>
  <c r="AP147" i="1" s="1"/>
  <c r="AJ147" i="1"/>
  <c r="AK147" i="1" s="1"/>
  <c r="AF147" i="1"/>
  <c r="AG147" i="1" s="1"/>
  <c r="BE146" i="1"/>
  <c r="AZ146" i="1"/>
  <c r="BA146" i="1" s="1"/>
  <c r="AT146" i="1"/>
  <c r="AU146" i="1" s="1"/>
  <c r="AV146" i="1" s="1"/>
  <c r="AX146" i="1" s="1"/>
  <c r="AW146" i="1" s="1"/>
  <c r="AY146" i="1" s="1"/>
  <c r="AO146" i="1"/>
  <c r="AR146" i="1" s="1"/>
  <c r="AJ146" i="1"/>
  <c r="AF146" i="1"/>
  <c r="BE145" i="1"/>
  <c r="AZ145" i="1"/>
  <c r="AT145" i="1"/>
  <c r="AU145" i="1" s="1"/>
  <c r="AV145" i="1" s="1"/>
  <c r="AX145" i="1" s="1"/>
  <c r="AW145" i="1" s="1"/>
  <c r="AY145" i="1" s="1"/>
  <c r="AO145" i="1"/>
  <c r="AQ145" i="1" s="1"/>
  <c r="AJ145" i="1"/>
  <c r="AK145" i="1" s="1"/>
  <c r="AF145" i="1"/>
  <c r="BE144" i="1"/>
  <c r="BF144" i="1" s="1"/>
  <c r="AZ144" i="1"/>
  <c r="AT144" i="1"/>
  <c r="AU144" i="1" s="1"/>
  <c r="AV144" i="1" s="1"/>
  <c r="AX144" i="1" s="1"/>
  <c r="AW144" i="1" s="1"/>
  <c r="AY144" i="1" s="1"/>
  <c r="AO144" i="1"/>
  <c r="AR144" i="1" s="1"/>
  <c r="AJ144" i="1"/>
  <c r="AK144" i="1" s="1"/>
  <c r="AF144" i="1"/>
  <c r="AG144" i="1" s="1"/>
  <c r="BE143" i="1"/>
  <c r="BG143" i="1" s="1"/>
  <c r="AZ143" i="1"/>
  <c r="BA143" i="1" s="1"/>
  <c r="AT143" i="1"/>
  <c r="AU143" i="1" s="1"/>
  <c r="AV143" i="1" s="1"/>
  <c r="AX143" i="1" s="1"/>
  <c r="AW143" i="1" s="1"/>
  <c r="AY143" i="1" s="1"/>
  <c r="AO143" i="1"/>
  <c r="AR143" i="1" s="1"/>
  <c r="AJ143" i="1"/>
  <c r="AF143" i="1"/>
  <c r="BE142" i="1"/>
  <c r="BH142" i="1" s="1"/>
  <c r="AZ142" i="1"/>
  <c r="AT142" i="1"/>
  <c r="AU142" i="1" s="1"/>
  <c r="AV142" i="1" s="1"/>
  <c r="AX142" i="1" s="1"/>
  <c r="AW142" i="1" s="1"/>
  <c r="AY142" i="1" s="1"/>
  <c r="AO142" i="1"/>
  <c r="AQ142" i="1" s="1"/>
  <c r="AJ142" i="1"/>
  <c r="AK142" i="1" s="1"/>
  <c r="AF142" i="1"/>
  <c r="BE141" i="1"/>
  <c r="BH141" i="1" s="1"/>
  <c r="AZ141" i="1"/>
  <c r="BB141" i="1" s="1"/>
  <c r="AT141" i="1"/>
  <c r="AU141" i="1" s="1"/>
  <c r="AV141" i="1" s="1"/>
  <c r="AX141" i="1" s="1"/>
  <c r="AW141" i="1" s="1"/>
  <c r="AY141" i="1" s="1"/>
  <c r="AO141" i="1"/>
  <c r="AQ141" i="1" s="1"/>
  <c r="AJ141" i="1"/>
  <c r="AK141" i="1" s="1"/>
  <c r="AF141" i="1"/>
  <c r="AG141" i="1" s="1"/>
  <c r="BE140" i="1"/>
  <c r="BG140" i="1" s="1"/>
  <c r="AZ140" i="1"/>
  <c r="BA140" i="1" s="1"/>
  <c r="AT140" i="1"/>
  <c r="AU140" i="1" s="1"/>
  <c r="AV140" i="1" s="1"/>
  <c r="AX140" i="1" s="1"/>
  <c r="AW140" i="1" s="1"/>
  <c r="AY140" i="1" s="1"/>
  <c r="AO140" i="1"/>
  <c r="AP140" i="1" s="1"/>
  <c r="AJ140" i="1"/>
  <c r="AK140" i="1" s="1"/>
  <c r="AF140" i="1"/>
  <c r="BE139" i="1"/>
  <c r="BH139" i="1" s="1"/>
  <c r="AZ139" i="1"/>
  <c r="BB139" i="1" s="1"/>
  <c r="AT139" i="1"/>
  <c r="AU139" i="1" s="1"/>
  <c r="AV139" i="1" s="1"/>
  <c r="AX139" i="1" s="1"/>
  <c r="AW139" i="1" s="1"/>
  <c r="AY139" i="1" s="1"/>
  <c r="AO139" i="1"/>
  <c r="AQ139" i="1" s="1"/>
  <c r="AJ139" i="1"/>
  <c r="AK139" i="1" s="1"/>
  <c r="AF139" i="1"/>
  <c r="BE138" i="1"/>
  <c r="BG138" i="1" s="1"/>
  <c r="AZ138" i="1"/>
  <c r="BB138" i="1" s="1"/>
  <c r="AT138" i="1"/>
  <c r="AU138" i="1" s="1"/>
  <c r="AV138" i="1" s="1"/>
  <c r="AX138" i="1" s="1"/>
  <c r="AW138" i="1" s="1"/>
  <c r="AY138" i="1" s="1"/>
  <c r="AO138" i="1"/>
  <c r="AQ138" i="1" s="1"/>
  <c r="AJ138" i="1"/>
  <c r="AF138" i="1"/>
  <c r="AG138" i="1" s="1"/>
  <c r="BE137" i="1"/>
  <c r="BG137" i="1" s="1"/>
  <c r="AZ137" i="1"/>
  <c r="AT137" i="1"/>
  <c r="AU137" i="1" s="1"/>
  <c r="AV137" i="1" s="1"/>
  <c r="AX137" i="1" s="1"/>
  <c r="AW137" i="1" s="1"/>
  <c r="AY137" i="1" s="1"/>
  <c r="AO137" i="1"/>
  <c r="AR137" i="1" s="1"/>
  <c r="AJ137" i="1"/>
  <c r="AK137" i="1" s="1"/>
  <c r="AF137" i="1"/>
  <c r="AG137" i="1" s="1"/>
  <c r="BE136" i="1"/>
  <c r="BH136" i="1" s="1"/>
  <c r="AZ136" i="1"/>
  <c r="BC136" i="1" s="1"/>
  <c r="AT136" i="1"/>
  <c r="AU136" i="1" s="1"/>
  <c r="AV136" i="1" s="1"/>
  <c r="AX136" i="1" s="1"/>
  <c r="AW136" i="1" s="1"/>
  <c r="AY136" i="1" s="1"/>
  <c r="AO136" i="1"/>
  <c r="AQ136" i="1" s="1"/>
  <c r="AJ136" i="1"/>
  <c r="AK136" i="1" s="1"/>
  <c r="AF136" i="1"/>
  <c r="AG136" i="1" s="1"/>
  <c r="BE135" i="1"/>
  <c r="BG135" i="1" s="1"/>
  <c r="AZ135" i="1"/>
  <c r="BA135" i="1" s="1"/>
  <c r="AT135" i="1"/>
  <c r="AU135" i="1" s="1"/>
  <c r="AV135" i="1" s="1"/>
  <c r="AX135" i="1" s="1"/>
  <c r="AW135" i="1" s="1"/>
  <c r="AY135" i="1" s="1"/>
  <c r="AO135" i="1"/>
  <c r="AJ135" i="1"/>
  <c r="AL135" i="1" s="1"/>
  <c r="AF135" i="1"/>
  <c r="AG135" i="1" s="1"/>
  <c r="BE134" i="1"/>
  <c r="AZ134" i="1"/>
  <c r="BA134" i="1" s="1"/>
  <c r="AT134" i="1"/>
  <c r="AU134" i="1" s="1"/>
  <c r="AV134" i="1" s="1"/>
  <c r="AX134" i="1" s="1"/>
  <c r="AW134" i="1" s="1"/>
  <c r="AY134" i="1" s="1"/>
  <c r="AO134" i="1"/>
  <c r="AP134" i="1" s="1"/>
  <c r="AJ134" i="1"/>
  <c r="AL134" i="1" s="1"/>
  <c r="AF134" i="1"/>
  <c r="BE133" i="1"/>
  <c r="AZ133" i="1"/>
  <c r="BC133" i="1" s="1"/>
  <c r="AT133" i="1"/>
  <c r="AU133" i="1" s="1"/>
  <c r="AV133" i="1" s="1"/>
  <c r="AX133" i="1" s="1"/>
  <c r="AW133" i="1" s="1"/>
  <c r="AY133" i="1" s="1"/>
  <c r="AO133" i="1"/>
  <c r="AQ133" i="1" s="1"/>
  <c r="AJ133" i="1"/>
  <c r="AK133" i="1" s="1"/>
  <c r="AF133" i="1"/>
  <c r="AG133" i="1" s="1"/>
  <c r="BE132" i="1"/>
  <c r="BH132" i="1" s="1"/>
  <c r="AZ132" i="1"/>
  <c r="BC132" i="1" s="1"/>
  <c r="AT132" i="1"/>
  <c r="AU132" i="1" s="1"/>
  <c r="AV132" i="1" s="1"/>
  <c r="AX132" i="1" s="1"/>
  <c r="AW132" i="1" s="1"/>
  <c r="AY132" i="1" s="1"/>
  <c r="AO132" i="1"/>
  <c r="AQ132" i="1" s="1"/>
  <c r="AJ132" i="1"/>
  <c r="AK132" i="1" s="1"/>
  <c r="AF132" i="1"/>
  <c r="BE131" i="1"/>
  <c r="BG131" i="1" s="1"/>
  <c r="AZ131" i="1"/>
  <c r="BA131" i="1" s="1"/>
  <c r="AT131" i="1"/>
  <c r="AU131" i="1" s="1"/>
  <c r="AV131" i="1" s="1"/>
  <c r="AX131" i="1" s="1"/>
  <c r="AW131" i="1" s="1"/>
  <c r="AY131" i="1" s="1"/>
  <c r="AO131" i="1"/>
  <c r="AQ131" i="1" s="1"/>
  <c r="AJ131" i="1"/>
  <c r="AK131" i="1" s="1"/>
  <c r="AF131" i="1"/>
  <c r="BE130" i="1"/>
  <c r="BH130" i="1" s="1"/>
  <c r="AZ130" i="1"/>
  <c r="BC130" i="1" s="1"/>
  <c r="AT130" i="1"/>
  <c r="AU130" i="1" s="1"/>
  <c r="AV130" i="1" s="1"/>
  <c r="AX130" i="1" s="1"/>
  <c r="AW130" i="1" s="1"/>
  <c r="AY130" i="1" s="1"/>
  <c r="AO130" i="1"/>
  <c r="AR130" i="1" s="1"/>
  <c r="AJ130" i="1"/>
  <c r="AK130" i="1" s="1"/>
  <c r="AF130" i="1"/>
  <c r="BE129" i="1"/>
  <c r="BF129" i="1" s="1"/>
  <c r="AZ129" i="1"/>
  <c r="BC129" i="1" s="1"/>
  <c r="AT129" i="1"/>
  <c r="AU129" i="1" s="1"/>
  <c r="AV129" i="1" s="1"/>
  <c r="AX129" i="1" s="1"/>
  <c r="AW129" i="1" s="1"/>
  <c r="AY129" i="1" s="1"/>
  <c r="AO129" i="1"/>
  <c r="AR129" i="1" s="1"/>
  <c r="AJ129" i="1"/>
  <c r="AL129" i="1" s="1"/>
  <c r="AF129" i="1"/>
  <c r="AG129" i="1" s="1"/>
  <c r="BE128" i="1"/>
  <c r="BH128" i="1" s="1"/>
  <c r="AZ128" i="1"/>
  <c r="BA128" i="1" s="1"/>
  <c r="AT128" i="1"/>
  <c r="AU128" i="1" s="1"/>
  <c r="AV128" i="1" s="1"/>
  <c r="AX128" i="1" s="1"/>
  <c r="AW128" i="1" s="1"/>
  <c r="AY128" i="1" s="1"/>
  <c r="AO128" i="1"/>
  <c r="AR128" i="1" s="1"/>
  <c r="AJ128" i="1"/>
  <c r="AF128" i="1"/>
  <c r="BE127" i="1"/>
  <c r="BH127" i="1" s="1"/>
  <c r="AZ127" i="1"/>
  <c r="BC127" i="1" s="1"/>
  <c r="AT127" i="1"/>
  <c r="AU127" i="1" s="1"/>
  <c r="AV127" i="1" s="1"/>
  <c r="AX127" i="1" s="1"/>
  <c r="AW127" i="1" s="1"/>
  <c r="AY127" i="1" s="1"/>
  <c r="AO127" i="1"/>
  <c r="AR127" i="1" s="1"/>
  <c r="AJ127" i="1"/>
  <c r="AK127" i="1" s="1"/>
  <c r="AF127" i="1"/>
  <c r="BE126" i="1"/>
  <c r="BF126" i="1" s="1"/>
  <c r="AZ126" i="1"/>
  <c r="BC126" i="1" s="1"/>
  <c r="AT126" i="1"/>
  <c r="AU126" i="1" s="1"/>
  <c r="AV126" i="1" s="1"/>
  <c r="AX126" i="1" s="1"/>
  <c r="AW126" i="1" s="1"/>
  <c r="AY126" i="1" s="1"/>
  <c r="AO126" i="1"/>
  <c r="AR126" i="1" s="1"/>
  <c r="AJ126" i="1"/>
  <c r="AL126" i="1" s="1"/>
  <c r="AF126" i="1"/>
  <c r="AG126" i="1" s="1"/>
  <c r="BE125" i="1"/>
  <c r="BH125" i="1" s="1"/>
  <c r="AZ125" i="1"/>
  <c r="AT125" i="1"/>
  <c r="AU125" i="1" s="1"/>
  <c r="AV125" i="1" s="1"/>
  <c r="AX125" i="1" s="1"/>
  <c r="AW125" i="1" s="1"/>
  <c r="AY125" i="1" s="1"/>
  <c r="AO125" i="1"/>
  <c r="AQ125" i="1" s="1"/>
  <c r="AJ125" i="1"/>
  <c r="AK125" i="1" s="1"/>
  <c r="AF125" i="1"/>
  <c r="BE124" i="1"/>
  <c r="BG124" i="1" s="1"/>
  <c r="AZ124" i="1"/>
  <c r="BC124" i="1" s="1"/>
  <c r="AT124" i="1"/>
  <c r="AU124" i="1" s="1"/>
  <c r="AV124" i="1" s="1"/>
  <c r="AX124" i="1" s="1"/>
  <c r="AW124" i="1" s="1"/>
  <c r="AY124" i="1" s="1"/>
  <c r="AO124" i="1"/>
  <c r="AR124" i="1" s="1"/>
  <c r="AJ124" i="1"/>
  <c r="AF124" i="1"/>
  <c r="BE123" i="1"/>
  <c r="BF123" i="1" s="1"/>
  <c r="AZ123" i="1"/>
  <c r="BC123" i="1" s="1"/>
  <c r="AT123" i="1"/>
  <c r="AU123" i="1" s="1"/>
  <c r="AV123" i="1" s="1"/>
  <c r="AX123" i="1" s="1"/>
  <c r="AW123" i="1" s="1"/>
  <c r="AY123" i="1" s="1"/>
  <c r="AO123" i="1"/>
  <c r="AQ123" i="1" s="1"/>
  <c r="AJ123" i="1"/>
  <c r="AL123" i="1" s="1"/>
  <c r="AF123" i="1"/>
  <c r="AG123" i="1" s="1"/>
  <c r="BE122" i="1"/>
  <c r="BH122" i="1" s="1"/>
  <c r="AZ122" i="1"/>
  <c r="AT122" i="1"/>
  <c r="AU122" i="1" s="1"/>
  <c r="AV122" i="1" s="1"/>
  <c r="AX122" i="1" s="1"/>
  <c r="AW122" i="1" s="1"/>
  <c r="AY122" i="1" s="1"/>
  <c r="AO122" i="1"/>
  <c r="AQ122" i="1" s="1"/>
  <c r="AJ122" i="1"/>
  <c r="AK122" i="1" s="1"/>
  <c r="AF122" i="1"/>
  <c r="BE121" i="1"/>
  <c r="BH121" i="1" s="1"/>
  <c r="AZ121" i="1"/>
  <c r="BC121" i="1" s="1"/>
  <c r="AT121" i="1"/>
  <c r="AU121" i="1" s="1"/>
  <c r="AV121" i="1" s="1"/>
  <c r="AX121" i="1" s="1"/>
  <c r="AW121" i="1" s="1"/>
  <c r="AY121" i="1" s="1"/>
  <c r="AO121" i="1"/>
  <c r="AR121" i="1" s="1"/>
  <c r="AJ121" i="1"/>
  <c r="AF121" i="1"/>
  <c r="BE120" i="1"/>
  <c r="BF120" i="1" s="1"/>
  <c r="AZ120" i="1"/>
  <c r="BC120" i="1" s="1"/>
  <c r="AT120" i="1"/>
  <c r="AU120" i="1" s="1"/>
  <c r="AV120" i="1" s="1"/>
  <c r="AX120" i="1" s="1"/>
  <c r="AW120" i="1" s="1"/>
  <c r="AY120" i="1" s="1"/>
  <c r="AO120" i="1"/>
  <c r="AJ120" i="1"/>
  <c r="AF120" i="1"/>
  <c r="AG120" i="1" s="1"/>
  <c r="BE119" i="1"/>
  <c r="BH119" i="1" s="1"/>
  <c r="AZ119" i="1"/>
  <c r="BC119" i="1" s="1"/>
  <c r="AT119" i="1"/>
  <c r="AU119" i="1" s="1"/>
  <c r="AV119" i="1" s="1"/>
  <c r="AX119" i="1" s="1"/>
  <c r="AW119" i="1" s="1"/>
  <c r="AY119" i="1" s="1"/>
  <c r="AO119" i="1"/>
  <c r="AP119" i="1" s="1"/>
  <c r="AJ119" i="1"/>
  <c r="AK119" i="1" s="1"/>
  <c r="AF119" i="1"/>
  <c r="BE118" i="1"/>
  <c r="BF118" i="1" s="1"/>
  <c r="AZ118" i="1"/>
  <c r="AT118" i="1"/>
  <c r="AU118" i="1" s="1"/>
  <c r="AV118" i="1" s="1"/>
  <c r="AX118" i="1" s="1"/>
  <c r="AW118" i="1" s="1"/>
  <c r="AY118" i="1" s="1"/>
  <c r="AO118" i="1"/>
  <c r="AR118" i="1" s="1"/>
  <c r="AJ118" i="1"/>
  <c r="AF118" i="1"/>
  <c r="BE117" i="1"/>
  <c r="BH117" i="1" s="1"/>
  <c r="AZ117" i="1"/>
  <c r="BC117" i="1" s="1"/>
  <c r="AT117" i="1"/>
  <c r="AU117" i="1" s="1"/>
  <c r="AV117" i="1" s="1"/>
  <c r="AX117" i="1" s="1"/>
  <c r="AW117" i="1" s="1"/>
  <c r="AY117" i="1" s="1"/>
  <c r="AO117" i="1"/>
  <c r="AJ117" i="1"/>
  <c r="AF117" i="1"/>
  <c r="AG117" i="1" s="1"/>
  <c r="BE116" i="1"/>
  <c r="BG116" i="1" s="1"/>
  <c r="AZ116" i="1"/>
  <c r="BC116" i="1" s="1"/>
  <c r="AT116" i="1"/>
  <c r="AU116" i="1" s="1"/>
  <c r="AV116" i="1" s="1"/>
  <c r="AX116" i="1" s="1"/>
  <c r="AW116" i="1" s="1"/>
  <c r="AY116" i="1" s="1"/>
  <c r="AO116" i="1"/>
  <c r="AP116" i="1" s="1"/>
  <c r="AJ116" i="1"/>
  <c r="AK116" i="1" s="1"/>
  <c r="AF116" i="1"/>
  <c r="BE115" i="1"/>
  <c r="BF115" i="1" s="1"/>
  <c r="AZ115" i="1"/>
  <c r="AT115" i="1"/>
  <c r="AU115" i="1" s="1"/>
  <c r="AV115" i="1" s="1"/>
  <c r="AX115" i="1" s="1"/>
  <c r="AW115" i="1" s="1"/>
  <c r="AY115" i="1" s="1"/>
  <c r="AO115" i="1"/>
  <c r="AQ115" i="1" s="1"/>
  <c r="AJ115" i="1"/>
  <c r="AF115" i="1"/>
  <c r="BE114" i="1"/>
  <c r="BF114" i="1" s="1"/>
  <c r="AZ114" i="1"/>
  <c r="AT114" i="1"/>
  <c r="AU114" i="1" s="1"/>
  <c r="AV114" i="1" s="1"/>
  <c r="AX114" i="1" s="1"/>
  <c r="AW114" i="1" s="1"/>
  <c r="AY114" i="1" s="1"/>
  <c r="AO114" i="1"/>
  <c r="AR114" i="1" s="1"/>
  <c r="AJ114" i="1"/>
  <c r="AL114" i="1" s="1"/>
  <c r="AF114" i="1"/>
  <c r="BE113" i="1"/>
  <c r="AZ113" i="1"/>
  <c r="AT113" i="1"/>
  <c r="AU113" i="1" s="1"/>
  <c r="AV113" i="1" s="1"/>
  <c r="AX113" i="1" s="1"/>
  <c r="AW113" i="1" s="1"/>
  <c r="AY113" i="1" s="1"/>
  <c r="AO113" i="1"/>
  <c r="AP113" i="1" s="1"/>
  <c r="AJ113" i="1"/>
  <c r="AK113" i="1" s="1"/>
  <c r="AF113" i="1"/>
  <c r="AG113" i="1" s="1"/>
  <c r="BE112" i="1"/>
  <c r="BH112" i="1" s="1"/>
  <c r="AZ112" i="1"/>
  <c r="BA112" i="1" s="1"/>
  <c r="AT112" i="1"/>
  <c r="AU112" i="1" s="1"/>
  <c r="AV112" i="1" s="1"/>
  <c r="AX112" i="1" s="1"/>
  <c r="AW112" i="1" s="1"/>
  <c r="AY112" i="1" s="1"/>
  <c r="AO112" i="1"/>
  <c r="AR112" i="1" s="1"/>
  <c r="AJ112" i="1"/>
  <c r="AF112" i="1"/>
  <c r="BE111" i="1"/>
  <c r="BH111" i="1" s="1"/>
  <c r="AZ111" i="1"/>
  <c r="BB111" i="1" s="1"/>
  <c r="AT111" i="1"/>
  <c r="AU111" i="1" s="1"/>
  <c r="AV111" i="1" s="1"/>
  <c r="AX111" i="1" s="1"/>
  <c r="AW111" i="1" s="1"/>
  <c r="AY111" i="1" s="1"/>
  <c r="AO111" i="1"/>
  <c r="AR111" i="1" s="1"/>
  <c r="AJ111" i="1"/>
  <c r="AL111" i="1" s="1"/>
  <c r="AF111" i="1"/>
  <c r="BE110" i="1"/>
  <c r="AZ110" i="1"/>
  <c r="AT110" i="1"/>
  <c r="AU110" i="1" s="1"/>
  <c r="AV110" i="1" s="1"/>
  <c r="AX110" i="1" s="1"/>
  <c r="AW110" i="1" s="1"/>
  <c r="AY110" i="1" s="1"/>
  <c r="AO110" i="1"/>
  <c r="AQ110" i="1" s="1"/>
  <c r="AJ110" i="1"/>
  <c r="AF110" i="1"/>
  <c r="AG110" i="1" s="1"/>
  <c r="BE109" i="1"/>
  <c r="BG109" i="1" s="1"/>
  <c r="AZ109" i="1"/>
  <c r="AT109" i="1"/>
  <c r="AU109" i="1" s="1"/>
  <c r="AV109" i="1" s="1"/>
  <c r="AX109" i="1" s="1"/>
  <c r="AW109" i="1" s="1"/>
  <c r="AY109" i="1" s="1"/>
  <c r="AO109" i="1"/>
  <c r="AJ109" i="1"/>
  <c r="AF109" i="1"/>
  <c r="BE108" i="1"/>
  <c r="BH108" i="1" s="1"/>
  <c r="AZ108" i="1"/>
  <c r="AT108" i="1"/>
  <c r="AU108" i="1" s="1"/>
  <c r="AV108" i="1" s="1"/>
  <c r="AX108" i="1" s="1"/>
  <c r="AW108" i="1" s="1"/>
  <c r="AY108" i="1" s="1"/>
  <c r="AO108" i="1"/>
  <c r="AJ108" i="1"/>
  <c r="AL108" i="1" s="1"/>
  <c r="AF108" i="1"/>
  <c r="AG108" i="1" s="1"/>
  <c r="BE107" i="1"/>
  <c r="AZ107" i="1"/>
  <c r="BA107" i="1" s="1"/>
  <c r="AT107" i="1"/>
  <c r="AU107" i="1" s="1"/>
  <c r="AV107" i="1" s="1"/>
  <c r="AX107" i="1" s="1"/>
  <c r="AW107" i="1" s="1"/>
  <c r="AY107" i="1" s="1"/>
  <c r="AO107" i="1"/>
  <c r="AR107" i="1" s="1"/>
  <c r="AJ107" i="1"/>
  <c r="AK107" i="1" s="1"/>
  <c r="AF107" i="1"/>
  <c r="AG107" i="1" s="1"/>
  <c r="BE106" i="1"/>
  <c r="BF106" i="1" s="1"/>
  <c r="AZ106" i="1"/>
  <c r="BA106" i="1" s="1"/>
  <c r="AT106" i="1"/>
  <c r="AU106" i="1" s="1"/>
  <c r="AV106" i="1" s="1"/>
  <c r="AX106" i="1" s="1"/>
  <c r="AW106" i="1" s="1"/>
  <c r="AY106" i="1" s="1"/>
  <c r="AO106" i="1"/>
  <c r="AR106" i="1" s="1"/>
  <c r="AJ106" i="1"/>
  <c r="AK106" i="1" s="1"/>
  <c r="AF106" i="1"/>
  <c r="BE105" i="1"/>
  <c r="BG105" i="1" s="1"/>
  <c r="AZ105" i="1"/>
  <c r="AT105" i="1"/>
  <c r="AU105" i="1" s="1"/>
  <c r="AV105" i="1" s="1"/>
  <c r="AX105" i="1" s="1"/>
  <c r="AW105" i="1" s="1"/>
  <c r="AY105" i="1" s="1"/>
  <c r="AO105" i="1"/>
  <c r="AR105" i="1" s="1"/>
  <c r="AJ105" i="1"/>
  <c r="AL105" i="1" s="1"/>
  <c r="AF105" i="1"/>
  <c r="AG105" i="1" s="1"/>
  <c r="BE104" i="1"/>
  <c r="AZ104" i="1"/>
  <c r="BA104" i="1" s="1"/>
  <c r="AT104" i="1"/>
  <c r="AU104" i="1" s="1"/>
  <c r="AV104" i="1" s="1"/>
  <c r="AX104" i="1" s="1"/>
  <c r="AW104" i="1" s="1"/>
  <c r="AY104" i="1" s="1"/>
  <c r="AO104" i="1"/>
  <c r="AR104" i="1" s="1"/>
  <c r="AJ104" i="1"/>
  <c r="AK104" i="1" s="1"/>
  <c r="AF104" i="1"/>
  <c r="BE103" i="1"/>
  <c r="AZ103" i="1"/>
  <c r="AT103" i="1"/>
  <c r="AU103" i="1" s="1"/>
  <c r="AV103" i="1" s="1"/>
  <c r="AX103" i="1" s="1"/>
  <c r="AW103" i="1" s="1"/>
  <c r="AY103" i="1" s="1"/>
  <c r="AO103" i="1"/>
  <c r="AR103" i="1" s="1"/>
  <c r="AJ103" i="1"/>
  <c r="AF103" i="1"/>
  <c r="BE102" i="1"/>
  <c r="BH102" i="1" s="1"/>
  <c r="AZ102" i="1"/>
  <c r="BB102" i="1" s="1"/>
  <c r="AT102" i="1"/>
  <c r="AU102" i="1" s="1"/>
  <c r="AV102" i="1" s="1"/>
  <c r="AX102" i="1" s="1"/>
  <c r="AW102" i="1" s="1"/>
  <c r="AY102" i="1" s="1"/>
  <c r="AO102" i="1"/>
  <c r="AR102" i="1" s="1"/>
  <c r="AJ102" i="1"/>
  <c r="AL102" i="1" s="1"/>
  <c r="AF102" i="1"/>
  <c r="BE101" i="1"/>
  <c r="AZ101" i="1"/>
  <c r="AT101" i="1"/>
  <c r="AU101" i="1" s="1"/>
  <c r="AV101" i="1" s="1"/>
  <c r="AX101" i="1" s="1"/>
  <c r="AW101" i="1" s="1"/>
  <c r="AY101" i="1" s="1"/>
  <c r="AO101" i="1"/>
  <c r="AQ101" i="1" s="1"/>
  <c r="AJ101" i="1"/>
  <c r="AF101" i="1"/>
  <c r="AG101" i="1" s="1"/>
  <c r="BE100" i="1"/>
  <c r="BG100" i="1" s="1"/>
  <c r="AZ100" i="1"/>
  <c r="BB100" i="1" s="1"/>
  <c r="AT100" i="1"/>
  <c r="AU100" i="1" s="1"/>
  <c r="AV100" i="1" s="1"/>
  <c r="AX100" i="1" s="1"/>
  <c r="AW100" i="1" s="1"/>
  <c r="AY100" i="1" s="1"/>
  <c r="AO100" i="1"/>
  <c r="AJ100" i="1"/>
  <c r="AF100" i="1"/>
  <c r="BE99" i="1"/>
  <c r="BF99" i="1" s="1"/>
  <c r="AZ99" i="1"/>
  <c r="BB99" i="1" s="1"/>
  <c r="AT99" i="1"/>
  <c r="AU99" i="1" s="1"/>
  <c r="AV99" i="1" s="1"/>
  <c r="AX99" i="1" s="1"/>
  <c r="AW99" i="1" s="1"/>
  <c r="AY99" i="1" s="1"/>
  <c r="AO99" i="1"/>
  <c r="AR99" i="1" s="1"/>
  <c r="AJ99" i="1"/>
  <c r="AL99" i="1" s="1"/>
  <c r="AF99" i="1"/>
  <c r="BE98" i="1"/>
  <c r="BF98" i="1" s="1"/>
  <c r="AZ98" i="1"/>
  <c r="BA98" i="1" s="1"/>
  <c r="AT98" i="1"/>
  <c r="AU98" i="1" s="1"/>
  <c r="AV98" i="1" s="1"/>
  <c r="AX98" i="1" s="1"/>
  <c r="AW98" i="1" s="1"/>
  <c r="AY98" i="1" s="1"/>
  <c r="AO98" i="1"/>
  <c r="AR98" i="1" s="1"/>
  <c r="AJ98" i="1"/>
  <c r="AK98" i="1" s="1"/>
  <c r="AF98" i="1"/>
  <c r="AG98" i="1" s="1"/>
  <c r="BE97" i="1"/>
  <c r="BH97" i="1" s="1"/>
  <c r="AZ97" i="1"/>
  <c r="AT97" i="1"/>
  <c r="AU97" i="1" s="1"/>
  <c r="AV97" i="1" s="1"/>
  <c r="AX97" i="1" s="1"/>
  <c r="AW97" i="1" s="1"/>
  <c r="AY97" i="1" s="1"/>
  <c r="AO97" i="1"/>
  <c r="AJ97" i="1"/>
  <c r="AF97" i="1"/>
  <c r="AG97" i="1" s="1"/>
  <c r="BE96" i="1"/>
  <c r="BH96" i="1" s="1"/>
  <c r="AZ96" i="1"/>
  <c r="AT96" i="1"/>
  <c r="AU96" i="1" s="1"/>
  <c r="AV96" i="1" s="1"/>
  <c r="AX96" i="1" s="1"/>
  <c r="AW96" i="1" s="1"/>
  <c r="AY96" i="1" s="1"/>
  <c r="AO96" i="1"/>
  <c r="AR96" i="1" s="1"/>
  <c r="AJ96" i="1"/>
  <c r="AL96" i="1" s="1"/>
  <c r="AF96" i="1"/>
  <c r="AG96" i="1" s="1"/>
  <c r="BE95" i="1"/>
  <c r="BH95" i="1" s="1"/>
  <c r="AZ95" i="1"/>
  <c r="BC95" i="1" s="1"/>
  <c r="AT95" i="1"/>
  <c r="AU95" i="1" s="1"/>
  <c r="AV95" i="1" s="1"/>
  <c r="AX95" i="1" s="1"/>
  <c r="AW95" i="1" s="1"/>
  <c r="AY95" i="1" s="1"/>
  <c r="AO95" i="1"/>
  <c r="AR95" i="1" s="1"/>
  <c r="AJ95" i="1"/>
  <c r="AK95" i="1" s="1"/>
  <c r="AF95" i="1"/>
  <c r="AG95" i="1" s="1"/>
  <c r="BE94" i="1"/>
  <c r="BH94" i="1" s="1"/>
  <c r="AZ94" i="1"/>
  <c r="BA94" i="1" s="1"/>
  <c r="AT94" i="1"/>
  <c r="AU94" i="1" s="1"/>
  <c r="AV94" i="1" s="1"/>
  <c r="AX94" i="1" s="1"/>
  <c r="AW94" i="1" s="1"/>
  <c r="AY94" i="1" s="1"/>
  <c r="AO94" i="1"/>
  <c r="AJ94" i="1"/>
  <c r="AK94" i="1" s="1"/>
  <c r="AF94" i="1"/>
  <c r="AG94" i="1" s="1"/>
  <c r="BE93" i="1"/>
  <c r="BG93" i="1" s="1"/>
  <c r="AZ93" i="1"/>
  <c r="BC93" i="1" s="1"/>
  <c r="AT93" i="1"/>
  <c r="AU93" i="1" s="1"/>
  <c r="AV93" i="1" s="1"/>
  <c r="AX93" i="1" s="1"/>
  <c r="AW93" i="1" s="1"/>
  <c r="AY93" i="1" s="1"/>
  <c r="AO93" i="1"/>
  <c r="AP93" i="1" s="1"/>
  <c r="AJ93" i="1"/>
  <c r="AK93" i="1" s="1"/>
  <c r="AF93" i="1"/>
  <c r="AG93" i="1" s="1"/>
  <c r="BE92" i="1"/>
  <c r="BF92" i="1" s="1"/>
  <c r="AZ92" i="1"/>
  <c r="BA92" i="1" s="1"/>
  <c r="AT92" i="1"/>
  <c r="AU92" i="1" s="1"/>
  <c r="AV92" i="1" s="1"/>
  <c r="AX92" i="1" s="1"/>
  <c r="AW92" i="1" s="1"/>
  <c r="AY92" i="1" s="1"/>
  <c r="AO92" i="1"/>
  <c r="AR92" i="1" s="1"/>
  <c r="AJ92" i="1"/>
  <c r="AL92" i="1" s="1"/>
  <c r="AF92" i="1"/>
  <c r="AG92" i="1" s="1"/>
  <c r="BE91" i="1"/>
  <c r="AZ91" i="1"/>
  <c r="BA91" i="1" s="1"/>
  <c r="AT91" i="1"/>
  <c r="AU91" i="1" s="1"/>
  <c r="AV91" i="1" s="1"/>
  <c r="AX91" i="1" s="1"/>
  <c r="AW91" i="1" s="1"/>
  <c r="AY91" i="1" s="1"/>
  <c r="AO91" i="1"/>
  <c r="AP91" i="1" s="1"/>
  <c r="AJ91" i="1"/>
  <c r="AL91" i="1" s="1"/>
  <c r="AF91" i="1"/>
  <c r="AG91" i="1" s="1"/>
  <c r="BE90" i="1"/>
  <c r="BH90" i="1" s="1"/>
  <c r="AZ90" i="1"/>
  <c r="BC90" i="1" s="1"/>
  <c r="AT90" i="1"/>
  <c r="AU90" i="1" s="1"/>
  <c r="AV90" i="1" s="1"/>
  <c r="AX90" i="1" s="1"/>
  <c r="AW90" i="1" s="1"/>
  <c r="AY90" i="1" s="1"/>
  <c r="AO90" i="1"/>
  <c r="AQ90" i="1" s="1"/>
  <c r="AJ90" i="1"/>
  <c r="AK90" i="1" s="1"/>
  <c r="AF90" i="1"/>
  <c r="AG90" i="1" s="1"/>
  <c r="BE89" i="1"/>
  <c r="AZ89" i="1"/>
  <c r="BC89" i="1" s="1"/>
  <c r="AT89" i="1"/>
  <c r="AU89" i="1" s="1"/>
  <c r="AV89" i="1" s="1"/>
  <c r="AX89" i="1" s="1"/>
  <c r="AW89" i="1" s="1"/>
  <c r="AY89" i="1" s="1"/>
  <c r="AO89" i="1"/>
  <c r="AR89" i="1" s="1"/>
  <c r="AJ89" i="1"/>
  <c r="AL89" i="1" s="1"/>
  <c r="AF89" i="1"/>
  <c r="AG89" i="1" s="1"/>
  <c r="BE88" i="1"/>
  <c r="BG88" i="1" s="1"/>
  <c r="AZ88" i="1"/>
  <c r="AT88" i="1"/>
  <c r="AU88" i="1" s="1"/>
  <c r="AV88" i="1" s="1"/>
  <c r="AX88" i="1" s="1"/>
  <c r="AW88" i="1" s="1"/>
  <c r="AY88" i="1" s="1"/>
  <c r="AO88" i="1"/>
  <c r="AQ88" i="1" s="1"/>
  <c r="AJ88" i="1"/>
  <c r="AL88" i="1" s="1"/>
  <c r="AF88" i="1"/>
  <c r="BE87" i="1"/>
  <c r="BF87" i="1" s="1"/>
  <c r="AZ87" i="1"/>
  <c r="BC87" i="1" s="1"/>
  <c r="AT87" i="1"/>
  <c r="AU87" i="1" s="1"/>
  <c r="AV87" i="1" s="1"/>
  <c r="AX87" i="1" s="1"/>
  <c r="AW87" i="1" s="1"/>
  <c r="AY87" i="1" s="1"/>
  <c r="AO87" i="1"/>
  <c r="AJ87" i="1"/>
  <c r="AK87" i="1" s="1"/>
  <c r="AF87" i="1"/>
  <c r="BE86" i="1"/>
  <c r="BG86" i="1" s="1"/>
  <c r="AZ86" i="1"/>
  <c r="BC86" i="1" s="1"/>
  <c r="AT86" i="1"/>
  <c r="AU86" i="1" s="1"/>
  <c r="AV86" i="1" s="1"/>
  <c r="AX86" i="1" s="1"/>
  <c r="AW86" i="1" s="1"/>
  <c r="AY86" i="1" s="1"/>
  <c r="AO86" i="1"/>
  <c r="AQ86" i="1" s="1"/>
  <c r="AJ86" i="1"/>
  <c r="AF86" i="1"/>
  <c r="AG86" i="1" s="1"/>
  <c r="BE85" i="1"/>
  <c r="BG85" i="1" s="1"/>
  <c r="AZ85" i="1"/>
  <c r="AT85" i="1"/>
  <c r="AU85" i="1" s="1"/>
  <c r="AV85" i="1" s="1"/>
  <c r="AX85" i="1" s="1"/>
  <c r="AW85" i="1" s="1"/>
  <c r="AY85" i="1" s="1"/>
  <c r="AO85" i="1"/>
  <c r="AR85" i="1" s="1"/>
  <c r="AJ85" i="1"/>
  <c r="AL85" i="1" s="1"/>
  <c r="AF85" i="1"/>
  <c r="BE84" i="1"/>
  <c r="AZ84" i="1"/>
  <c r="BC84" i="1" s="1"/>
  <c r="AT84" i="1"/>
  <c r="AU84" i="1" s="1"/>
  <c r="AV84" i="1" s="1"/>
  <c r="AX84" i="1" s="1"/>
  <c r="AW84" i="1" s="1"/>
  <c r="AY84" i="1" s="1"/>
  <c r="AO84" i="1"/>
  <c r="AQ84" i="1" s="1"/>
  <c r="AJ84" i="1"/>
  <c r="AK84" i="1" s="1"/>
  <c r="AF84" i="1"/>
  <c r="AG84" i="1" s="1"/>
  <c r="BE83" i="1"/>
  <c r="BG83" i="1" s="1"/>
  <c r="AZ83" i="1"/>
  <c r="BC83" i="1" s="1"/>
  <c r="AT83" i="1"/>
  <c r="AU83" i="1" s="1"/>
  <c r="AV83" i="1" s="1"/>
  <c r="AX83" i="1" s="1"/>
  <c r="AW83" i="1" s="1"/>
  <c r="AY83" i="1" s="1"/>
  <c r="AO83" i="1"/>
  <c r="AJ83" i="1"/>
  <c r="AL83" i="1" s="1"/>
  <c r="AF83" i="1"/>
  <c r="BE82" i="1"/>
  <c r="BG82" i="1" s="1"/>
  <c r="AZ82" i="1"/>
  <c r="AT82" i="1"/>
  <c r="AU82" i="1" s="1"/>
  <c r="AV82" i="1" s="1"/>
  <c r="AX82" i="1" s="1"/>
  <c r="AW82" i="1" s="1"/>
  <c r="AY82" i="1" s="1"/>
  <c r="AO82" i="1"/>
  <c r="AJ82" i="1"/>
  <c r="AK82" i="1" s="1"/>
  <c r="AF82" i="1"/>
  <c r="BE81" i="1"/>
  <c r="AZ81" i="1"/>
  <c r="BC81" i="1" s="1"/>
  <c r="AT81" i="1"/>
  <c r="AU81" i="1" s="1"/>
  <c r="AV81" i="1" s="1"/>
  <c r="AX81" i="1" s="1"/>
  <c r="AW81" i="1" s="1"/>
  <c r="AY81" i="1" s="1"/>
  <c r="AO81" i="1"/>
  <c r="AQ81" i="1" s="1"/>
  <c r="AJ81" i="1"/>
  <c r="AF81" i="1"/>
  <c r="AG81" i="1" s="1"/>
  <c r="BE80" i="1"/>
  <c r="BH80" i="1" s="1"/>
  <c r="AZ80" i="1"/>
  <c r="BB80" i="1" s="1"/>
  <c r="AT80" i="1"/>
  <c r="AU80" i="1" s="1"/>
  <c r="AV80" i="1" s="1"/>
  <c r="AX80" i="1" s="1"/>
  <c r="AW80" i="1" s="1"/>
  <c r="AY80" i="1" s="1"/>
  <c r="AO80" i="1"/>
  <c r="AQ80" i="1" s="1"/>
  <c r="AJ80" i="1"/>
  <c r="AF80" i="1"/>
  <c r="AG80" i="1" s="1"/>
  <c r="BE79" i="1"/>
  <c r="BG79" i="1" s="1"/>
  <c r="AZ79" i="1"/>
  <c r="BC79" i="1" s="1"/>
  <c r="AT79" i="1"/>
  <c r="AU79" i="1" s="1"/>
  <c r="AV79" i="1" s="1"/>
  <c r="AX79" i="1" s="1"/>
  <c r="AW79" i="1" s="1"/>
  <c r="AY79" i="1" s="1"/>
  <c r="AO79" i="1"/>
  <c r="AQ79" i="1" s="1"/>
  <c r="AJ79" i="1"/>
  <c r="AF79" i="1"/>
  <c r="BE78" i="1"/>
  <c r="BH78" i="1" s="1"/>
  <c r="AZ78" i="1"/>
  <c r="BC78" i="1" s="1"/>
  <c r="AT78" i="1"/>
  <c r="AU78" i="1" s="1"/>
  <c r="AV78" i="1" s="1"/>
  <c r="AX78" i="1" s="1"/>
  <c r="AW78" i="1" s="1"/>
  <c r="AY78" i="1" s="1"/>
  <c r="AO78" i="1"/>
  <c r="AQ78" i="1" s="1"/>
  <c r="AJ78" i="1"/>
  <c r="AK78" i="1" s="1"/>
  <c r="AF78" i="1"/>
  <c r="AG78" i="1" s="1"/>
  <c r="BE77" i="1"/>
  <c r="BH77" i="1" s="1"/>
  <c r="AZ77" i="1"/>
  <c r="BC77" i="1" s="1"/>
  <c r="AT77" i="1"/>
  <c r="AU77" i="1" s="1"/>
  <c r="AV77" i="1" s="1"/>
  <c r="AX77" i="1" s="1"/>
  <c r="AW77" i="1" s="1"/>
  <c r="AY77" i="1" s="1"/>
  <c r="AO77" i="1"/>
  <c r="AJ77" i="1"/>
  <c r="AL77" i="1" s="1"/>
  <c r="AF77" i="1"/>
  <c r="AG77" i="1" s="1"/>
  <c r="BE76" i="1"/>
  <c r="BG76" i="1" s="1"/>
  <c r="AZ76" i="1"/>
  <c r="BB76" i="1" s="1"/>
  <c r="AT76" i="1"/>
  <c r="AU76" i="1" s="1"/>
  <c r="AV76" i="1" s="1"/>
  <c r="AX76" i="1" s="1"/>
  <c r="AW76" i="1" s="1"/>
  <c r="AY76" i="1" s="1"/>
  <c r="AO76" i="1"/>
  <c r="AJ76" i="1"/>
  <c r="AF76" i="1"/>
  <c r="AG76" i="1" s="1"/>
  <c r="BE75" i="1"/>
  <c r="AZ75" i="1"/>
  <c r="BC75" i="1" s="1"/>
  <c r="AT75" i="1"/>
  <c r="AU75" i="1" s="1"/>
  <c r="AV75" i="1" s="1"/>
  <c r="AX75" i="1" s="1"/>
  <c r="AW75" i="1" s="1"/>
  <c r="AY75" i="1" s="1"/>
  <c r="AO75" i="1"/>
  <c r="AJ75" i="1"/>
  <c r="AL75" i="1" s="1"/>
  <c r="AF75" i="1"/>
  <c r="BE74" i="1"/>
  <c r="BH74" i="1" s="1"/>
  <c r="AZ74" i="1"/>
  <c r="AT74" i="1"/>
  <c r="AU74" i="1" s="1"/>
  <c r="AV74" i="1" s="1"/>
  <c r="AX74" i="1" s="1"/>
  <c r="AW74" i="1" s="1"/>
  <c r="AY74" i="1" s="1"/>
  <c r="AO74" i="1"/>
  <c r="AR74" i="1" s="1"/>
  <c r="AJ74" i="1"/>
  <c r="AL74" i="1" s="1"/>
  <c r="AF74" i="1"/>
  <c r="AG74" i="1" s="1"/>
  <c r="BE73" i="1"/>
  <c r="BG73" i="1" s="1"/>
  <c r="AZ73" i="1"/>
  <c r="AT73" i="1"/>
  <c r="AU73" i="1" s="1"/>
  <c r="AV73" i="1" s="1"/>
  <c r="AX73" i="1" s="1"/>
  <c r="AW73" i="1" s="1"/>
  <c r="AY73" i="1" s="1"/>
  <c r="AO73" i="1"/>
  <c r="AJ73" i="1"/>
  <c r="AL73" i="1" s="1"/>
  <c r="AF73" i="1"/>
  <c r="BE72" i="1"/>
  <c r="BG72" i="1" s="1"/>
  <c r="AZ72" i="1"/>
  <c r="BC72" i="1" s="1"/>
  <c r="AT72" i="1"/>
  <c r="AU72" i="1" s="1"/>
  <c r="AV72" i="1" s="1"/>
  <c r="AX72" i="1" s="1"/>
  <c r="AW72" i="1" s="1"/>
  <c r="AY72" i="1" s="1"/>
  <c r="AO72" i="1"/>
  <c r="AQ72" i="1" s="1"/>
  <c r="AJ72" i="1"/>
  <c r="AL72" i="1" s="1"/>
  <c r="AF72" i="1"/>
  <c r="BE71" i="1"/>
  <c r="AZ71" i="1"/>
  <c r="AT71" i="1"/>
  <c r="AU71" i="1" s="1"/>
  <c r="AV71" i="1" s="1"/>
  <c r="AX71" i="1" s="1"/>
  <c r="AW71" i="1" s="1"/>
  <c r="AY71" i="1" s="1"/>
  <c r="AO71" i="1"/>
  <c r="AJ71" i="1"/>
  <c r="AK71" i="1" s="1"/>
  <c r="AF71" i="1"/>
  <c r="AG71" i="1" s="1"/>
  <c r="BE70" i="1"/>
  <c r="BG70" i="1" s="1"/>
  <c r="AZ70" i="1"/>
  <c r="BB70" i="1" s="1"/>
  <c r="AT70" i="1"/>
  <c r="AU70" i="1" s="1"/>
  <c r="AV70" i="1" s="1"/>
  <c r="AX70" i="1" s="1"/>
  <c r="AW70" i="1" s="1"/>
  <c r="AY70" i="1" s="1"/>
  <c r="AO70" i="1"/>
  <c r="AP70" i="1" s="1"/>
  <c r="AJ70" i="1"/>
  <c r="AF70" i="1"/>
  <c r="BE69" i="1"/>
  <c r="BF69" i="1" s="1"/>
  <c r="AZ69" i="1"/>
  <c r="BC69" i="1" s="1"/>
  <c r="AT69" i="1"/>
  <c r="AU69" i="1" s="1"/>
  <c r="AV69" i="1" s="1"/>
  <c r="AX69" i="1" s="1"/>
  <c r="AW69" i="1" s="1"/>
  <c r="AY69" i="1" s="1"/>
  <c r="AO69" i="1"/>
  <c r="AQ69" i="1" s="1"/>
  <c r="AJ69" i="1"/>
  <c r="AL69" i="1" s="1"/>
  <c r="AF69" i="1"/>
  <c r="BE68" i="1"/>
  <c r="BF68" i="1" s="1"/>
  <c r="AZ68" i="1"/>
  <c r="AT68" i="1"/>
  <c r="AU68" i="1" s="1"/>
  <c r="AV68" i="1" s="1"/>
  <c r="AX68" i="1" s="1"/>
  <c r="AW68" i="1" s="1"/>
  <c r="AY68" i="1" s="1"/>
  <c r="AO68" i="1"/>
  <c r="AJ68" i="1"/>
  <c r="AL68" i="1" s="1"/>
  <c r="AF68" i="1"/>
  <c r="BE67" i="1"/>
  <c r="AZ67" i="1"/>
  <c r="BC67" i="1" s="1"/>
  <c r="AT67" i="1"/>
  <c r="AU67" i="1" s="1"/>
  <c r="AV67" i="1" s="1"/>
  <c r="AX67" i="1" s="1"/>
  <c r="AW67" i="1" s="1"/>
  <c r="AY67" i="1" s="1"/>
  <c r="AO67" i="1"/>
  <c r="AJ67" i="1"/>
  <c r="AL67" i="1" s="1"/>
  <c r="AF67" i="1"/>
  <c r="BE66" i="1"/>
  <c r="AZ66" i="1"/>
  <c r="BC66" i="1" s="1"/>
  <c r="AT66" i="1"/>
  <c r="AU66" i="1" s="1"/>
  <c r="AV66" i="1" s="1"/>
  <c r="AX66" i="1" s="1"/>
  <c r="AW66" i="1" s="1"/>
  <c r="AY66" i="1" s="1"/>
  <c r="AO66" i="1"/>
  <c r="AQ66" i="1" s="1"/>
  <c r="AJ66" i="1"/>
  <c r="AL66" i="1" s="1"/>
  <c r="AF66" i="1"/>
  <c r="AG66" i="1" s="1"/>
  <c r="BE65" i="1"/>
  <c r="BF65" i="1" s="1"/>
  <c r="AZ65" i="1"/>
  <c r="BC65" i="1" s="1"/>
  <c r="AT65" i="1"/>
  <c r="AU65" i="1" s="1"/>
  <c r="AV65" i="1" s="1"/>
  <c r="AX65" i="1" s="1"/>
  <c r="AW65" i="1" s="1"/>
  <c r="AY65" i="1" s="1"/>
  <c r="AO65" i="1"/>
  <c r="AJ65" i="1"/>
  <c r="AL65" i="1" s="1"/>
  <c r="AF65" i="1"/>
  <c r="BE64" i="1"/>
  <c r="BG64" i="1" s="1"/>
  <c r="AZ64" i="1"/>
  <c r="BB64" i="1" s="1"/>
  <c r="AT64" i="1"/>
  <c r="AU64" i="1" s="1"/>
  <c r="AV64" i="1" s="1"/>
  <c r="AX64" i="1" s="1"/>
  <c r="AW64" i="1" s="1"/>
  <c r="AY64" i="1" s="1"/>
  <c r="AO64" i="1"/>
  <c r="AJ64" i="1"/>
  <c r="AF64" i="1"/>
  <c r="BE63" i="1"/>
  <c r="BG63" i="1" s="1"/>
  <c r="AZ63" i="1"/>
  <c r="BB63" i="1" s="1"/>
  <c r="AT63" i="1"/>
  <c r="AU63" i="1" s="1"/>
  <c r="AV63" i="1" s="1"/>
  <c r="AX63" i="1" s="1"/>
  <c r="AW63" i="1" s="1"/>
  <c r="AY63" i="1" s="1"/>
  <c r="AO63" i="1"/>
  <c r="AJ63" i="1"/>
  <c r="AK63" i="1" s="1"/>
  <c r="AF63" i="1"/>
  <c r="AG63" i="1" s="1"/>
  <c r="BE62" i="1"/>
  <c r="BH62" i="1" s="1"/>
  <c r="AZ62" i="1"/>
  <c r="AT62" i="1"/>
  <c r="AU62" i="1" s="1"/>
  <c r="AV62" i="1" s="1"/>
  <c r="AX62" i="1" s="1"/>
  <c r="AW62" i="1" s="1"/>
  <c r="AY62" i="1" s="1"/>
  <c r="AO62" i="1"/>
  <c r="AQ62" i="1" s="1"/>
  <c r="AJ62" i="1"/>
  <c r="AF62" i="1"/>
  <c r="AG62" i="1" s="1"/>
  <c r="BE61" i="1"/>
  <c r="AZ61" i="1"/>
  <c r="BA61" i="1" s="1"/>
  <c r="AT61" i="1"/>
  <c r="AU61" i="1" s="1"/>
  <c r="AV61" i="1" s="1"/>
  <c r="AX61" i="1" s="1"/>
  <c r="AW61" i="1" s="1"/>
  <c r="AY61" i="1" s="1"/>
  <c r="AO61" i="1"/>
  <c r="AR61" i="1" s="1"/>
  <c r="AJ61" i="1"/>
  <c r="AF61" i="1"/>
  <c r="BE60" i="1"/>
  <c r="BG60" i="1" s="1"/>
  <c r="AZ60" i="1"/>
  <c r="BC60" i="1" s="1"/>
  <c r="AT60" i="1"/>
  <c r="AU60" i="1" s="1"/>
  <c r="AV60" i="1" s="1"/>
  <c r="AX60" i="1" s="1"/>
  <c r="AW60" i="1" s="1"/>
  <c r="AY60" i="1" s="1"/>
  <c r="AO60" i="1"/>
  <c r="AQ60" i="1" s="1"/>
  <c r="AJ60" i="1"/>
  <c r="AL60" i="1" s="1"/>
  <c r="AF60" i="1"/>
  <c r="AG60" i="1" s="1"/>
  <c r="BE59" i="1"/>
  <c r="AZ59" i="1"/>
  <c r="AT59" i="1"/>
  <c r="AU59" i="1" s="1"/>
  <c r="AV59" i="1" s="1"/>
  <c r="AX59" i="1" s="1"/>
  <c r="AW59" i="1" s="1"/>
  <c r="AY59" i="1" s="1"/>
  <c r="AO59" i="1"/>
  <c r="AP59" i="1" s="1"/>
  <c r="AJ59" i="1"/>
  <c r="AL59" i="1" s="1"/>
  <c r="AF59" i="1"/>
  <c r="BE58" i="1"/>
  <c r="BH58" i="1" s="1"/>
  <c r="AZ58" i="1"/>
  <c r="BC58" i="1" s="1"/>
  <c r="AT58" i="1"/>
  <c r="AU58" i="1" s="1"/>
  <c r="AV58" i="1" s="1"/>
  <c r="AX58" i="1" s="1"/>
  <c r="AW58" i="1" s="1"/>
  <c r="AY58" i="1" s="1"/>
  <c r="AO58" i="1"/>
  <c r="AJ58" i="1"/>
  <c r="AK58" i="1" s="1"/>
  <c r="AF58" i="1"/>
  <c r="AG58" i="1" s="1"/>
  <c r="BE57" i="1"/>
  <c r="BH57" i="1" s="1"/>
  <c r="AZ57" i="1"/>
  <c r="BC57" i="1" s="1"/>
  <c r="BL57" i="1" s="1"/>
  <c r="AT57" i="1"/>
  <c r="AU57" i="1" s="1"/>
  <c r="AV57" i="1" s="1"/>
  <c r="AX57" i="1" s="1"/>
  <c r="AW57" i="1" s="1"/>
  <c r="AY57" i="1" s="1"/>
  <c r="AO57" i="1"/>
  <c r="AR57" i="1" s="1"/>
  <c r="AJ57" i="1"/>
  <c r="AL57" i="1" s="1"/>
  <c r="AF57" i="1"/>
  <c r="AG57" i="1" s="1"/>
  <c r="BE56" i="1"/>
  <c r="AZ56" i="1"/>
  <c r="BA56" i="1" s="1"/>
  <c r="AT56" i="1"/>
  <c r="AU56" i="1" s="1"/>
  <c r="AV56" i="1" s="1"/>
  <c r="AX56" i="1" s="1"/>
  <c r="AW56" i="1" s="1"/>
  <c r="AY56" i="1" s="1"/>
  <c r="AO56" i="1"/>
  <c r="AP56" i="1" s="1"/>
  <c r="AJ56" i="1"/>
  <c r="AL56" i="1" s="1"/>
  <c r="AF56" i="1"/>
  <c r="BE55" i="1"/>
  <c r="AZ55" i="1"/>
  <c r="BC55" i="1" s="1"/>
  <c r="AT55" i="1"/>
  <c r="AU55" i="1" s="1"/>
  <c r="AV55" i="1" s="1"/>
  <c r="AX55" i="1" s="1"/>
  <c r="AW55" i="1" s="1"/>
  <c r="AY55" i="1" s="1"/>
  <c r="AO55" i="1"/>
  <c r="AP55" i="1" s="1"/>
  <c r="AJ55" i="1"/>
  <c r="AL55" i="1" s="1"/>
  <c r="AF55" i="1"/>
  <c r="AG55" i="1" s="1"/>
  <c r="BE54" i="1"/>
  <c r="BH54" i="1" s="1"/>
  <c r="AZ54" i="1"/>
  <c r="BB54" i="1" s="1"/>
  <c r="AT54" i="1"/>
  <c r="AU54" i="1" s="1"/>
  <c r="AV54" i="1" s="1"/>
  <c r="AX54" i="1" s="1"/>
  <c r="AW54" i="1" s="1"/>
  <c r="AY54" i="1" s="1"/>
  <c r="AO54" i="1"/>
  <c r="AR54" i="1" s="1"/>
  <c r="AJ54" i="1"/>
  <c r="AL54" i="1" s="1"/>
  <c r="AF54" i="1"/>
  <c r="AG54" i="1" s="1"/>
  <c r="BE53" i="1"/>
  <c r="BF53" i="1" s="1"/>
  <c r="AZ53" i="1"/>
  <c r="BB53" i="1" s="1"/>
  <c r="AT53" i="1"/>
  <c r="AU53" i="1" s="1"/>
  <c r="AV53" i="1" s="1"/>
  <c r="AX53" i="1" s="1"/>
  <c r="AW53" i="1" s="1"/>
  <c r="AY53" i="1" s="1"/>
  <c r="AO53" i="1"/>
  <c r="AR53" i="1" s="1"/>
  <c r="AJ53" i="1"/>
  <c r="AL53" i="1" s="1"/>
  <c r="AF53" i="1"/>
  <c r="BE52" i="1"/>
  <c r="BH52" i="1" s="1"/>
  <c r="AZ52" i="1"/>
  <c r="BC52" i="1" s="1"/>
  <c r="AT52" i="1"/>
  <c r="AU52" i="1" s="1"/>
  <c r="AV52" i="1" s="1"/>
  <c r="AX52" i="1" s="1"/>
  <c r="AW52" i="1" s="1"/>
  <c r="AY52" i="1" s="1"/>
  <c r="AO52" i="1"/>
  <c r="AP52" i="1" s="1"/>
  <c r="AJ52" i="1"/>
  <c r="AL52" i="1" s="1"/>
  <c r="AF52" i="1"/>
  <c r="AG52" i="1" s="1"/>
  <c r="BE51" i="1"/>
  <c r="BG51" i="1" s="1"/>
  <c r="AZ51" i="1"/>
  <c r="BC51" i="1" s="1"/>
  <c r="AT51" i="1"/>
  <c r="AU51" i="1" s="1"/>
  <c r="AV51" i="1" s="1"/>
  <c r="AX51" i="1" s="1"/>
  <c r="AW51" i="1" s="1"/>
  <c r="AY51" i="1" s="1"/>
  <c r="AO51" i="1"/>
  <c r="AR51" i="1" s="1"/>
  <c r="AJ51" i="1"/>
  <c r="AL51" i="1" s="1"/>
  <c r="AF51" i="1"/>
  <c r="AG51" i="1" s="1"/>
  <c r="BE50" i="1"/>
  <c r="BF50" i="1" s="1"/>
  <c r="AZ50" i="1"/>
  <c r="AT50" i="1"/>
  <c r="AU50" i="1" s="1"/>
  <c r="AV50" i="1" s="1"/>
  <c r="AX50" i="1" s="1"/>
  <c r="AW50" i="1" s="1"/>
  <c r="AY50" i="1" s="1"/>
  <c r="AO50" i="1"/>
  <c r="AP50" i="1" s="1"/>
  <c r="AJ50" i="1"/>
  <c r="AL50" i="1" s="1"/>
  <c r="AF50" i="1"/>
  <c r="BE49" i="1"/>
  <c r="BH49" i="1" s="1"/>
  <c r="AZ49" i="1"/>
  <c r="BC49" i="1" s="1"/>
  <c r="AT49" i="1"/>
  <c r="AU49" i="1" s="1"/>
  <c r="AV49" i="1" s="1"/>
  <c r="AX49" i="1" s="1"/>
  <c r="AW49" i="1" s="1"/>
  <c r="AY49" i="1" s="1"/>
  <c r="AO49" i="1"/>
  <c r="AP49" i="1" s="1"/>
  <c r="AJ49" i="1"/>
  <c r="AF49" i="1"/>
  <c r="AG49" i="1" s="1"/>
  <c r="BE48" i="1"/>
  <c r="BH48" i="1" s="1"/>
  <c r="AZ48" i="1"/>
  <c r="BB48" i="1" s="1"/>
  <c r="AT48" i="1"/>
  <c r="AU48" i="1" s="1"/>
  <c r="AV48" i="1" s="1"/>
  <c r="AX48" i="1" s="1"/>
  <c r="AW48" i="1" s="1"/>
  <c r="AY48" i="1" s="1"/>
  <c r="AO48" i="1"/>
  <c r="AR48" i="1" s="1"/>
  <c r="AJ48" i="1"/>
  <c r="AL48" i="1" s="1"/>
  <c r="AF48" i="1"/>
  <c r="AG48" i="1" s="1"/>
  <c r="BE47" i="1"/>
  <c r="BF47" i="1" s="1"/>
  <c r="AZ47" i="1"/>
  <c r="BA47" i="1" s="1"/>
  <c r="AT47" i="1"/>
  <c r="AU47" i="1" s="1"/>
  <c r="AV47" i="1" s="1"/>
  <c r="AX47" i="1" s="1"/>
  <c r="AW47" i="1" s="1"/>
  <c r="AY47" i="1" s="1"/>
  <c r="AO47" i="1"/>
  <c r="AR47" i="1" s="1"/>
  <c r="AJ47" i="1"/>
  <c r="AK47" i="1" s="1"/>
  <c r="AF47" i="1"/>
  <c r="BE46" i="1"/>
  <c r="BG46" i="1" s="1"/>
  <c r="AZ46" i="1"/>
  <c r="BC46" i="1" s="1"/>
  <c r="AT46" i="1"/>
  <c r="AU46" i="1" s="1"/>
  <c r="AV46" i="1" s="1"/>
  <c r="AX46" i="1" s="1"/>
  <c r="AW46" i="1" s="1"/>
  <c r="AY46" i="1" s="1"/>
  <c r="AO46" i="1"/>
  <c r="AP46" i="1" s="1"/>
  <c r="AJ46" i="1"/>
  <c r="AK46" i="1" s="1"/>
  <c r="AF46" i="1"/>
  <c r="AG46" i="1" s="1"/>
  <c r="BE45" i="1"/>
  <c r="BH45" i="1" s="1"/>
  <c r="AZ45" i="1"/>
  <c r="BC45" i="1" s="1"/>
  <c r="AT45" i="1"/>
  <c r="AU45" i="1" s="1"/>
  <c r="AV45" i="1" s="1"/>
  <c r="AX45" i="1" s="1"/>
  <c r="AW45" i="1" s="1"/>
  <c r="AY45" i="1" s="1"/>
  <c r="AO45" i="1"/>
  <c r="AR45" i="1" s="1"/>
  <c r="AJ45" i="1"/>
  <c r="AL45" i="1" s="1"/>
  <c r="AF45" i="1"/>
  <c r="AG45" i="1" s="1"/>
  <c r="BE44" i="1"/>
  <c r="BF44" i="1" s="1"/>
  <c r="AZ44" i="1"/>
  <c r="BA44" i="1" s="1"/>
  <c r="AT44" i="1"/>
  <c r="AU44" i="1" s="1"/>
  <c r="AV44" i="1" s="1"/>
  <c r="AX44" i="1" s="1"/>
  <c r="AW44" i="1" s="1"/>
  <c r="AY44" i="1" s="1"/>
  <c r="AO44" i="1"/>
  <c r="AQ44" i="1" s="1"/>
  <c r="AJ44" i="1"/>
  <c r="AL44" i="1" s="1"/>
  <c r="AF44" i="1"/>
  <c r="BE43" i="1"/>
  <c r="BH43" i="1" s="1"/>
  <c r="AZ43" i="1"/>
  <c r="AT43" i="1"/>
  <c r="AU43" i="1" s="1"/>
  <c r="AV43" i="1" s="1"/>
  <c r="AX43" i="1" s="1"/>
  <c r="AW43" i="1" s="1"/>
  <c r="AY43" i="1" s="1"/>
  <c r="AO43" i="1"/>
  <c r="AP43" i="1" s="1"/>
  <c r="AJ43" i="1"/>
  <c r="AK43" i="1" s="1"/>
  <c r="AF43" i="1"/>
  <c r="AG43" i="1" s="1"/>
  <c r="BE42" i="1"/>
  <c r="BH42" i="1" s="1"/>
  <c r="AZ42" i="1"/>
  <c r="BC42" i="1" s="1"/>
  <c r="AT42" i="1"/>
  <c r="AU42" i="1" s="1"/>
  <c r="AV42" i="1" s="1"/>
  <c r="AX42" i="1" s="1"/>
  <c r="AW42" i="1" s="1"/>
  <c r="AY42" i="1" s="1"/>
  <c r="AO42" i="1"/>
  <c r="AR42" i="1" s="1"/>
  <c r="AJ42" i="1"/>
  <c r="AF42" i="1"/>
  <c r="AG42" i="1" s="1"/>
  <c r="BE41" i="1"/>
  <c r="BG41" i="1" s="1"/>
  <c r="AZ41" i="1"/>
  <c r="BA41" i="1" s="1"/>
  <c r="AT41" i="1"/>
  <c r="AU41" i="1" s="1"/>
  <c r="AV41" i="1" s="1"/>
  <c r="AX41" i="1" s="1"/>
  <c r="AW41" i="1" s="1"/>
  <c r="AY41" i="1" s="1"/>
  <c r="AO41" i="1"/>
  <c r="AP41" i="1" s="1"/>
  <c r="AJ41" i="1"/>
  <c r="AL41" i="1" s="1"/>
  <c r="AF41" i="1"/>
  <c r="BE40" i="1"/>
  <c r="BH40" i="1" s="1"/>
  <c r="AZ40" i="1"/>
  <c r="AT40" i="1"/>
  <c r="AU40" i="1" s="1"/>
  <c r="AV40" i="1" s="1"/>
  <c r="AX40" i="1" s="1"/>
  <c r="AW40" i="1" s="1"/>
  <c r="AY40" i="1" s="1"/>
  <c r="AO40" i="1"/>
  <c r="AQ40" i="1" s="1"/>
  <c r="AJ40" i="1"/>
  <c r="AK40" i="1" s="1"/>
  <c r="AF40" i="1"/>
  <c r="BE39" i="1"/>
  <c r="BF39" i="1" s="1"/>
  <c r="AZ39" i="1"/>
  <c r="BB39" i="1" s="1"/>
  <c r="AT39" i="1"/>
  <c r="AU39" i="1" s="1"/>
  <c r="AV39" i="1" s="1"/>
  <c r="AX39" i="1" s="1"/>
  <c r="AW39" i="1" s="1"/>
  <c r="AY39" i="1" s="1"/>
  <c r="AO39" i="1"/>
  <c r="AR39" i="1" s="1"/>
  <c r="AJ39" i="1"/>
  <c r="AF39" i="1"/>
  <c r="AG39" i="1" s="1"/>
  <c r="BE38" i="1"/>
  <c r="BG38" i="1" s="1"/>
  <c r="AZ38" i="1"/>
  <c r="BA38" i="1" s="1"/>
  <c r="AT38" i="1"/>
  <c r="AU38" i="1" s="1"/>
  <c r="AV38" i="1" s="1"/>
  <c r="AX38" i="1" s="1"/>
  <c r="AW38" i="1" s="1"/>
  <c r="AY38" i="1" s="1"/>
  <c r="AO38" i="1"/>
  <c r="AP38" i="1" s="1"/>
  <c r="AJ38" i="1"/>
  <c r="AL38" i="1" s="1"/>
  <c r="AF38" i="1"/>
  <c r="BE37" i="1"/>
  <c r="BH37" i="1" s="1"/>
  <c r="AZ37" i="1"/>
  <c r="AT37" i="1"/>
  <c r="AU37" i="1" s="1"/>
  <c r="AV37" i="1" s="1"/>
  <c r="AX37" i="1" s="1"/>
  <c r="AW37" i="1" s="1"/>
  <c r="AY37" i="1" s="1"/>
  <c r="AO37" i="1"/>
  <c r="AQ37" i="1" s="1"/>
  <c r="AJ37" i="1"/>
  <c r="AK37" i="1" s="1"/>
  <c r="AF37" i="1"/>
  <c r="AG37" i="1" s="1"/>
  <c r="BE36" i="1"/>
  <c r="BF36" i="1" s="1"/>
  <c r="AZ36" i="1"/>
  <c r="BC36" i="1" s="1"/>
  <c r="AT36" i="1"/>
  <c r="AU36" i="1" s="1"/>
  <c r="AV36" i="1" s="1"/>
  <c r="AX36" i="1" s="1"/>
  <c r="AW36" i="1" s="1"/>
  <c r="AY36" i="1" s="1"/>
  <c r="AO36" i="1"/>
  <c r="AP36" i="1" s="1"/>
  <c r="AJ36" i="1"/>
  <c r="AF36" i="1"/>
  <c r="AG36" i="1" s="1"/>
  <c r="BE35" i="1"/>
  <c r="BG35" i="1" s="1"/>
  <c r="AZ35" i="1"/>
  <c r="BA35" i="1" s="1"/>
  <c r="AT35" i="1"/>
  <c r="AU35" i="1" s="1"/>
  <c r="AV35" i="1" s="1"/>
  <c r="AX35" i="1" s="1"/>
  <c r="AW35" i="1" s="1"/>
  <c r="AY35" i="1" s="1"/>
  <c r="AO35" i="1"/>
  <c r="AQ35" i="1" s="1"/>
  <c r="AJ35" i="1"/>
  <c r="AK35" i="1" s="1"/>
  <c r="AF35" i="1"/>
  <c r="BE34" i="1"/>
  <c r="BF34" i="1" s="1"/>
  <c r="AZ34" i="1"/>
  <c r="AT34" i="1"/>
  <c r="AU34" i="1" s="1"/>
  <c r="AV34" i="1" s="1"/>
  <c r="AX34" i="1" s="1"/>
  <c r="AW34" i="1" s="1"/>
  <c r="AY34" i="1" s="1"/>
  <c r="AO34" i="1"/>
  <c r="AQ34" i="1" s="1"/>
  <c r="AJ34" i="1"/>
  <c r="AK34" i="1" s="1"/>
  <c r="AF34" i="1"/>
  <c r="BE33" i="1"/>
  <c r="BH33" i="1" s="1"/>
  <c r="AZ33" i="1"/>
  <c r="BC33" i="1" s="1"/>
  <c r="AT33" i="1"/>
  <c r="AU33" i="1" s="1"/>
  <c r="AV33" i="1" s="1"/>
  <c r="AX33" i="1" s="1"/>
  <c r="AW33" i="1" s="1"/>
  <c r="AY33" i="1" s="1"/>
  <c r="AO33" i="1"/>
  <c r="AR33" i="1" s="1"/>
  <c r="AJ33" i="1"/>
  <c r="AL33" i="1" s="1"/>
  <c r="AF33" i="1"/>
  <c r="AG33" i="1" s="1"/>
  <c r="BE32" i="1"/>
  <c r="BH32" i="1" s="1"/>
  <c r="AZ32" i="1"/>
  <c r="BB32" i="1" s="1"/>
  <c r="AT32" i="1"/>
  <c r="AU32" i="1" s="1"/>
  <c r="AV32" i="1" s="1"/>
  <c r="AX32" i="1" s="1"/>
  <c r="AW32" i="1" s="1"/>
  <c r="AY32" i="1" s="1"/>
  <c r="AO32" i="1"/>
  <c r="AR32" i="1" s="1"/>
  <c r="AJ32" i="1"/>
  <c r="AL32" i="1" s="1"/>
  <c r="AF32" i="1"/>
  <c r="BE31" i="1"/>
  <c r="BH31" i="1" s="1"/>
  <c r="AZ31" i="1"/>
  <c r="AT31" i="1"/>
  <c r="AU31" i="1" s="1"/>
  <c r="AV31" i="1" s="1"/>
  <c r="AX31" i="1" s="1"/>
  <c r="AW31" i="1" s="1"/>
  <c r="AY31" i="1" s="1"/>
  <c r="AO31" i="1"/>
  <c r="AJ31" i="1"/>
  <c r="AL31" i="1" s="1"/>
  <c r="AF31" i="1"/>
  <c r="AG31" i="1" s="1"/>
  <c r="BE30" i="1"/>
  <c r="BH30" i="1" s="1"/>
  <c r="AZ30" i="1"/>
  <c r="BA30" i="1" s="1"/>
  <c r="AT30" i="1"/>
  <c r="AU30" i="1" s="1"/>
  <c r="AV30" i="1" s="1"/>
  <c r="AX30" i="1" s="1"/>
  <c r="AW30" i="1" s="1"/>
  <c r="AY30" i="1" s="1"/>
  <c r="AO30" i="1"/>
  <c r="AR30" i="1" s="1"/>
  <c r="AJ30" i="1"/>
  <c r="AL30" i="1" s="1"/>
  <c r="AF30" i="1"/>
  <c r="AG30" i="1" s="1"/>
  <c r="BE29" i="1"/>
  <c r="BH29" i="1" s="1"/>
  <c r="AZ29" i="1"/>
  <c r="BB29" i="1" s="1"/>
  <c r="AT29" i="1"/>
  <c r="AU29" i="1" s="1"/>
  <c r="AV29" i="1" s="1"/>
  <c r="AX29" i="1" s="1"/>
  <c r="AW29" i="1" s="1"/>
  <c r="AY29" i="1" s="1"/>
  <c r="AO29" i="1"/>
  <c r="AP29" i="1" s="1"/>
  <c r="AJ29" i="1"/>
  <c r="AL29" i="1" s="1"/>
  <c r="AF29" i="1"/>
  <c r="BE28" i="1"/>
  <c r="BH28" i="1" s="1"/>
  <c r="AZ28" i="1"/>
  <c r="BA28" i="1" s="1"/>
  <c r="AT28" i="1"/>
  <c r="AU28" i="1" s="1"/>
  <c r="AV28" i="1" s="1"/>
  <c r="AX28" i="1" s="1"/>
  <c r="AW28" i="1" s="1"/>
  <c r="AY28" i="1" s="1"/>
  <c r="AO28" i="1"/>
  <c r="AJ28" i="1"/>
  <c r="AL28" i="1" s="1"/>
  <c r="AF28" i="1"/>
  <c r="BE27" i="1"/>
  <c r="BH27" i="1" s="1"/>
  <c r="AZ27" i="1"/>
  <c r="BC27" i="1" s="1"/>
  <c r="AT27" i="1"/>
  <c r="AU27" i="1" s="1"/>
  <c r="AV27" i="1" s="1"/>
  <c r="AX27" i="1" s="1"/>
  <c r="AW27" i="1" s="1"/>
  <c r="AY27" i="1" s="1"/>
  <c r="AO27" i="1"/>
  <c r="AP27" i="1" s="1"/>
  <c r="AJ27" i="1"/>
  <c r="AL27" i="1" s="1"/>
  <c r="AF27" i="1"/>
  <c r="AG27" i="1" s="1"/>
  <c r="BE26" i="1"/>
  <c r="AZ26" i="1"/>
  <c r="BA26" i="1" s="1"/>
  <c r="AT26" i="1"/>
  <c r="AU26" i="1" s="1"/>
  <c r="AV26" i="1" s="1"/>
  <c r="AX26" i="1" s="1"/>
  <c r="AW26" i="1" s="1"/>
  <c r="AY26" i="1" s="1"/>
  <c r="AO26" i="1"/>
  <c r="AR26" i="1" s="1"/>
  <c r="AJ26" i="1"/>
  <c r="AL26" i="1" s="1"/>
  <c r="AF26" i="1"/>
  <c r="AG26" i="1" s="1"/>
  <c r="BE25" i="1"/>
  <c r="BG25" i="1" s="1"/>
  <c r="AZ25" i="1"/>
  <c r="BB25" i="1" s="1"/>
  <c r="AT25" i="1"/>
  <c r="AU25" i="1" s="1"/>
  <c r="AV25" i="1" s="1"/>
  <c r="AX25" i="1" s="1"/>
  <c r="AW25" i="1" s="1"/>
  <c r="AY25" i="1" s="1"/>
  <c r="AO25" i="1"/>
  <c r="AP25" i="1" s="1"/>
  <c r="AJ25" i="1"/>
  <c r="AL25" i="1" s="1"/>
  <c r="AF25" i="1"/>
  <c r="AG25" i="1" s="1"/>
  <c r="BE24" i="1"/>
  <c r="BF24" i="1" s="1"/>
  <c r="AZ24" i="1"/>
  <c r="BB24" i="1" s="1"/>
  <c r="AT24" i="1"/>
  <c r="AU24" i="1" s="1"/>
  <c r="AV24" i="1" s="1"/>
  <c r="AX24" i="1" s="1"/>
  <c r="AW24" i="1" s="1"/>
  <c r="AY24" i="1" s="1"/>
  <c r="AO24" i="1"/>
  <c r="AR24" i="1" s="1"/>
  <c r="AJ24" i="1"/>
  <c r="AL24" i="1" s="1"/>
  <c r="AF24" i="1"/>
  <c r="AG24" i="1" s="1"/>
  <c r="BE23" i="1"/>
  <c r="BF23" i="1" s="1"/>
  <c r="AZ23" i="1"/>
  <c r="BC23" i="1" s="1"/>
  <c r="AT23" i="1"/>
  <c r="AU23" i="1" s="1"/>
  <c r="AV23" i="1" s="1"/>
  <c r="AX23" i="1" s="1"/>
  <c r="AW23" i="1" s="1"/>
  <c r="AY23" i="1" s="1"/>
  <c r="AO23" i="1"/>
  <c r="AQ23" i="1" s="1"/>
  <c r="AJ23" i="1"/>
  <c r="AK23" i="1" s="1"/>
  <c r="AF23" i="1"/>
  <c r="BE22" i="1"/>
  <c r="BF22" i="1" s="1"/>
  <c r="AZ22" i="1"/>
  <c r="BB22" i="1" s="1"/>
  <c r="AT22" i="1"/>
  <c r="AU22" i="1" s="1"/>
  <c r="AV22" i="1" s="1"/>
  <c r="AX22" i="1" s="1"/>
  <c r="AW22" i="1" s="1"/>
  <c r="AY22" i="1" s="1"/>
  <c r="AO22" i="1"/>
  <c r="AP22" i="1" s="1"/>
  <c r="AJ22" i="1"/>
  <c r="AL22" i="1" s="1"/>
  <c r="AF22" i="1"/>
  <c r="AG22" i="1" s="1"/>
  <c r="BE21" i="1"/>
  <c r="BG21" i="1" s="1"/>
  <c r="AZ21" i="1"/>
  <c r="BC21" i="1" s="1"/>
  <c r="AT21" i="1"/>
  <c r="AU21" i="1" s="1"/>
  <c r="AV21" i="1" s="1"/>
  <c r="AX21" i="1" s="1"/>
  <c r="AW21" i="1" s="1"/>
  <c r="AY21" i="1" s="1"/>
  <c r="AO21" i="1"/>
  <c r="AR21" i="1" s="1"/>
  <c r="AJ21" i="1"/>
  <c r="AL21" i="1" s="1"/>
  <c r="AF21" i="1"/>
  <c r="BE20" i="1"/>
  <c r="BH20" i="1" s="1"/>
  <c r="AZ20" i="1"/>
  <c r="BC20" i="1" s="1"/>
  <c r="AT20" i="1"/>
  <c r="AU20" i="1" s="1"/>
  <c r="AV20" i="1" s="1"/>
  <c r="AX20" i="1" s="1"/>
  <c r="AW20" i="1" s="1"/>
  <c r="AY20" i="1" s="1"/>
  <c r="AO20" i="1"/>
  <c r="AR20" i="1" s="1"/>
  <c r="AJ20" i="1"/>
  <c r="AL20" i="1" s="1"/>
  <c r="AF20" i="1"/>
  <c r="BE19" i="1"/>
  <c r="BH19" i="1" s="1"/>
  <c r="AZ19" i="1"/>
  <c r="BB19" i="1" s="1"/>
  <c r="AT19" i="1"/>
  <c r="AU19" i="1" s="1"/>
  <c r="AV19" i="1" s="1"/>
  <c r="AX19" i="1" s="1"/>
  <c r="AW19" i="1" s="1"/>
  <c r="AY19" i="1" s="1"/>
  <c r="AO19" i="1"/>
  <c r="AR19" i="1" s="1"/>
  <c r="AJ19" i="1"/>
  <c r="AL19" i="1" s="1"/>
  <c r="AF19" i="1"/>
  <c r="AG19" i="1" s="1"/>
  <c r="BE18" i="1"/>
  <c r="BH18" i="1" s="1"/>
  <c r="AZ18" i="1"/>
  <c r="BC18" i="1" s="1"/>
  <c r="AT18" i="1"/>
  <c r="AU18" i="1" s="1"/>
  <c r="AV18" i="1" s="1"/>
  <c r="AX18" i="1" s="1"/>
  <c r="AW18" i="1" s="1"/>
  <c r="AY18" i="1" s="1"/>
  <c r="AO18" i="1"/>
  <c r="AR18" i="1" s="1"/>
  <c r="AJ18" i="1"/>
  <c r="AL18" i="1" s="1"/>
  <c r="AF18" i="1"/>
  <c r="BE17" i="1"/>
  <c r="BF17" i="1" s="1"/>
  <c r="AZ17" i="1"/>
  <c r="BC17" i="1" s="1"/>
  <c r="AT17" i="1"/>
  <c r="AU17" i="1" s="1"/>
  <c r="AV17" i="1" s="1"/>
  <c r="AX17" i="1" s="1"/>
  <c r="AW17" i="1" s="1"/>
  <c r="AY17" i="1" s="1"/>
  <c r="AO17" i="1"/>
  <c r="AR17" i="1" s="1"/>
  <c r="AJ17" i="1"/>
  <c r="AL17" i="1" s="1"/>
  <c r="AF17" i="1"/>
  <c r="AG17" i="1" s="1"/>
  <c r="BE16" i="1"/>
  <c r="BH16" i="1" s="1"/>
  <c r="AZ16" i="1"/>
  <c r="BB16" i="1" s="1"/>
  <c r="AT16" i="1"/>
  <c r="AU16" i="1" s="1"/>
  <c r="AV16" i="1" s="1"/>
  <c r="AX16" i="1" s="1"/>
  <c r="AW16" i="1" s="1"/>
  <c r="AY16" i="1" s="1"/>
  <c r="AO16" i="1"/>
  <c r="AP16" i="1" s="1"/>
  <c r="AJ16" i="1"/>
  <c r="AK16" i="1" s="1"/>
  <c r="AF16" i="1"/>
  <c r="BE15" i="1"/>
  <c r="BH15" i="1" s="1"/>
  <c r="AZ15" i="1"/>
  <c r="BC15" i="1" s="1"/>
  <c r="AT15" i="1"/>
  <c r="AU15" i="1" s="1"/>
  <c r="AV15" i="1" s="1"/>
  <c r="AX15" i="1" s="1"/>
  <c r="AW15" i="1" s="1"/>
  <c r="AY15" i="1" s="1"/>
  <c r="AO15" i="1"/>
  <c r="AR15" i="1" s="1"/>
  <c r="AJ15" i="1"/>
  <c r="AL15" i="1" s="1"/>
  <c r="AF15" i="1"/>
  <c r="AG15" i="1" s="1"/>
  <c r="BE14" i="1"/>
  <c r="BF14" i="1" s="1"/>
  <c r="AZ14" i="1"/>
  <c r="BC14" i="1" s="1"/>
  <c r="AT14" i="1"/>
  <c r="AU14" i="1" s="1"/>
  <c r="AV14" i="1" s="1"/>
  <c r="AX14" i="1" s="1"/>
  <c r="AW14" i="1" s="1"/>
  <c r="AY14" i="1" s="1"/>
  <c r="AO14" i="1"/>
  <c r="AR14" i="1" s="1"/>
  <c r="AJ14" i="1"/>
  <c r="AL14" i="1" s="1"/>
  <c r="AF14" i="1"/>
  <c r="AG14" i="1" s="1"/>
  <c r="BE13" i="1"/>
  <c r="BH13" i="1" s="1"/>
  <c r="AZ13" i="1"/>
  <c r="BB13" i="1" s="1"/>
  <c r="AT13" i="1"/>
  <c r="AU13" i="1" s="1"/>
  <c r="AV13" i="1" s="1"/>
  <c r="AX13" i="1" s="1"/>
  <c r="AW13" i="1" s="1"/>
  <c r="AY13" i="1" s="1"/>
  <c r="AO13" i="1"/>
  <c r="AP13" i="1" s="1"/>
  <c r="AJ13" i="1"/>
  <c r="AL13" i="1" s="1"/>
  <c r="AF13" i="1"/>
  <c r="BE12" i="1"/>
  <c r="BH12" i="1" s="1"/>
  <c r="AZ12" i="1"/>
  <c r="BC12" i="1" s="1"/>
  <c r="AT12" i="1"/>
  <c r="AU12" i="1" s="1"/>
  <c r="AV12" i="1" s="1"/>
  <c r="AX12" i="1" s="1"/>
  <c r="AW12" i="1" s="1"/>
  <c r="AY12" i="1" s="1"/>
  <c r="AO12" i="1"/>
  <c r="AR12" i="1" s="1"/>
  <c r="AJ12" i="1"/>
  <c r="AL12" i="1" s="1"/>
  <c r="AF12" i="1"/>
  <c r="BE11" i="1"/>
  <c r="BF11" i="1" s="1"/>
  <c r="AZ11" i="1"/>
  <c r="BC11" i="1" s="1"/>
  <c r="AT11" i="1"/>
  <c r="AU11" i="1" s="1"/>
  <c r="AV11" i="1" s="1"/>
  <c r="AX11" i="1" s="1"/>
  <c r="AW11" i="1" s="1"/>
  <c r="AY11" i="1" s="1"/>
  <c r="AO11" i="1"/>
  <c r="AR11" i="1" s="1"/>
  <c r="AJ11" i="1"/>
  <c r="AL11" i="1" s="1"/>
  <c r="AF11" i="1"/>
  <c r="AG11" i="1" s="1"/>
  <c r="BE10" i="1"/>
  <c r="BH10" i="1" s="1"/>
  <c r="AZ10" i="1"/>
  <c r="BB10" i="1" s="1"/>
  <c r="AT10" i="1"/>
  <c r="AU10" i="1" s="1"/>
  <c r="AV10" i="1" s="1"/>
  <c r="AX10" i="1" s="1"/>
  <c r="AW10" i="1" s="1"/>
  <c r="AY10" i="1" s="1"/>
  <c r="AO10" i="1"/>
  <c r="AP10" i="1" s="1"/>
  <c r="AJ10" i="1"/>
  <c r="AK10" i="1" s="1"/>
  <c r="AF10" i="1"/>
  <c r="BE9" i="1"/>
  <c r="BH9" i="1" s="1"/>
  <c r="AZ9" i="1"/>
  <c r="BC9" i="1" s="1"/>
  <c r="AT9" i="1"/>
  <c r="AU9" i="1" s="1"/>
  <c r="AV9" i="1" s="1"/>
  <c r="AX9" i="1" s="1"/>
  <c r="AW9" i="1" s="1"/>
  <c r="AY9" i="1" s="1"/>
  <c r="AO9" i="1"/>
  <c r="AR9" i="1" s="1"/>
  <c r="AJ9" i="1"/>
  <c r="AL9" i="1" s="1"/>
  <c r="AF9" i="1"/>
  <c r="AG9" i="1" s="1"/>
  <c r="BE8" i="1"/>
  <c r="BF8" i="1" s="1"/>
  <c r="AZ8" i="1"/>
  <c r="BC8" i="1" s="1"/>
  <c r="AT8" i="1"/>
  <c r="AU8" i="1" s="1"/>
  <c r="AV8" i="1" s="1"/>
  <c r="AX8" i="1" s="1"/>
  <c r="AW8" i="1" s="1"/>
  <c r="AY8" i="1" s="1"/>
  <c r="AO8" i="1"/>
  <c r="AR8" i="1" s="1"/>
  <c r="AJ8" i="1"/>
  <c r="AL8" i="1" s="1"/>
  <c r="AF8" i="1"/>
  <c r="AG8" i="1" s="1"/>
  <c r="BE7" i="1"/>
  <c r="BH7" i="1" s="1"/>
  <c r="AZ7" i="1"/>
  <c r="BB7" i="1" s="1"/>
  <c r="AT7" i="1"/>
  <c r="AU7" i="1" s="1"/>
  <c r="AV7" i="1" s="1"/>
  <c r="AX7" i="1" s="1"/>
  <c r="AW7" i="1" s="1"/>
  <c r="AY7" i="1" s="1"/>
  <c r="AO7" i="1"/>
  <c r="AP7" i="1" s="1"/>
  <c r="AJ7" i="1"/>
  <c r="AL7" i="1" s="1"/>
  <c r="AF7" i="1"/>
  <c r="BE6" i="1"/>
  <c r="BH6" i="1" s="1"/>
  <c r="AZ6" i="1"/>
  <c r="BC6" i="1" s="1"/>
  <c r="AT6" i="1"/>
  <c r="AU6" i="1" s="1"/>
  <c r="AV6" i="1" s="1"/>
  <c r="AX6" i="1" s="1"/>
  <c r="AW6" i="1" s="1"/>
  <c r="AY6" i="1" s="1"/>
  <c r="AO6" i="1"/>
  <c r="AR6" i="1" s="1"/>
  <c r="AJ6" i="1"/>
  <c r="AL6" i="1" s="1"/>
  <c r="AF6" i="1"/>
  <c r="BI5" i="1"/>
  <c r="BH5" i="1"/>
  <c r="BG5" i="1"/>
  <c r="BD5" i="1"/>
  <c r="BC5" i="1"/>
  <c r="BB5" i="1"/>
  <c r="AY5" i="1"/>
  <c r="AX5" i="1"/>
  <c r="AW5" i="1"/>
  <c r="AS5" i="1"/>
  <c r="AR5" i="1"/>
  <c r="AQ5" i="1"/>
  <c r="AN5" i="1"/>
  <c r="AL5" i="1"/>
  <c r="AI5" i="1"/>
  <c r="AG5" i="1"/>
  <c r="BI2" i="1"/>
  <c r="BH2" i="1"/>
  <c r="BG2" i="1"/>
  <c r="BE2" i="1"/>
  <c r="BD2" i="1"/>
  <c r="BC2" i="1"/>
  <c r="BB2" i="1"/>
  <c r="AZ2" i="1"/>
  <c r="AY2" i="1"/>
  <c r="AX2" i="1"/>
  <c r="AW2" i="1"/>
  <c r="AV2" i="1"/>
  <c r="AU2" i="1"/>
  <c r="AT2" i="1"/>
  <c r="AS2" i="1"/>
  <c r="AR2" i="1"/>
  <c r="AQ2" i="1"/>
  <c r="AO2" i="1"/>
  <c r="AL2" i="1"/>
  <c r="AJ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  <c r="AK186" i="1" l="1"/>
  <c r="BL193" i="1"/>
  <c r="BC41" i="1"/>
  <c r="AL93" i="1"/>
  <c r="BH144" i="1"/>
  <c r="BA24" i="1"/>
  <c r="AP30" i="1"/>
  <c r="BH24" i="1"/>
  <c r="BA11" i="1"/>
  <c r="BG149" i="1"/>
  <c r="BI149" i="1" s="1"/>
  <c r="BH60" i="1"/>
  <c r="BL60" i="1" s="1"/>
  <c r="BG144" i="1"/>
  <c r="AR41" i="1"/>
  <c r="AR86" i="1"/>
  <c r="AK92" i="1"/>
  <c r="BL90" i="1"/>
  <c r="AQ50" i="1"/>
  <c r="BG65" i="1"/>
  <c r="BH65" i="1"/>
  <c r="BL65" i="1" s="1"/>
  <c r="AR7" i="1"/>
  <c r="BG115" i="1"/>
  <c r="BL121" i="1"/>
  <c r="AK180" i="1"/>
  <c r="AK13" i="1"/>
  <c r="BH44" i="1"/>
  <c r="BC70" i="1"/>
  <c r="AL87" i="1"/>
  <c r="BH88" i="1"/>
  <c r="AP95" i="1"/>
  <c r="BG123" i="1"/>
  <c r="BI123" i="1" s="1"/>
  <c r="AR140" i="1"/>
  <c r="AQ151" i="1"/>
  <c r="AS151" i="1" s="1"/>
  <c r="AL82" i="1"/>
  <c r="BH93" i="1"/>
  <c r="BL93" i="1" s="1"/>
  <c r="AQ95" i="1"/>
  <c r="AS95" i="1" s="1"/>
  <c r="BG106" i="1"/>
  <c r="BH123" i="1"/>
  <c r="BB131" i="1"/>
  <c r="BF138" i="1"/>
  <c r="AR153" i="1"/>
  <c r="AK157" i="1"/>
  <c r="BB11" i="1"/>
  <c r="BD11" i="1" s="1"/>
  <c r="AQ30" i="1"/>
  <c r="AR50" i="1"/>
  <c r="AL137" i="1"/>
  <c r="BH138" i="1"/>
  <c r="BI138" i="1" s="1"/>
  <c r="AK56" i="1"/>
  <c r="AR84" i="1"/>
  <c r="AS84" i="1" s="1"/>
  <c r="AK89" i="1"/>
  <c r="AR56" i="1"/>
  <c r="AR91" i="1"/>
  <c r="BG92" i="1"/>
  <c r="BF105" i="1"/>
  <c r="AP111" i="1"/>
  <c r="BH105" i="1"/>
  <c r="AQ111" i="1"/>
  <c r="BA29" i="1"/>
  <c r="BA86" i="1"/>
  <c r="AP141" i="1"/>
  <c r="BC29" i="1"/>
  <c r="BL29" i="1" s="1"/>
  <c r="BG36" i="1"/>
  <c r="BG47" i="1"/>
  <c r="BB86" i="1"/>
  <c r="AR119" i="1"/>
  <c r="BA132" i="1"/>
  <c r="AR134" i="1"/>
  <c r="BH36" i="1"/>
  <c r="BH47" i="1"/>
  <c r="BA81" i="1"/>
  <c r="AK8" i="1"/>
  <c r="AR38" i="1"/>
  <c r="BL58" i="1"/>
  <c r="BH63" i="1"/>
  <c r="BB90" i="1"/>
  <c r="BK90" i="1" s="1"/>
  <c r="AP101" i="1"/>
  <c r="BH114" i="1"/>
  <c r="AR125" i="1"/>
  <c r="AS125" i="1" s="1"/>
  <c r="BF137" i="1"/>
  <c r="BA12" i="1"/>
  <c r="AK14" i="1"/>
  <c r="BG114" i="1"/>
  <c r="AR116" i="1"/>
  <c r="BF51" i="1"/>
  <c r="BF6" i="1"/>
  <c r="AP8" i="1"/>
  <c r="BF9" i="1"/>
  <c r="AK29" i="1"/>
  <c r="AP33" i="1"/>
  <c r="AL35" i="1"/>
  <c r="AP57" i="1"/>
  <c r="BG58" i="1"/>
  <c r="AR62" i="1"/>
  <c r="BF90" i="1"/>
  <c r="BG94" i="1"/>
  <c r="AK96" i="1"/>
  <c r="BL190" i="1"/>
  <c r="AQ57" i="1"/>
  <c r="BA69" i="1"/>
  <c r="BF93" i="1"/>
  <c r="AL98" i="1"/>
  <c r="AP110" i="1"/>
  <c r="BF139" i="1"/>
  <c r="AK85" i="1"/>
  <c r="BB8" i="1"/>
  <c r="AL10" i="1"/>
  <c r="BH14" i="1"/>
  <c r="BL14" i="1" s="1"/>
  <c r="BA18" i="1"/>
  <c r="AQ46" i="1"/>
  <c r="BI47" i="1"/>
  <c r="BF76" i="1"/>
  <c r="BB89" i="1"/>
  <c r="BK24" i="1"/>
  <c r="AQ56" i="1"/>
  <c r="AQ59" i="1"/>
  <c r="BA78" i="1"/>
  <c r="AR80" i="1"/>
  <c r="AQ85" i="1"/>
  <c r="AS85" i="1" s="1"/>
  <c r="AQ91" i="1"/>
  <c r="AS91" i="1" s="1"/>
  <c r="AQ119" i="1"/>
  <c r="BH120" i="1"/>
  <c r="BC131" i="1"/>
  <c r="BD131" i="1" s="1"/>
  <c r="AL145" i="1"/>
  <c r="BB148" i="1"/>
  <c r="AR150" i="1"/>
  <c r="AS150" i="1" s="1"/>
  <c r="BC24" i="1"/>
  <c r="BL24" i="1" s="1"/>
  <c r="AP26" i="1"/>
  <c r="AL43" i="1"/>
  <c r="AK53" i="1"/>
  <c r="AK77" i="1"/>
  <c r="AL94" i="1"/>
  <c r="AQ147" i="1"/>
  <c r="AP184" i="1"/>
  <c r="AP144" i="1"/>
  <c r="AR147" i="1"/>
  <c r="BA150" i="1"/>
  <c r="AR152" i="1"/>
  <c r="AS152" i="1" s="1"/>
  <c r="AR184" i="1"/>
  <c r="AS184" i="1" s="1"/>
  <c r="BA8" i="1"/>
  <c r="BH39" i="1"/>
  <c r="BH51" i="1"/>
  <c r="BI51" i="1" s="1"/>
  <c r="BF58" i="1"/>
  <c r="BB66" i="1"/>
  <c r="BD66" i="1" s="1"/>
  <c r="AL71" i="1"/>
  <c r="BL77" i="1"/>
  <c r="BF88" i="1"/>
  <c r="AL90" i="1"/>
  <c r="AK108" i="1"/>
  <c r="AQ116" i="1"/>
  <c r="AR122" i="1"/>
  <c r="AS122" i="1" s="1"/>
  <c r="AP125" i="1"/>
  <c r="BH126" i="1"/>
  <c r="AQ134" i="1"/>
  <c r="AR141" i="1"/>
  <c r="AS141" i="1" s="1"/>
  <c r="BB181" i="1"/>
  <c r="BD181" i="1" s="1"/>
  <c r="BA17" i="1"/>
  <c r="BG112" i="1"/>
  <c r="AR115" i="1"/>
  <c r="AQ10" i="1"/>
  <c r="AL16" i="1"/>
  <c r="BB17" i="1"/>
  <c r="BG22" i="1"/>
  <c r="BC30" i="1"/>
  <c r="BH41" i="1"/>
  <c r="BF46" i="1"/>
  <c r="BF57" i="1"/>
  <c r="BB92" i="1"/>
  <c r="BF95" i="1"/>
  <c r="AP107" i="1"/>
  <c r="AQ114" i="1"/>
  <c r="AS114" i="1" s="1"/>
  <c r="AP136" i="1"/>
  <c r="BK141" i="1"/>
  <c r="AP146" i="1"/>
  <c r="BG151" i="1"/>
  <c r="BI151" i="1" s="1"/>
  <c r="AR185" i="1"/>
  <c r="AQ25" i="1"/>
  <c r="BC26" i="1"/>
  <c r="AR60" i="1"/>
  <c r="AS60" i="1" s="1"/>
  <c r="BG77" i="1"/>
  <c r="BI77" i="1" s="1"/>
  <c r="AP114" i="1"/>
  <c r="BF151" i="1"/>
  <c r="BC156" i="1"/>
  <c r="AR10" i="1"/>
  <c r="BH22" i="1"/>
  <c r="BK22" i="1" s="1"/>
  <c r="BK29" i="1"/>
  <c r="BH46" i="1"/>
  <c r="BI46" i="1" s="1"/>
  <c r="BC53" i="1"/>
  <c r="BG57" i="1"/>
  <c r="BI57" i="1" s="1"/>
  <c r="AK59" i="1"/>
  <c r="BC92" i="1"/>
  <c r="AQ107" i="1"/>
  <c r="AS107" i="1" s="1"/>
  <c r="AQ146" i="1"/>
  <c r="AS146" i="1" s="1"/>
  <c r="AI23" i="1"/>
  <c r="AH23" i="1" s="1"/>
  <c r="BA25" i="1"/>
  <c r="AP48" i="1"/>
  <c r="AL78" i="1"/>
  <c r="AP81" i="1"/>
  <c r="BH85" i="1"/>
  <c r="BF86" i="1"/>
  <c r="AK88" i="1"/>
  <c r="BB91" i="1"/>
  <c r="BF97" i="1"/>
  <c r="BA100" i="1"/>
  <c r="AK102" i="1"/>
  <c r="BF108" i="1"/>
  <c r="AR110" i="1"/>
  <c r="AS110" i="1" s="1"/>
  <c r="BK111" i="1"/>
  <c r="BL127" i="1"/>
  <c r="BL136" i="1"/>
  <c r="BF140" i="1"/>
  <c r="BA147" i="1"/>
  <c r="BC150" i="1"/>
  <c r="BD150" i="1" s="1"/>
  <c r="BL158" i="1"/>
  <c r="BC19" i="1"/>
  <c r="BL19" i="1" s="1"/>
  <c r="AR81" i="1"/>
  <c r="AS81" i="1" s="1"/>
  <c r="BH86" i="1"/>
  <c r="BI86" i="1" s="1"/>
  <c r="BG97" i="1"/>
  <c r="BI97" i="1" s="1"/>
  <c r="BH140" i="1"/>
  <c r="BC147" i="1"/>
  <c r="AK189" i="1"/>
  <c r="AK19" i="1"/>
  <c r="AL23" i="1"/>
  <c r="AR27" i="1"/>
  <c r="AK44" i="1"/>
  <c r="AL58" i="1"/>
  <c r="AR59" i="1"/>
  <c r="AS59" i="1" s="1"/>
  <c r="BF60" i="1"/>
  <c r="AK65" i="1"/>
  <c r="AR66" i="1"/>
  <c r="AP78" i="1"/>
  <c r="AR88" i="1"/>
  <c r="BH92" i="1"/>
  <c r="AP102" i="1"/>
  <c r="AP105" i="1"/>
  <c r="BG111" i="1"/>
  <c r="BI111" i="1" s="1"/>
  <c r="AR113" i="1"/>
  <c r="BH115" i="1"/>
  <c r="BI115" i="1" s="1"/>
  <c r="BG118" i="1"/>
  <c r="BI118" i="1" s="1"/>
  <c r="AP123" i="1"/>
  <c r="BF127" i="1"/>
  <c r="AK135" i="1"/>
  <c r="BF136" i="1"/>
  <c r="AK178" i="1"/>
  <c r="BB30" i="1"/>
  <c r="BK30" i="1" s="1"/>
  <c r="BL51" i="1"/>
  <c r="AQ102" i="1"/>
  <c r="BH118" i="1"/>
  <c r="AR123" i="1"/>
  <c r="AS123" i="1" s="1"/>
  <c r="AL131" i="1"/>
  <c r="BG136" i="1"/>
  <c r="BI136" i="1" s="1"/>
  <c r="AR145" i="1"/>
  <c r="AS50" i="1"/>
  <c r="AR181" i="1"/>
  <c r="AS181" i="1" s="1"/>
  <c r="AI7" i="1"/>
  <c r="AH7" i="1" s="1"/>
  <c r="AS30" i="1"/>
  <c r="BA15" i="1"/>
  <c r="AR22" i="1"/>
  <c r="AI25" i="1"/>
  <c r="AH25" i="1" s="1"/>
  <c r="BG39" i="1"/>
  <c r="BI39" i="1" s="1"/>
  <c r="AR46" i="1"/>
  <c r="AS46" i="1" s="1"/>
  <c r="BA66" i="1"/>
  <c r="BB69" i="1"/>
  <c r="BD69" i="1" s="1"/>
  <c r="BH99" i="1"/>
  <c r="AR101" i="1"/>
  <c r="AS101" i="1" s="1"/>
  <c r="AP104" i="1"/>
  <c r="BH106" i="1"/>
  <c r="BI106" i="1" s="1"/>
  <c r="AK111" i="1"/>
  <c r="AP122" i="1"/>
  <c r="AQ128" i="1"/>
  <c r="BH129" i="1"/>
  <c r="BL129" i="1" s="1"/>
  <c r="BB152" i="1"/>
  <c r="BD152" i="1" s="1"/>
  <c r="AQ154" i="1"/>
  <c r="BC157" i="1"/>
  <c r="BK48" i="1"/>
  <c r="BL15" i="1"/>
  <c r="BB20" i="1"/>
  <c r="BK20" i="1" s="1"/>
  <c r="BH21" i="1"/>
  <c r="BI21" i="1" s="1"/>
  <c r="BH25" i="1"/>
  <c r="BI25" i="1" s="1"/>
  <c r="BB26" i="1"/>
  <c r="AR35" i="1"/>
  <c r="AR36" i="1"/>
  <c r="AQ38" i="1"/>
  <c r="AQ41" i="1"/>
  <c r="AS41" i="1" s="1"/>
  <c r="AR44" i="1"/>
  <c r="AL47" i="1"/>
  <c r="BC48" i="1"/>
  <c r="BL48" i="1" s="1"/>
  <c r="AQ51" i="1"/>
  <c r="AS51" i="1" s="1"/>
  <c r="AR55" i="1"/>
  <c r="BC61" i="1"/>
  <c r="BB61" i="1"/>
  <c r="AP65" i="1"/>
  <c r="AR65" i="1"/>
  <c r="AQ65" i="1"/>
  <c r="BL78" i="1"/>
  <c r="BK86" i="1"/>
  <c r="BD86" i="1"/>
  <c r="BH87" i="1"/>
  <c r="BL87" i="1" s="1"/>
  <c r="BG87" i="1"/>
  <c r="AR108" i="1"/>
  <c r="AQ108" i="1"/>
  <c r="AP108" i="1"/>
  <c r="AI54" i="1"/>
  <c r="AH54" i="1" s="1"/>
  <c r="AG7" i="1"/>
  <c r="BC7" i="1"/>
  <c r="AI10" i="1"/>
  <c r="AH10" i="1" s="1"/>
  <c r="BF12" i="1"/>
  <c r="BA14" i="1"/>
  <c r="BF18" i="1"/>
  <c r="BG20" i="1"/>
  <c r="BI20" i="1" s="1"/>
  <c r="AG28" i="1"/>
  <c r="BL33" i="1"/>
  <c r="AR40" i="1"/>
  <c r="BL45" i="1"/>
  <c r="AP47" i="1"/>
  <c r="BF48" i="1"/>
  <c r="BG53" i="1"/>
  <c r="BA54" i="1"/>
  <c r="AP58" i="1"/>
  <c r="AR58" i="1"/>
  <c r="AQ58" i="1"/>
  <c r="BG61" i="1"/>
  <c r="BF61" i="1"/>
  <c r="BH75" i="1"/>
  <c r="BL75" i="1" s="1"/>
  <c r="BG75" i="1"/>
  <c r="AQ83" i="1"/>
  <c r="AR83" i="1"/>
  <c r="AP83" i="1"/>
  <c r="BL42" i="1"/>
  <c r="BB67" i="1"/>
  <c r="BD67" i="1" s="1"/>
  <c r="BA67" i="1"/>
  <c r="BG8" i="1"/>
  <c r="AG10" i="1"/>
  <c r="BC10" i="1"/>
  <c r="BD10" i="1" s="1"/>
  <c r="AI13" i="1"/>
  <c r="AH13" i="1" s="1"/>
  <c r="BB14" i="1"/>
  <c r="BF15" i="1"/>
  <c r="BC16" i="1"/>
  <c r="BL16" i="1" s="1"/>
  <c r="AI19" i="1"/>
  <c r="AH19" i="1" s="1"/>
  <c r="AI21" i="1"/>
  <c r="AH21" i="1" s="1"/>
  <c r="BA32" i="1"/>
  <c r="BA33" i="1"/>
  <c r="BG34" i="1"/>
  <c r="AR37" i="1"/>
  <c r="AS37" i="1" s="1"/>
  <c r="BF42" i="1"/>
  <c r="BF43" i="1"/>
  <c r="BA45" i="1"/>
  <c r="AQ47" i="1"/>
  <c r="AS47" i="1" s="1"/>
  <c r="BG48" i="1"/>
  <c r="BI48" i="1" s="1"/>
  <c r="AQ52" i="1"/>
  <c r="BH53" i="1"/>
  <c r="BK53" i="1" s="1"/>
  <c r="BC54" i="1"/>
  <c r="BL54" i="1" s="1"/>
  <c r="BH55" i="1"/>
  <c r="BL55" i="1" s="1"/>
  <c r="BG55" i="1"/>
  <c r="AK73" i="1"/>
  <c r="BG134" i="1"/>
  <c r="BF134" i="1"/>
  <c r="AL160" i="1"/>
  <c r="AK160" i="1"/>
  <c r="AK7" i="1"/>
  <c r="BH8" i="1"/>
  <c r="BK8" i="1" s="1"/>
  <c r="BG11" i="1"/>
  <c r="AG13" i="1"/>
  <c r="BC13" i="1"/>
  <c r="BL13" i="1" s="1"/>
  <c r="BG17" i="1"/>
  <c r="AG21" i="1"/>
  <c r="AK22" i="1"/>
  <c r="AG23" i="1"/>
  <c r="BG23" i="1"/>
  <c r="AK26" i="1"/>
  <c r="AQ29" i="1"/>
  <c r="BC32" i="1"/>
  <c r="BL32" i="1" s="1"/>
  <c r="BH34" i="1"/>
  <c r="BA36" i="1"/>
  <c r="BG42" i="1"/>
  <c r="BI42" i="1" s="1"/>
  <c r="BG43" i="1"/>
  <c r="BL46" i="1"/>
  <c r="BA51" i="1"/>
  <c r="AR52" i="1"/>
  <c r="AP53" i="1"/>
  <c r="BF55" i="1"/>
  <c r="BH70" i="1"/>
  <c r="BI70" i="1" s="1"/>
  <c r="AL79" i="1"/>
  <c r="AK79" i="1"/>
  <c r="AG6" i="1"/>
  <c r="AI6" i="1" s="1"/>
  <c r="AH6" i="1" s="1"/>
  <c r="AI9" i="1"/>
  <c r="AH9" i="1" s="1"/>
  <c r="BH11" i="1"/>
  <c r="BG14" i="1"/>
  <c r="AG16" i="1"/>
  <c r="BH17" i="1"/>
  <c r="BL17" i="1" s="1"/>
  <c r="AK20" i="1"/>
  <c r="BH23" i="1"/>
  <c r="BL23" i="1" s="1"/>
  <c r="BG24" i="1"/>
  <c r="BI24" i="1" s="1"/>
  <c r="AR29" i="1"/>
  <c r="BF33" i="1"/>
  <c r="BB36" i="1"/>
  <c r="BK36" i="1" s="1"/>
  <c r="BC39" i="1"/>
  <c r="BL39" i="1" s="1"/>
  <c r="BF45" i="1"/>
  <c r="AK50" i="1"/>
  <c r="BG50" i="1"/>
  <c r="BB51" i="1"/>
  <c r="AQ53" i="1"/>
  <c r="AS53" i="1" s="1"/>
  <c r="BF54" i="1"/>
  <c r="BB56" i="1"/>
  <c r="BB57" i="1"/>
  <c r="BD57" i="1" s="1"/>
  <c r="BA57" i="1"/>
  <c r="AK62" i="1"/>
  <c r="AL62" i="1"/>
  <c r="BC64" i="1"/>
  <c r="BD64" i="1" s="1"/>
  <c r="AK72" i="1"/>
  <c r="BH160" i="1"/>
  <c r="BL160" i="1" s="1"/>
  <c r="BG160" i="1"/>
  <c r="BF160" i="1"/>
  <c r="AI12" i="1"/>
  <c r="AH12" i="1" s="1"/>
  <c r="AI18" i="1"/>
  <c r="AH18" i="1" s="1"/>
  <c r="BG33" i="1"/>
  <c r="BI33" i="1" s="1"/>
  <c r="BL41" i="1"/>
  <c r="BG45" i="1"/>
  <c r="BI45" i="1" s="1"/>
  <c r="BH50" i="1"/>
  <c r="BG54" i="1"/>
  <c r="BI54" i="1" s="1"/>
  <c r="BC56" i="1"/>
  <c r="BB73" i="1"/>
  <c r="BC73" i="1"/>
  <c r="BB83" i="1"/>
  <c r="BH103" i="1"/>
  <c r="BG103" i="1"/>
  <c r="BF103" i="1"/>
  <c r="AK109" i="1"/>
  <c r="AL109" i="1"/>
  <c r="BH133" i="1"/>
  <c r="BG133" i="1"/>
  <c r="BI133" i="1" s="1"/>
  <c r="AS40" i="1"/>
  <c r="AQ7" i="1"/>
  <c r="AS7" i="1" s="1"/>
  <c r="AK11" i="1"/>
  <c r="AG12" i="1"/>
  <c r="AI15" i="1"/>
  <c r="AH15" i="1" s="1"/>
  <c r="AK17" i="1"/>
  <c r="AG18" i="1"/>
  <c r="AP20" i="1"/>
  <c r="AQ22" i="1"/>
  <c r="AS22" i="1" s="1"/>
  <c r="BC25" i="1"/>
  <c r="BD25" i="1" s="1"/>
  <c r="AQ27" i="1"/>
  <c r="AS27" i="1" s="1"/>
  <c r="BH35" i="1"/>
  <c r="BI35" i="1" s="1"/>
  <c r="BI41" i="1"/>
  <c r="BG44" i="1"/>
  <c r="BI44" i="1" s="1"/>
  <c r="BL52" i="1"/>
  <c r="BF56" i="1"/>
  <c r="BH56" i="1"/>
  <c r="BG56" i="1"/>
  <c r="BC63" i="1"/>
  <c r="BD63" i="1" s="1"/>
  <c r="BA63" i="1"/>
  <c r="BA73" i="1"/>
  <c r="AR82" i="1"/>
  <c r="AQ82" i="1"/>
  <c r="BG146" i="1"/>
  <c r="BH146" i="1"/>
  <c r="BF146" i="1"/>
  <c r="AL159" i="1"/>
  <c r="AK159" i="1"/>
  <c r="AI31" i="1"/>
  <c r="AH31" i="1" s="1"/>
  <c r="AI34" i="1"/>
  <c r="AH34" i="1" s="1"/>
  <c r="BH89" i="1"/>
  <c r="BL89" i="1" s="1"/>
  <c r="BG89" i="1"/>
  <c r="BF89" i="1"/>
  <c r="AR117" i="1"/>
  <c r="AQ117" i="1"/>
  <c r="AP117" i="1"/>
  <c r="AR120" i="1"/>
  <c r="AQ120" i="1"/>
  <c r="AP120" i="1"/>
  <c r="AK128" i="1"/>
  <c r="AL128" i="1"/>
  <c r="AK183" i="1"/>
  <c r="AL183" i="1"/>
  <c r="BB71" i="1"/>
  <c r="BC71" i="1"/>
  <c r="BA71" i="1"/>
  <c r="AP11" i="1"/>
  <c r="AQ13" i="1"/>
  <c r="AP17" i="1"/>
  <c r="AQ19" i="1"/>
  <c r="AS19" i="1" s="1"/>
  <c r="AK24" i="1"/>
  <c r="BH38" i="1"/>
  <c r="BI38" i="1" s="1"/>
  <c r="AQ49" i="1"/>
  <c r="BF52" i="1"/>
  <c r="AP54" i="1"/>
  <c r="AK60" i="1"/>
  <c r="AL61" i="1"/>
  <c r="AK61" i="1"/>
  <c r="BB68" i="1"/>
  <c r="BC68" i="1"/>
  <c r="AL70" i="1"/>
  <c r="AK70" i="1"/>
  <c r="BA82" i="1"/>
  <c r="BC82" i="1"/>
  <c r="AQ87" i="1"/>
  <c r="AR87" i="1"/>
  <c r="AP87" i="1"/>
  <c r="BA88" i="1"/>
  <c r="BC88" i="1"/>
  <c r="BL88" i="1" s="1"/>
  <c r="BB88" i="1"/>
  <c r="BK88" i="1" s="1"/>
  <c r="BA6" i="1"/>
  <c r="AR13" i="1"/>
  <c r="AP14" i="1"/>
  <c r="AQ16" i="1"/>
  <c r="BL20" i="1"/>
  <c r="BF21" i="1"/>
  <c r="AP23" i="1"/>
  <c r="AK25" i="1"/>
  <c r="BF25" i="1"/>
  <c r="AK30" i="1"/>
  <c r="AK33" i="1"/>
  <c r="AP35" i="1"/>
  <c r="AI33" i="1"/>
  <c r="AH33" i="1" s="1"/>
  <c r="AQ43" i="1"/>
  <c r="AP44" i="1"/>
  <c r="BB47" i="1"/>
  <c r="BK47" i="1" s="1"/>
  <c r="BA48" i="1"/>
  <c r="AR49" i="1"/>
  <c r="BG52" i="1"/>
  <c r="BI52" i="1" s="1"/>
  <c r="AQ54" i="1"/>
  <c r="BC62" i="1"/>
  <c r="BL62" i="1" s="1"/>
  <c r="BA62" i="1"/>
  <c r="AK75" i="1"/>
  <c r="BB82" i="1"/>
  <c r="AP94" i="1"/>
  <c r="AR94" i="1"/>
  <c r="AQ94" i="1"/>
  <c r="BH145" i="1"/>
  <c r="BG145" i="1"/>
  <c r="BF145" i="1"/>
  <c r="AR156" i="1"/>
  <c r="AQ156" i="1"/>
  <c r="AP156" i="1"/>
  <c r="BA9" i="1"/>
  <c r="BL12" i="1"/>
  <c r="AR16" i="1"/>
  <c r="BL18" i="1"/>
  <c r="BA20" i="1"/>
  <c r="BA22" i="1"/>
  <c r="AR23" i="1"/>
  <c r="AS23" i="1" s="1"/>
  <c r="BL27" i="1"/>
  <c r="AI28" i="1"/>
  <c r="AH28" i="1" s="1"/>
  <c r="BG30" i="1"/>
  <c r="BI30" i="1" s="1"/>
  <c r="AR34" i="1"/>
  <c r="AS34" i="1" s="1"/>
  <c r="AQ36" i="1"/>
  <c r="AI37" i="1"/>
  <c r="AH37" i="1" s="1"/>
  <c r="AG40" i="1"/>
  <c r="AR43" i="1"/>
  <c r="AP51" i="1"/>
  <c r="BD53" i="1"/>
  <c r="AQ55" i="1"/>
  <c r="AS56" i="1"/>
  <c r="BF62" i="1"/>
  <c r="BG62" i="1"/>
  <c r="BI62" i="1" s="1"/>
  <c r="AR70" i="1"/>
  <c r="BK102" i="1"/>
  <c r="AK143" i="1"/>
  <c r="AL143" i="1"/>
  <c r="BH83" i="1"/>
  <c r="BI83" i="1" s="1"/>
  <c r="BG99" i="1"/>
  <c r="BH100" i="1"/>
  <c r="BI100" i="1" s="1"/>
  <c r="BH109" i="1"/>
  <c r="BI109" i="1" s="1"/>
  <c r="AQ113" i="1"/>
  <c r="AS113" i="1" s="1"/>
  <c r="BG120" i="1"/>
  <c r="BI120" i="1" s="1"/>
  <c r="BH124" i="1"/>
  <c r="BL124" i="1" s="1"/>
  <c r="BG126" i="1"/>
  <c r="BI126" i="1" s="1"/>
  <c r="BG129" i="1"/>
  <c r="BB133" i="1"/>
  <c r="BD133" i="1" s="1"/>
  <c r="BC134" i="1"/>
  <c r="BH135" i="1"/>
  <c r="BI135" i="1" s="1"/>
  <c r="AR138" i="1"/>
  <c r="AS138" i="1" s="1"/>
  <c r="AR139" i="1"/>
  <c r="AS139" i="1" s="1"/>
  <c r="AQ140" i="1"/>
  <c r="AS140" i="1" s="1"/>
  <c r="BH143" i="1"/>
  <c r="BI143" i="1" s="1"/>
  <c r="BH154" i="1"/>
  <c r="BI154" i="1" s="1"/>
  <c r="BH157" i="1"/>
  <c r="BI157" i="1" s="1"/>
  <c r="BB160" i="1"/>
  <c r="BD160" i="1" s="1"/>
  <c r="AS185" i="1"/>
  <c r="BH192" i="1"/>
  <c r="BI192" i="1" s="1"/>
  <c r="BL86" i="1"/>
  <c r="BF78" i="1"/>
  <c r="BA79" i="1"/>
  <c r="AS86" i="1"/>
  <c r="AP88" i="1"/>
  <c r="AP96" i="1"/>
  <c r="AP98" i="1"/>
  <c r="AP99" i="1"/>
  <c r="BF102" i="1"/>
  <c r="AL122" i="1"/>
  <c r="AL125" i="1"/>
  <c r="AP126" i="1"/>
  <c r="AP129" i="1"/>
  <c r="AP131" i="1"/>
  <c r="AR132" i="1"/>
  <c r="AS132" i="1" s="1"/>
  <c r="AL136" i="1"/>
  <c r="AP142" i="1"/>
  <c r="AL144" i="1"/>
  <c r="BF148" i="1"/>
  <c r="AL154" i="1"/>
  <c r="BA190" i="1"/>
  <c r="BG78" i="1"/>
  <c r="BI78" i="1" s="1"/>
  <c r="BB79" i="1"/>
  <c r="AL84" i="1"/>
  <c r="AP85" i="1"/>
  <c r="AP86" i="1"/>
  <c r="BA90" i="1"/>
  <c r="AP92" i="1"/>
  <c r="BF94" i="1"/>
  <c r="AQ96" i="1"/>
  <c r="AS96" i="1" s="1"/>
  <c r="AQ98" i="1"/>
  <c r="AS98" i="1" s="1"/>
  <c r="AQ99" i="1"/>
  <c r="AS99" i="1" s="1"/>
  <c r="BG102" i="1"/>
  <c r="BI102" i="1" s="1"/>
  <c r="BF111" i="1"/>
  <c r="BF112" i="1"/>
  <c r="AQ126" i="1"/>
  <c r="AS126" i="1" s="1"/>
  <c r="AP128" i="1"/>
  <c r="AQ129" i="1"/>
  <c r="AS129" i="1" s="1"/>
  <c r="AR131" i="1"/>
  <c r="AS131" i="1" s="1"/>
  <c r="AP133" i="1"/>
  <c r="AR142" i="1"/>
  <c r="AS142" i="1" s="1"/>
  <c r="AP143" i="1"/>
  <c r="BH148" i="1"/>
  <c r="BI148" i="1" s="1"/>
  <c r="AS154" i="1"/>
  <c r="AK155" i="1"/>
  <c r="AP159" i="1"/>
  <c r="AP180" i="1"/>
  <c r="BH186" i="1"/>
  <c r="BI186" i="1" s="1"/>
  <c r="AK188" i="1"/>
  <c r="BB190" i="1"/>
  <c r="AS88" i="1"/>
  <c r="BI94" i="1"/>
  <c r="BI112" i="1"/>
  <c r="AS128" i="1"/>
  <c r="AR133" i="1"/>
  <c r="AS133" i="1" s="1"/>
  <c r="AQ143" i="1"/>
  <c r="AS143" i="1" s="1"/>
  <c r="AL153" i="1"/>
  <c r="AP154" i="1"/>
  <c r="AP158" i="1"/>
  <c r="AQ159" i="1"/>
  <c r="AS159" i="1" s="1"/>
  <c r="AP160" i="1"/>
  <c r="AK192" i="1"/>
  <c r="BI65" i="1"/>
  <c r="BC80" i="1"/>
  <c r="BL80" i="1" s="1"/>
  <c r="BB81" i="1"/>
  <c r="BD81" i="1" s="1"/>
  <c r="AP84" i="1"/>
  <c r="BL132" i="1"/>
  <c r="AR136" i="1"/>
  <c r="BH137" i="1"/>
  <c r="BI137" i="1" s="1"/>
  <c r="BG139" i="1"/>
  <c r="BI139" i="1" s="1"/>
  <c r="BC140" i="1"/>
  <c r="AQ144" i="1"/>
  <c r="AL147" i="1"/>
  <c r="AP150" i="1"/>
  <c r="AK151" i="1"/>
  <c r="AK152" i="1"/>
  <c r="AR158" i="1"/>
  <c r="AS158" i="1" s="1"/>
  <c r="AQ160" i="1"/>
  <c r="AS160" i="1" s="1"/>
  <c r="BG161" i="1"/>
  <c r="AR188" i="1"/>
  <c r="AS188" i="1" s="1"/>
  <c r="BI105" i="1"/>
  <c r="BI140" i="1"/>
  <c r="AP145" i="1"/>
  <c r="AL148" i="1"/>
  <c r="AP153" i="1"/>
  <c r="BA156" i="1"/>
  <c r="BB157" i="1"/>
  <c r="BH161" i="1"/>
  <c r="AR178" i="1"/>
  <c r="AS178" i="1" s="1"/>
  <c r="AP181" i="1"/>
  <c r="BH189" i="1"/>
  <c r="BI189" i="1" s="1"/>
  <c r="BC91" i="1"/>
  <c r="BG95" i="1"/>
  <c r="BI95" i="1" s="1"/>
  <c r="BF96" i="1"/>
  <c r="AQ104" i="1"/>
  <c r="AS104" i="1" s="1"/>
  <c r="AQ105" i="1"/>
  <c r="AS105" i="1" s="1"/>
  <c r="BG108" i="1"/>
  <c r="BI108" i="1" s="1"/>
  <c r="BF117" i="1"/>
  <c r="BB120" i="1"/>
  <c r="BK120" i="1" s="1"/>
  <c r="BF121" i="1"/>
  <c r="BB126" i="1"/>
  <c r="BK126" i="1" s="1"/>
  <c r="BG127" i="1"/>
  <c r="BI127" i="1" s="1"/>
  <c r="BB129" i="1"/>
  <c r="BG130" i="1"/>
  <c r="BI130" i="1" s="1"/>
  <c r="BF132" i="1"/>
  <c r="BA136" i="1"/>
  <c r="AP137" i="1"/>
  <c r="BF141" i="1"/>
  <c r="BF142" i="1"/>
  <c r="BG155" i="1"/>
  <c r="BI155" i="1" s="1"/>
  <c r="AL161" i="1"/>
  <c r="BH179" i="1"/>
  <c r="BI179" i="1" s="1"/>
  <c r="BA180" i="1"/>
  <c r="AL191" i="1"/>
  <c r="BA193" i="1"/>
  <c r="AS66" i="1"/>
  <c r="AK68" i="1"/>
  <c r="AP72" i="1"/>
  <c r="AQ74" i="1"/>
  <c r="AS74" i="1" s="1"/>
  <c r="BA77" i="1"/>
  <c r="AS80" i="1"/>
  <c r="BF83" i="1"/>
  <c r="AP90" i="1"/>
  <c r="BA93" i="1"/>
  <c r="AL95" i="1"/>
  <c r="BG96" i="1"/>
  <c r="BI96" i="1" s="1"/>
  <c r="BG98" i="1"/>
  <c r="BF100" i="1"/>
  <c r="AL106" i="1"/>
  <c r="BF109" i="1"/>
  <c r="AK114" i="1"/>
  <c r="BH116" i="1"/>
  <c r="BI116" i="1" s="1"/>
  <c r="BG117" i="1"/>
  <c r="BI117" i="1" s="1"/>
  <c r="BG121" i="1"/>
  <c r="BI121" i="1" s="1"/>
  <c r="BL123" i="1"/>
  <c r="BF124" i="1"/>
  <c r="BC128" i="1"/>
  <c r="BG132" i="1"/>
  <c r="BI132" i="1" s="1"/>
  <c r="BF135" i="1"/>
  <c r="BB136" i="1"/>
  <c r="BD136" i="1" s="1"/>
  <c r="AQ137" i="1"/>
  <c r="AS137" i="1" s="1"/>
  <c r="AP138" i="1"/>
  <c r="BG141" i="1"/>
  <c r="BG142" i="1"/>
  <c r="BI142" i="1" s="1"/>
  <c r="BF154" i="1"/>
  <c r="BH156" i="1"/>
  <c r="BI156" i="1" s="1"/>
  <c r="BF157" i="1"/>
  <c r="BA178" i="1"/>
  <c r="BB180" i="1"/>
  <c r="BA187" i="1"/>
  <c r="BB192" i="1"/>
  <c r="BB193" i="1"/>
  <c r="AP60" i="1"/>
  <c r="AS62" i="1"/>
  <c r="AL63" i="1"/>
  <c r="AP66" i="1"/>
  <c r="AK67" i="1"/>
  <c r="BA70" i="1"/>
  <c r="AR72" i="1"/>
  <c r="AS72" i="1" s="1"/>
  <c r="AR79" i="1"/>
  <c r="AP80" i="1"/>
  <c r="BI85" i="1"/>
  <c r="BI88" i="1"/>
  <c r="BA89" i="1"/>
  <c r="BB93" i="1"/>
  <c r="BD93" i="1" s="1"/>
  <c r="BH98" i="1"/>
  <c r="AL116" i="1"/>
  <c r="AL119" i="1"/>
  <c r="BB123" i="1"/>
  <c r="BK123" i="1" s="1"/>
  <c r="BF131" i="1"/>
  <c r="BA133" i="1"/>
  <c r="AP139" i="1"/>
  <c r="BF143" i="1"/>
  <c r="BB149" i="1"/>
  <c r="BD149" i="1" s="1"/>
  <c r="BL151" i="1"/>
  <c r="BH159" i="1"/>
  <c r="BI159" i="1" s="1"/>
  <c r="BA160" i="1"/>
  <c r="AP161" i="1"/>
  <c r="AK185" i="1"/>
  <c r="BB187" i="1"/>
  <c r="BD187" i="1" s="1"/>
  <c r="AR191" i="1"/>
  <c r="AS191" i="1" s="1"/>
  <c r="BK39" i="1"/>
  <c r="BK19" i="1"/>
  <c r="BD7" i="1"/>
  <c r="BK7" i="1"/>
  <c r="BL49" i="1"/>
  <c r="BK10" i="1"/>
  <c r="BK16" i="1"/>
  <c r="BK32" i="1"/>
  <c r="BD13" i="1"/>
  <c r="BK13" i="1"/>
  <c r="AI27" i="1"/>
  <c r="AH27" i="1" s="1"/>
  <c r="BG32" i="1"/>
  <c r="BI32" i="1" s="1"/>
  <c r="BF32" i="1"/>
  <c r="AS35" i="1"/>
  <c r="BI36" i="1"/>
  <c r="AI41" i="1"/>
  <c r="AH41" i="1" s="1"/>
  <c r="AG41" i="1"/>
  <c r="AI46" i="1"/>
  <c r="AH46" i="1" s="1"/>
  <c r="AI51" i="1"/>
  <c r="AH51" i="1" s="1"/>
  <c r="BG67" i="1"/>
  <c r="BH67" i="1"/>
  <c r="BL67" i="1" s="1"/>
  <c r="BF67" i="1"/>
  <c r="AI69" i="1"/>
  <c r="AH69" i="1" s="1"/>
  <c r="AI56" i="1"/>
  <c r="AH56" i="1" s="1"/>
  <c r="AI71" i="1"/>
  <c r="AH71" i="1" s="1"/>
  <c r="BG6" i="1"/>
  <c r="BI6" i="1" s="1"/>
  <c r="BL6" i="1" s="1"/>
  <c r="AQ8" i="1"/>
  <c r="AS8" i="1" s="1"/>
  <c r="BG9" i="1"/>
  <c r="BI9" i="1" s="1"/>
  <c r="BL9" i="1" s="1"/>
  <c r="AQ11" i="1"/>
  <c r="AS11" i="1" s="1"/>
  <c r="BG12" i="1"/>
  <c r="BI12" i="1" s="1"/>
  <c r="AQ14" i="1"/>
  <c r="AS14" i="1" s="1"/>
  <c r="BG15" i="1"/>
  <c r="BI15" i="1" s="1"/>
  <c r="AQ17" i="1"/>
  <c r="AS17" i="1" s="1"/>
  <c r="BG18" i="1"/>
  <c r="BI18" i="1" s="1"/>
  <c r="AQ20" i="1"/>
  <c r="AS20" i="1" s="1"/>
  <c r="BC22" i="1"/>
  <c r="AP24" i="1"/>
  <c r="AQ26" i="1"/>
  <c r="AS26" i="1" s="1"/>
  <c r="AK27" i="1"/>
  <c r="BA27" i="1"/>
  <c r="BG29" i="1"/>
  <c r="BI29" i="1" s="1"/>
  <c r="BF29" i="1"/>
  <c r="BL30" i="1"/>
  <c r="AK31" i="1"/>
  <c r="AG32" i="1"/>
  <c r="AI32" i="1" s="1"/>
  <c r="AH32" i="1" s="1"/>
  <c r="AQ33" i="1"/>
  <c r="AS33" i="1" s="1"/>
  <c r="AG38" i="1"/>
  <c r="AI38" i="1" s="1"/>
  <c r="AH38" i="1" s="1"/>
  <c r="AK41" i="1"/>
  <c r="BA42" i="1"/>
  <c r="BB45" i="1"/>
  <c r="AL46" i="1"/>
  <c r="BC47" i="1"/>
  <c r="BL47" i="1" s="1"/>
  <c r="AQ48" i="1"/>
  <c r="AS48" i="1" s="1"/>
  <c r="AS57" i="1"/>
  <c r="BC59" i="1"/>
  <c r="BB59" i="1"/>
  <c r="BA59" i="1"/>
  <c r="AL64" i="1"/>
  <c r="AK64" i="1"/>
  <c r="BK80" i="1"/>
  <c r="AI43" i="1"/>
  <c r="AH43" i="1" s="1"/>
  <c r="AI68" i="1"/>
  <c r="AH68" i="1" s="1"/>
  <c r="BD8" i="1"/>
  <c r="BD14" i="1"/>
  <c r="BD17" i="1"/>
  <c r="BD20" i="1"/>
  <c r="AQ24" i="1"/>
  <c r="AS24" i="1" s="1"/>
  <c r="BD24" i="1"/>
  <c r="BD26" i="1"/>
  <c r="BB27" i="1"/>
  <c r="AI29" i="1"/>
  <c r="AH29" i="1" s="1"/>
  <c r="BC31" i="1"/>
  <c r="BL31" i="1" s="1"/>
  <c r="BB31" i="1"/>
  <c r="AI40" i="1"/>
  <c r="AH40" i="1" s="1"/>
  <c r="AI42" i="1"/>
  <c r="AH42" i="1" s="1"/>
  <c r="BB42" i="1"/>
  <c r="BC43" i="1"/>
  <c r="BL43" i="1" s="1"/>
  <c r="BB43" i="1"/>
  <c r="BA43" i="1"/>
  <c r="AI45" i="1"/>
  <c r="AH45" i="1" s="1"/>
  <c r="BB50" i="1"/>
  <c r="BA50" i="1"/>
  <c r="BK54" i="1"/>
  <c r="BD54" i="1"/>
  <c r="BH59" i="1"/>
  <c r="BG59" i="1"/>
  <c r="BF59" i="1"/>
  <c r="AP64" i="1"/>
  <c r="AR64" i="1"/>
  <c r="AQ64" i="1"/>
  <c r="AR77" i="1"/>
  <c r="AP77" i="1"/>
  <c r="AQ77" i="1"/>
  <c r="AI63" i="1"/>
  <c r="AH63" i="1" s="1"/>
  <c r="BF66" i="1"/>
  <c r="BH66" i="1"/>
  <c r="BL66" i="1" s="1"/>
  <c r="BG66" i="1"/>
  <c r="AK6" i="1"/>
  <c r="BA7" i="1"/>
  <c r="AK9" i="1"/>
  <c r="BA10" i="1"/>
  <c r="AK12" i="1"/>
  <c r="BA13" i="1"/>
  <c r="AK15" i="1"/>
  <c r="BA16" i="1"/>
  <c r="AK18" i="1"/>
  <c r="BA19" i="1"/>
  <c r="AG20" i="1"/>
  <c r="AK21" i="1"/>
  <c r="BG26" i="1"/>
  <c r="BF26" i="1"/>
  <c r="AK28" i="1"/>
  <c r="AG29" i="1"/>
  <c r="BA31" i="1"/>
  <c r="AK32" i="1"/>
  <c r="AI35" i="1"/>
  <c r="AH35" i="1" s="1"/>
  <c r="AG35" i="1"/>
  <c r="AK38" i="1"/>
  <c r="BA39" i="1"/>
  <c r="BC40" i="1"/>
  <c r="BL40" i="1" s="1"/>
  <c r="BB40" i="1"/>
  <c r="BA40" i="1"/>
  <c r="AL42" i="1"/>
  <c r="AK42" i="1"/>
  <c r="BB44" i="1"/>
  <c r="BC50" i="1"/>
  <c r="BI58" i="1"/>
  <c r="AI60" i="1"/>
  <c r="AH60" i="1" s="1"/>
  <c r="AP19" i="1"/>
  <c r="BF20" i="1"/>
  <c r="BH26" i="1"/>
  <c r="BC28" i="1"/>
  <c r="BL28" i="1" s="1"/>
  <c r="BB28" i="1"/>
  <c r="BF30" i="1"/>
  <c r="AG34" i="1"/>
  <c r="AI39" i="1"/>
  <c r="AH39" i="1" s="1"/>
  <c r="AL40" i="1"/>
  <c r="BB41" i="1"/>
  <c r="BC44" i="1"/>
  <c r="BL44" i="1" s="1"/>
  <c r="AQ63" i="1"/>
  <c r="AR63" i="1"/>
  <c r="AP63" i="1"/>
  <c r="AP67" i="1"/>
  <c r="AR67" i="1"/>
  <c r="AQ67" i="1"/>
  <c r="AP68" i="1"/>
  <c r="AR68" i="1"/>
  <c r="AQ68" i="1"/>
  <c r="AQ75" i="1"/>
  <c r="AR75" i="1"/>
  <c r="AP75" i="1"/>
  <c r="AI8" i="1"/>
  <c r="AH8" i="1" s="1"/>
  <c r="AI11" i="1"/>
  <c r="AH11" i="1" s="1"/>
  <c r="AI14" i="1"/>
  <c r="AH14" i="1" s="1"/>
  <c r="AI17" i="1"/>
  <c r="AH17" i="1" s="1"/>
  <c r="AI20" i="1"/>
  <c r="AH20" i="1" s="1"/>
  <c r="AI26" i="1"/>
  <c r="AH26" i="1" s="1"/>
  <c r="AQ31" i="1"/>
  <c r="AP31" i="1"/>
  <c r="BC37" i="1"/>
  <c r="BL37" i="1" s="1"/>
  <c r="BB37" i="1"/>
  <c r="BA37" i="1"/>
  <c r="AL39" i="1"/>
  <c r="AK39" i="1"/>
  <c r="AI49" i="1"/>
  <c r="AH49" i="1" s="1"/>
  <c r="AI52" i="1"/>
  <c r="AH52" i="1" s="1"/>
  <c r="AI59" i="1"/>
  <c r="AH59" i="1" s="1"/>
  <c r="BA21" i="1"/>
  <c r="BA23" i="1"/>
  <c r="BF27" i="1"/>
  <c r="AR31" i="1"/>
  <c r="BF31" i="1"/>
  <c r="AI36" i="1"/>
  <c r="AH36" i="1" s="1"/>
  <c r="AL37" i="1"/>
  <c r="BB38" i="1"/>
  <c r="BF40" i="1"/>
  <c r="AP42" i="1"/>
  <c r="BI43" i="1"/>
  <c r="AS44" i="1"/>
  <c r="AP45" i="1"/>
  <c r="AL49" i="1"/>
  <c r="AK49" i="1"/>
  <c r="BF49" i="1"/>
  <c r="BK57" i="1"/>
  <c r="BD70" i="1"/>
  <c r="BA85" i="1"/>
  <c r="BC85" i="1"/>
  <c r="BL85" i="1" s="1"/>
  <c r="BB85" i="1"/>
  <c r="BB21" i="1"/>
  <c r="AI22" i="1"/>
  <c r="AH22" i="1" s="1"/>
  <c r="BB23" i="1"/>
  <c r="AI24" i="1"/>
  <c r="AH24" i="1" s="1"/>
  <c r="BG27" i="1"/>
  <c r="BI27" i="1" s="1"/>
  <c r="AQ28" i="1"/>
  <c r="AP28" i="1"/>
  <c r="BG31" i="1"/>
  <c r="BI31" i="1" s="1"/>
  <c r="BC34" i="1"/>
  <c r="BL34" i="1" s="1"/>
  <c r="BB34" i="1"/>
  <c r="BA34" i="1"/>
  <c r="AL36" i="1"/>
  <c r="AK36" i="1"/>
  <c r="BL36" i="1"/>
  <c r="BC38" i="1"/>
  <c r="BG40" i="1"/>
  <c r="BI40" i="1" s="1"/>
  <c r="AQ42" i="1"/>
  <c r="AS42" i="1" s="1"/>
  <c r="AQ45" i="1"/>
  <c r="AS45" i="1" s="1"/>
  <c r="AI47" i="1"/>
  <c r="AH47" i="1" s="1"/>
  <c r="BG49" i="1"/>
  <c r="BI49" i="1" s="1"/>
  <c r="AI61" i="1"/>
  <c r="AH61" i="1" s="1"/>
  <c r="AG61" i="1"/>
  <c r="AI58" i="1"/>
  <c r="AH58" i="1" s="1"/>
  <c r="AI55" i="1"/>
  <c r="AH55" i="1" s="1"/>
  <c r="AI117" i="1"/>
  <c r="AH117" i="1" s="1"/>
  <c r="AI123" i="1"/>
  <c r="AH123" i="1" s="1"/>
  <c r="AI93" i="1"/>
  <c r="AH93" i="1" s="1"/>
  <c r="AI92" i="1"/>
  <c r="AH92" i="1" s="1"/>
  <c r="AI90" i="1"/>
  <c r="AH90" i="1" s="1"/>
  <c r="AI86" i="1"/>
  <c r="AH86" i="1" s="1"/>
  <c r="AI78" i="1"/>
  <c r="AH78" i="1" s="1"/>
  <c r="AI97" i="1"/>
  <c r="AH97" i="1" s="1"/>
  <c r="AP6" i="1"/>
  <c r="BB6" i="1"/>
  <c r="BF7" i="1"/>
  <c r="AP9" i="1"/>
  <c r="BB9" i="1"/>
  <c r="BF10" i="1"/>
  <c r="AP12" i="1"/>
  <c r="BB12" i="1"/>
  <c r="BF13" i="1"/>
  <c r="AP15" i="1"/>
  <c r="BB15" i="1"/>
  <c r="BF16" i="1"/>
  <c r="AP18" i="1"/>
  <c r="BB18" i="1"/>
  <c r="BF19" i="1"/>
  <c r="AP21" i="1"/>
  <c r="AR25" i="1"/>
  <c r="AS25" i="1" s="1"/>
  <c r="AR28" i="1"/>
  <c r="BF28" i="1"/>
  <c r="AP32" i="1"/>
  <c r="BB33" i="1"/>
  <c r="AL34" i="1"/>
  <c r="BB35" i="1"/>
  <c r="BD36" i="1"/>
  <c r="BF37" i="1"/>
  <c r="AP39" i="1"/>
  <c r="BK51" i="1"/>
  <c r="BD51" i="1"/>
  <c r="AQ6" i="1"/>
  <c r="AS6" i="1" s="1"/>
  <c r="BG7" i="1"/>
  <c r="BI7" i="1" s="1"/>
  <c r="BL7" i="1" s="1"/>
  <c r="AQ9" i="1"/>
  <c r="AS9" i="1" s="1"/>
  <c r="BG10" i="1"/>
  <c r="BI10" i="1" s="1"/>
  <c r="AQ12" i="1"/>
  <c r="AS12" i="1" s="1"/>
  <c r="BG13" i="1"/>
  <c r="BI13" i="1" s="1"/>
  <c r="AQ15" i="1"/>
  <c r="AS15" i="1" s="1"/>
  <c r="BG16" i="1"/>
  <c r="BI16" i="1" s="1"/>
  <c r="AQ18" i="1"/>
  <c r="AS18" i="1" s="1"/>
  <c r="BG19" i="1"/>
  <c r="BI19" i="1" s="1"/>
  <c r="AQ21" i="1"/>
  <c r="AS21" i="1" s="1"/>
  <c r="BG28" i="1"/>
  <c r="BI28" i="1" s="1"/>
  <c r="AI30" i="1"/>
  <c r="AH30" i="1" s="1"/>
  <c r="AQ32" i="1"/>
  <c r="AS32" i="1" s="1"/>
  <c r="BC35" i="1"/>
  <c r="BG37" i="1"/>
  <c r="BI37" i="1" s="1"/>
  <c r="AQ39" i="1"/>
  <c r="AS39" i="1" s="1"/>
  <c r="AI48" i="1"/>
  <c r="AH48" i="1" s="1"/>
  <c r="AS54" i="1"/>
  <c r="AI57" i="1"/>
  <c r="AH57" i="1" s="1"/>
  <c r="BK63" i="1"/>
  <c r="AI65" i="1"/>
  <c r="AH65" i="1" s="1"/>
  <c r="AG65" i="1"/>
  <c r="AI62" i="1"/>
  <c r="AH62" i="1" s="1"/>
  <c r="AG44" i="1"/>
  <c r="AI44" i="1" s="1"/>
  <c r="AH44" i="1" s="1"/>
  <c r="AI50" i="1"/>
  <c r="AH50" i="1" s="1"/>
  <c r="BI63" i="1"/>
  <c r="BC76" i="1"/>
  <c r="BA76" i="1"/>
  <c r="BG71" i="1"/>
  <c r="BF71" i="1"/>
  <c r="AI73" i="1"/>
  <c r="AH73" i="1" s="1"/>
  <c r="BB74" i="1"/>
  <c r="BA74" i="1"/>
  <c r="AI76" i="1"/>
  <c r="AH76" i="1" s="1"/>
  <c r="BG101" i="1"/>
  <c r="BF101" i="1"/>
  <c r="BH101" i="1"/>
  <c r="AI121" i="1"/>
  <c r="AH121" i="1" s="1"/>
  <c r="AP61" i="1"/>
  <c r="BG68" i="1"/>
  <c r="AP69" i="1"/>
  <c r="AR71" i="1"/>
  <c r="AP71" i="1"/>
  <c r="BH71" i="1"/>
  <c r="AG73" i="1"/>
  <c r="AK74" i="1"/>
  <c r="BC74" i="1"/>
  <c r="BL74" i="1" s="1"/>
  <c r="AS79" i="1"/>
  <c r="AI87" i="1"/>
  <c r="AH87" i="1" s="1"/>
  <c r="AG87" i="1"/>
  <c r="AK52" i="1"/>
  <c r="BA53" i="1"/>
  <c r="AK55" i="1"/>
  <c r="AQ61" i="1"/>
  <c r="AS61" i="1" s="1"/>
  <c r="BF63" i="1"/>
  <c r="BA64" i="1"/>
  <c r="BH68" i="1"/>
  <c r="AR69" i="1"/>
  <c r="AS69" i="1" s="1"/>
  <c r="BG69" i="1"/>
  <c r="AQ70" i="1"/>
  <c r="BF70" i="1"/>
  <c r="AQ71" i="1"/>
  <c r="BG74" i="1"/>
  <c r="BI74" i="1" s="1"/>
  <c r="BF74" i="1"/>
  <c r="BH76" i="1"/>
  <c r="BK76" i="1" s="1"/>
  <c r="AP79" i="1"/>
  <c r="AI80" i="1"/>
  <c r="AH80" i="1" s="1"/>
  <c r="BD88" i="1"/>
  <c r="BH69" i="1"/>
  <c r="BL69" i="1" s="1"/>
  <c r="AL76" i="1"/>
  <c r="AK76" i="1"/>
  <c r="AL80" i="1"/>
  <c r="AK80" i="1"/>
  <c r="AP100" i="1"/>
  <c r="AR100" i="1"/>
  <c r="AQ100" i="1"/>
  <c r="AI67" i="1"/>
  <c r="AH67" i="1" s="1"/>
  <c r="AI81" i="1"/>
  <c r="AH81" i="1" s="1"/>
  <c r="BH81" i="1"/>
  <c r="BK81" i="1" s="1"/>
  <c r="BG81" i="1"/>
  <c r="BF81" i="1"/>
  <c r="BK89" i="1"/>
  <c r="BD89" i="1"/>
  <c r="BH61" i="1"/>
  <c r="BB62" i="1"/>
  <c r="BA65" i="1"/>
  <c r="AI66" i="1"/>
  <c r="AH66" i="1" s="1"/>
  <c r="AG67" i="1"/>
  <c r="AG68" i="1"/>
  <c r="AG72" i="1"/>
  <c r="AI72" i="1" s="1"/>
  <c r="AH72" i="1" s="1"/>
  <c r="AQ76" i="1"/>
  <c r="AP76" i="1"/>
  <c r="BB77" i="1"/>
  <c r="BL83" i="1"/>
  <c r="AL86" i="1"/>
  <c r="AK86" i="1"/>
  <c r="AK45" i="1"/>
  <c r="BA46" i="1"/>
  <c r="AG47" i="1"/>
  <c r="AK48" i="1"/>
  <c r="BA49" i="1"/>
  <c r="AG50" i="1"/>
  <c r="AK51" i="1"/>
  <c r="BA52" i="1"/>
  <c r="AG53" i="1"/>
  <c r="AI53" i="1" s="1"/>
  <c r="AH53" i="1" s="1"/>
  <c r="AK54" i="1"/>
  <c r="BA55" i="1"/>
  <c r="AG56" i="1"/>
  <c r="AK57" i="1"/>
  <c r="BA58" i="1"/>
  <c r="AG59" i="1"/>
  <c r="BA60" i="1"/>
  <c r="AP62" i="1"/>
  <c r="BF64" i="1"/>
  <c r="BB65" i="1"/>
  <c r="AG69" i="1"/>
  <c r="AI70" i="1"/>
  <c r="AH70" i="1" s="1"/>
  <c r="BA72" i="1"/>
  <c r="AQ73" i="1"/>
  <c r="AP73" i="1"/>
  <c r="BF73" i="1"/>
  <c r="AI74" i="1"/>
  <c r="AH74" i="1" s="1"/>
  <c r="AG75" i="1"/>
  <c r="BA75" i="1"/>
  <c r="AR76" i="1"/>
  <c r="AI77" i="1"/>
  <c r="AH77" i="1" s="1"/>
  <c r="AL81" i="1"/>
  <c r="AK81" i="1"/>
  <c r="BD83" i="1"/>
  <c r="AP34" i="1"/>
  <c r="BF35" i="1"/>
  <c r="AP37" i="1"/>
  <c r="BF38" i="1"/>
  <c r="AP40" i="1"/>
  <c r="BF41" i="1"/>
  <c r="BB46" i="1"/>
  <c r="BB49" i="1"/>
  <c r="BB52" i="1"/>
  <c r="BB55" i="1"/>
  <c r="BB58" i="1"/>
  <c r="BB60" i="1"/>
  <c r="BH64" i="1"/>
  <c r="AK66" i="1"/>
  <c r="AG70" i="1"/>
  <c r="BB72" i="1"/>
  <c r="AR73" i="1"/>
  <c r="BH73" i="1"/>
  <c r="BL73" i="1" s="1"/>
  <c r="AI75" i="1"/>
  <c r="AH75" i="1" s="1"/>
  <c r="BB75" i="1"/>
  <c r="BD79" i="1"/>
  <c r="AG83" i="1"/>
  <c r="AI83" i="1"/>
  <c r="AH83" i="1" s="1"/>
  <c r="BH84" i="1"/>
  <c r="BL84" i="1" s="1"/>
  <c r="BG84" i="1"/>
  <c r="AG64" i="1"/>
  <c r="BA68" i="1"/>
  <c r="AK69" i="1"/>
  <c r="BD71" i="1"/>
  <c r="BH72" i="1"/>
  <c r="BI72" i="1" s="1"/>
  <c r="BF72" i="1"/>
  <c r="BF84" i="1"/>
  <c r="AK97" i="1"/>
  <c r="AL97" i="1"/>
  <c r="AK101" i="1"/>
  <c r="AL101" i="1"/>
  <c r="AG102" i="1"/>
  <c r="AI102" i="1"/>
  <c r="AH102" i="1" s="1"/>
  <c r="AI101" i="1"/>
  <c r="AH101" i="1" s="1"/>
  <c r="BG107" i="1"/>
  <c r="BF107" i="1"/>
  <c r="BH107" i="1"/>
  <c r="BG173" i="1"/>
  <c r="BH173" i="1"/>
  <c r="BF173" i="1"/>
  <c r="BK83" i="1"/>
  <c r="AK91" i="1"/>
  <c r="BA99" i="1"/>
  <c r="BC99" i="1"/>
  <c r="BL99" i="1" s="1"/>
  <c r="AG114" i="1"/>
  <c r="AI114" i="1"/>
  <c r="AH114" i="1" s="1"/>
  <c r="AP97" i="1"/>
  <c r="AR97" i="1"/>
  <c r="AG99" i="1"/>
  <c r="AI99" i="1" s="1"/>
  <c r="AH99" i="1" s="1"/>
  <c r="BK99" i="1"/>
  <c r="AK112" i="1"/>
  <c r="AL112" i="1"/>
  <c r="AI79" i="1"/>
  <c r="AH79" i="1" s="1"/>
  <c r="BF79" i="1"/>
  <c r="BA80" i="1"/>
  <c r="AK83" i="1"/>
  <c r="AI88" i="1"/>
  <c r="AH88" i="1" s="1"/>
  <c r="AP89" i="1"/>
  <c r="BD90" i="1"/>
  <c r="BA96" i="1"/>
  <c r="BC96" i="1"/>
  <c r="BL96" i="1" s="1"/>
  <c r="AQ97" i="1"/>
  <c r="AP74" i="1"/>
  <c r="BF75" i="1"/>
  <c r="BF77" i="1"/>
  <c r="AG79" i="1"/>
  <c r="BH79" i="1"/>
  <c r="BI79" i="1" s="1"/>
  <c r="AP82" i="1"/>
  <c r="BA83" i="1"/>
  <c r="BF85" i="1"/>
  <c r="AG88" i="1"/>
  <c r="AI84" i="1" s="1"/>
  <c r="AH84" i="1" s="1"/>
  <c r="AQ89" i="1"/>
  <c r="AS89" i="1" s="1"/>
  <c r="AR93" i="1"/>
  <c r="AQ93" i="1"/>
  <c r="AI95" i="1"/>
  <c r="AH95" i="1" s="1"/>
  <c r="AI96" i="1"/>
  <c r="AH96" i="1" s="1"/>
  <c r="BB96" i="1"/>
  <c r="AK99" i="1"/>
  <c r="AI85" i="1"/>
  <c r="AH85" i="1" s="1"/>
  <c r="BH91" i="1"/>
  <c r="BG91" i="1"/>
  <c r="BA110" i="1"/>
  <c r="BC110" i="1"/>
  <c r="BB110" i="1"/>
  <c r="BL120" i="1"/>
  <c r="BD120" i="1"/>
  <c r="BB78" i="1"/>
  <c r="BF82" i="1"/>
  <c r="AG85" i="1"/>
  <c r="BA87" i="1"/>
  <c r="AR90" i="1"/>
  <c r="AS90" i="1" s="1"/>
  <c r="BG90" i="1"/>
  <c r="BI90" i="1" s="1"/>
  <c r="BF91" i="1"/>
  <c r="AQ92" i="1"/>
  <c r="AS92" i="1" s="1"/>
  <c r="BA95" i="1"/>
  <c r="BB95" i="1"/>
  <c r="AI98" i="1"/>
  <c r="AH98" i="1" s="1"/>
  <c r="AI82" i="1"/>
  <c r="AH82" i="1" s="1"/>
  <c r="BH82" i="1"/>
  <c r="BL82" i="1" s="1"/>
  <c r="BB87" i="1"/>
  <c r="BL95" i="1"/>
  <c r="AK103" i="1"/>
  <c r="AL103" i="1"/>
  <c r="AQ109" i="1"/>
  <c r="AP109" i="1"/>
  <c r="AR109" i="1"/>
  <c r="AK110" i="1"/>
  <c r="AL110" i="1"/>
  <c r="AG111" i="1"/>
  <c r="AI111" i="1" s="1"/>
  <c r="AH111" i="1" s="1"/>
  <c r="AI105" i="1"/>
  <c r="AH105" i="1" s="1"/>
  <c r="AR78" i="1"/>
  <c r="AS78" i="1" s="1"/>
  <c r="BF80" i="1"/>
  <c r="AG82" i="1"/>
  <c r="BA84" i="1"/>
  <c r="AI94" i="1"/>
  <c r="AH94" i="1" s="1"/>
  <c r="BB97" i="1"/>
  <c r="BC97" i="1"/>
  <c r="BL97" i="1" s="1"/>
  <c r="BA97" i="1"/>
  <c r="BB98" i="1"/>
  <c r="BG80" i="1"/>
  <c r="BI80" i="1" s="1"/>
  <c r="BB84" i="1"/>
  <c r="AI89" i="1"/>
  <c r="AH89" i="1" s="1"/>
  <c r="AI91" i="1"/>
  <c r="AH91" i="1" s="1"/>
  <c r="BC94" i="1"/>
  <c r="BL94" i="1" s="1"/>
  <c r="BB94" i="1"/>
  <c r="BC98" i="1"/>
  <c r="AI126" i="1"/>
  <c r="AH126" i="1" s="1"/>
  <c r="AK100" i="1"/>
  <c r="AL100" i="1"/>
  <c r="BA101" i="1"/>
  <c r="BC101" i="1"/>
  <c r="BB101" i="1"/>
  <c r="AQ103" i="1"/>
  <c r="AS103" i="1" s="1"/>
  <c r="AP103" i="1"/>
  <c r="AI113" i="1"/>
  <c r="AH113" i="1" s="1"/>
  <c r="BL119" i="1"/>
  <c r="AI130" i="1"/>
  <c r="AH130" i="1" s="1"/>
  <c r="AI132" i="1"/>
  <c r="AH132" i="1" s="1"/>
  <c r="AK138" i="1"/>
  <c r="AL138" i="1"/>
  <c r="AI154" i="1"/>
  <c r="AH154" i="1" s="1"/>
  <c r="AI136" i="1"/>
  <c r="AH136" i="1" s="1"/>
  <c r="AI144" i="1"/>
  <c r="AH144" i="1" s="1"/>
  <c r="AI149" i="1"/>
  <c r="AH149" i="1" s="1"/>
  <c r="AG154" i="1"/>
  <c r="BC100" i="1"/>
  <c r="BC105" i="1"/>
  <c r="BL105" i="1" s="1"/>
  <c r="BA105" i="1"/>
  <c r="AI109" i="1"/>
  <c r="AH109" i="1" s="1"/>
  <c r="AG109" i="1"/>
  <c r="BC109" i="1"/>
  <c r="BB109" i="1"/>
  <c r="BA113" i="1"/>
  <c r="BB113" i="1"/>
  <c r="BK136" i="1"/>
  <c r="BC142" i="1"/>
  <c r="BL142" i="1" s="1"/>
  <c r="BA142" i="1"/>
  <c r="BB142" i="1"/>
  <c r="AI104" i="1"/>
  <c r="AH104" i="1" s="1"/>
  <c r="BB105" i="1"/>
  <c r="BA109" i="1"/>
  <c r="AL113" i="1"/>
  <c r="BC113" i="1"/>
  <c r="BC115" i="1"/>
  <c r="BB115" i="1"/>
  <c r="BA115" i="1"/>
  <c r="BL117" i="1"/>
  <c r="BA125" i="1"/>
  <c r="BB125" i="1"/>
  <c r="BD126" i="1"/>
  <c r="BL126" i="1"/>
  <c r="AS102" i="1"/>
  <c r="AG104" i="1"/>
  <c r="AK105" i="1"/>
  <c r="AQ106" i="1"/>
  <c r="AS106" i="1" s="1"/>
  <c r="AP106" i="1"/>
  <c r="AS111" i="1"/>
  <c r="BC112" i="1"/>
  <c r="BL112" i="1" s="1"/>
  <c r="BB112" i="1"/>
  <c r="AI120" i="1"/>
  <c r="AH120" i="1" s="1"/>
  <c r="AI124" i="1"/>
  <c r="AH124" i="1" s="1"/>
  <c r="BC125" i="1"/>
  <c r="BL125" i="1" s="1"/>
  <c r="BG110" i="1"/>
  <c r="BF110" i="1"/>
  <c r="BG113" i="1"/>
  <c r="BF113" i="1"/>
  <c r="AI115" i="1"/>
  <c r="AH115" i="1" s="1"/>
  <c r="AG115" i="1"/>
  <c r="BC118" i="1"/>
  <c r="BL118" i="1" s="1"/>
  <c r="BB118" i="1"/>
  <c r="BA118" i="1"/>
  <c r="AL120" i="1"/>
  <c r="AK120" i="1"/>
  <c r="AK124" i="1"/>
  <c r="AL124" i="1"/>
  <c r="AI125" i="1"/>
  <c r="AH125" i="1" s="1"/>
  <c r="AI103" i="1"/>
  <c r="AH103" i="1" s="1"/>
  <c r="AG103" i="1"/>
  <c r="BC103" i="1"/>
  <c r="BL103" i="1" s="1"/>
  <c r="BB103" i="1"/>
  <c r="AL104" i="1"/>
  <c r="BB104" i="1"/>
  <c r="AI108" i="1"/>
  <c r="AH108" i="1" s="1"/>
  <c r="BC108" i="1"/>
  <c r="BL108" i="1" s="1"/>
  <c r="BA108" i="1"/>
  <c r="BH110" i="1"/>
  <c r="AI112" i="1"/>
  <c r="AH112" i="1" s="1"/>
  <c r="AG112" i="1"/>
  <c r="BH113" i="1"/>
  <c r="AL117" i="1"/>
  <c r="AK117" i="1"/>
  <c r="BD129" i="1"/>
  <c r="BA103" i="1"/>
  <c r="BC104" i="1"/>
  <c r="AI107" i="1"/>
  <c r="AH107" i="1" s="1"/>
  <c r="BB108" i="1"/>
  <c r="AK115" i="1"/>
  <c r="AL115" i="1"/>
  <c r="BL128" i="1"/>
  <c r="BL130" i="1"/>
  <c r="BA137" i="1"/>
  <c r="BC137" i="1"/>
  <c r="BL137" i="1" s="1"/>
  <c r="BB137" i="1"/>
  <c r="AR135" i="1"/>
  <c r="AQ135" i="1"/>
  <c r="AP135" i="1"/>
  <c r="BG104" i="1"/>
  <c r="BF104" i="1"/>
  <c r="BC114" i="1"/>
  <c r="BL114" i="1" s="1"/>
  <c r="BA114" i="1"/>
  <c r="AK121" i="1"/>
  <c r="AL121" i="1"/>
  <c r="BA122" i="1"/>
  <c r="BB122" i="1"/>
  <c r="AI127" i="1"/>
  <c r="AH127" i="1" s="1"/>
  <c r="AI128" i="1"/>
  <c r="AH128" i="1" s="1"/>
  <c r="AG131" i="1"/>
  <c r="AI131" i="1" s="1"/>
  <c r="AH131" i="1" s="1"/>
  <c r="BC102" i="1"/>
  <c r="BA102" i="1"/>
  <c r="BH104" i="1"/>
  <c r="AI106" i="1"/>
  <c r="AH106" i="1" s="1"/>
  <c r="AG106" i="1"/>
  <c r="BC106" i="1"/>
  <c r="BL106" i="1" s="1"/>
  <c r="BB106" i="1"/>
  <c r="AL107" i="1"/>
  <c r="BB107" i="1"/>
  <c r="BC111" i="1"/>
  <c r="BA111" i="1"/>
  <c r="BB114" i="1"/>
  <c r="AS115" i="1"/>
  <c r="AI116" i="1"/>
  <c r="AH116" i="1" s="1"/>
  <c r="AG116" i="1"/>
  <c r="BA116" i="1"/>
  <c r="BB116" i="1"/>
  <c r="AK118" i="1"/>
  <c r="AL118" i="1"/>
  <c r="BC122" i="1"/>
  <c r="BL122" i="1" s="1"/>
  <c r="AI129" i="1"/>
  <c r="AH129" i="1" s="1"/>
  <c r="AS134" i="1"/>
  <c r="AI100" i="1"/>
  <c r="AH100" i="1" s="1"/>
  <c r="AG100" i="1"/>
  <c r="BC107" i="1"/>
  <c r="AI110" i="1"/>
  <c r="AH110" i="1" s="1"/>
  <c r="AQ112" i="1"/>
  <c r="AS112" i="1" s="1"/>
  <c r="AP112" i="1"/>
  <c r="AI119" i="1"/>
  <c r="AH119" i="1" s="1"/>
  <c r="AG119" i="1"/>
  <c r="BA119" i="1"/>
  <c r="BB119" i="1"/>
  <c r="AL127" i="1"/>
  <c r="BB128" i="1"/>
  <c r="AL130" i="1"/>
  <c r="AL132" i="1"/>
  <c r="BC135" i="1"/>
  <c r="BL135" i="1" s="1"/>
  <c r="AI138" i="1"/>
  <c r="AH138" i="1" s="1"/>
  <c r="BC138" i="1"/>
  <c r="BA138" i="1"/>
  <c r="AI142" i="1"/>
  <c r="AH142" i="1" s="1"/>
  <c r="AG142" i="1"/>
  <c r="BC143" i="1"/>
  <c r="BI144" i="1"/>
  <c r="AI146" i="1"/>
  <c r="AH146" i="1" s="1"/>
  <c r="AG146" i="1"/>
  <c r="BC146" i="1"/>
  <c r="BL146" i="1" s="1"/>
  <c r="AI148" i="1"/>
  <c r="AH148" i="1" s="1"/>
  <c r="AG148" i="1"/>
  <c r="AI141" i="1" s="1"/>
  <c r="AH141" i="1" s="1"/>
  <c r="AI152" i="1"/>
  <c r="AH152" i="1" s="1"/>
  <c r="AG152" i="1"/>
  <c r="BH131" i="1"/>
  <c r="BK131" i="1" s="1"/>
  <c r="BB132" i="1"/>
  <c r="AI133" i="1"/>
  <c r="AH133" i="1" s="1"/>
  <c r="AI134" i="1"/>
  <c r="AH134" i="1" s="1"/>
  <c r="BH134" i="1"/>
  <c r="BI134" i="1" s="1"/>
  <c r="AS144" i="1"/>
  <c r="AL146" i="1"/>
  <c r="AK146" i="1"/>
  <c r="AI155" i="1"/>
  <c r="AH155" i="1" s="1"/>
  <c r="AL170" i="1"/>
  <c r="AK170" i="1"/>
  <c r="BA121" i="1"/>
  <c r="AG122" i="1"/>
  <c r="AK123" i="1"/>
  <c r="BA124" i="1"/>
  <c r="AG125" i="1"/>
  <c r="AK126" i="1"/>
  <c r="BA127" i="1"/>
  <c r="AG128" i="1"/>
  <c r="AK129" i="1"/>
  <c r="BA130" i="1"/>
  <c r="AP132" i="1"/>
  <c r="AG134" i="1"/>
  <c r="AS136" i="1"/>
  <c r="AL142" i="1"/>
  <c r="AI145" i="1"/>
  <c r="AH145" i="1" s="1"/>
  <c r="AG145" i="1"/>
  <c r="BC145" i="1"/>
  <c r="BA145" i="1"/>
  <c r="AL176" i="1"/>
  <c r="AK176" i="1"/>
  <c r="AP115" i="1"/>
  <c r="BF116" i="1"/>
  <c r="AP118" i="1"/>
  <c r="BF119" i="1"/>
  <c r="AP121" i="1"/>
  <c r="BB121" i="1"/>
  <c r="BF122" i="1"/>
  <c r="AP124" i="1"/>
  <c r="BB124" i="1"/>
  <c r="BF125" i="1"/>
  <c r="AP127" i="1"/>
  <c r="BB127" i="1"/>
  <c r="BF128" i="1"/>
  <c r="AP130" i="1"/>
  <c r="BB130" i="1"/>
  <c r="AL133" i="1"/>
  <c r="BK139" i="1"/>
  <c r="BC141" i="1"/>
  <c r="BL141" i="1" s="1"/>
  <c r="BA141" i="1"/>
  <c r="BB145" i="1"/>
  <c r="AR148" i="1"/>
  <c r="AQ148" i="1"/>
  <c r="BK149" i="1"/>
  <c r="AL162" i="1"/>
  <c r="AK162" i="1"/>
  <c r="AQ118" i="1"/>
  <c r="AS118" i="1" s="1"/>
  <c r="BG119" i="1"/>
  <c r="BI119" i="1" s="1"/>
  <c r="AQ121" i="1"/>
  <c r="AS121" i="1" s="1"/>
  <c r="BG122" i="1"/>
  <c r="BI122" i="1" s="1"/>
  <c r="AQ124" i="1"/>
  <c r="AS124" i="1" s="1"/>
  <c r="BG125" i="1"/>
  <c r="BI125" i="1" s="1"/>
  <c r="AQ127" i="1"/>
  <c r="AS127" i="1" s="1"/>
  <c r="BG128" i="1"/>
  <c r="BI128" i="1" s="1"/>
  <c r="AQ130" i="1"/>
  <c r="AS130" i="1" s="1"/>
  <c r="AI159" i="1"/>
  <c r="AH159" i="1" s="1"/>
  <c r="AG159" i="1"/>
  <c r="AK134" i="1"/>
  <c r="AG140" i="1"/>
  <c r="AI140" i="1" s="1"/>
  <c r="AH140" i="1" s="1"/>
  <c r="AL141" i="1"/>
  <c r="BD147" i="1"/>
  <c r="BK147" i="1"/>
  <c r="AL149" i="1"/>
  <c r="AK149" i="1"/>
  <c r="AS153" i="1"/>
  <c r="AR157" i="1"/>
  <c r="AQ157" i="1"/>
  <c r="AP157" i="1"/>
  <c r="AI158" i="1"/>
  <c r="AH158" i="1" s="1"/>
  <c r="BA117" i="1"/>
  <c r="AG118" i="1"/>
  <c r="AI118" i="1" s="1"/>
  <c r="AH118" i="1" s="1"/>
  <c r="BA120" i="1"/>
  <c r="AG121" i="1"/>
  <c r="BA123" i="1"/>
  <c r="AG124" i="1"/>
  <c r="BA126" i="1"/>
  <c r="AG127" i="1"/>
  <c r="BA129" i="1"/>
  <c r="AG130" i="1"/>
  <c r="BF130" i="1"/>
  <c r="AG132" i="1"/>
  <c r="BB140" i="1"/>
  <c r="AI147" i="1"/>
  <c r="AH147" i="1" s="1"/>
  <c r="AQ149" i="1"/>
  <c r="AR149" i="1"/>
  <c r="AP149" i="1"/>
  <c r="AL150" i="1"/>
  <c r="AK150" i="1"/>
  <c r="AI169" i="1"/>
  <c r="AH169" i="1" s="1"/>
  <c r="AI160" i="1"/>
  <c r="AH160" i="1" s="1"/>
  <c r="AG169" i="1"/>
  <c r="BB117" i="1"/>
  <c r="AI135" i="1"/>
  <c r="AH135" i="1" s="1"/>
  <c r="AI139" i="1"/>
  <c r="AH139" i="1" s="1"/>
  <c r="AG139" i="1"/>
  <c r="BL140" i="1"/>
  <c r="BC144" i="1"/>
  <c r="BL144" i="1" s="1"/>
  <c r="BB144" i="1"/>
  <c r="BA144" i="1"/>
  <c r="AS145" i="1"/>
  <c r="BL147" i="1"/>
  <c r="AI175" i="1"/>
  <c r="AH175" i="1" s="1"/>
  <c r="AG175" i="1"/>
  <c r="BF133" i="1"/>
  <c r="BB134" i="1"/>
  <c r="AI137" i="1"/>
  <c r="AH137" i="1" s="1"/>
  <c r="BC139" i="1"/>
  <c r="BL139" i="1" s="1"/>
  <c r="BA139" i="1"/>
  <c r="AL140" i="1"/>
  <c r="BI141" i="1"/>
  <c r="BG147" i="1"/>
  <c r="BI147" i="1" s="1"/>
  <c r="BF147" i="1"/>
  <c r="BD156" i="1"/>
  <c r="BK156" i="1"/>
  <c r="AI143" i="1"/>
  <c r="AH143" i="1" s="1"/>
  <c r="AG143" i="1"/>
  <c r="BK148" i="1"/>
  <c r="BH152" i="1"/>
  <c r="BL152" i="1" s="1"/>
  <c r="BG152" i="1"/>
  <c r="BC155" i="1"/>
  <c r="BL155" i="1" s="1"/>
  <c r="BB155" i="1"/>
  <c r="BA155" i="1"/>
  <c r="BC161" i="1"/>
  <c r="BB161" i="1"/>
  <c r="BA161" i="1"/>
  <c r="BB135" i="1"/>
  <c r="AL139" i="1"/>
  <c r="BB143" i="1"/>
  <c r="BB146" i="1"/>
  <c r="BC148" i="1"/>
  <c r="BL148" i="1" s="1"/>
  <c r="BL149" i="1"/>
  <c r="BF152" i="1"/>
  <c r="BC153" i="1"/>
  <c r="BB153" i="1"/>
  <c r="BA153" i="1"/>
  <c r="BL156" i="1"/>
  <c r="AI163" i="1"/>
  <c r="AH163" i="1" s="1"/>
  <c r="AI164" i="1"/>
  <c r="AH164" i="1" s="1"/>
  <c r="AI165" i="1"/>
  <c r="AH165" i="1" s="1"/>
  <c r="AI166" i="1"/>
  <c r="AH166" i="1" s="1"/>
  <c r="AI167" i="1"/>
  <c r="AH167" i="1" s="1"/>
  <c r="AQ170" i="1"/>
  <c r="AR170" i="1"/>
  <c r="AP170" i="1"/>
  <c r="BC172" i="1"/>
  <c r="BB172" i="1"/>
  <c r="BA172" i="1"/>
  <c r="AQ176" i="1"/>
  <c r="AR176" i="1"/>
  <c r="AP176" i="1"/>
  <c r="AL158" i="1"/>
  <c r="AQ162" i="1"/>
  <c r="AP162" i="1"/>
  <c r="AG163" i="1"/>
  <c r="AG164" i="1"/>
  <c r="AG165" i="1"/>
  <c r="AG166" i="1"/>
  <c r="AI161" i="1" s="1"/>
  <c r="AH161" i="1" s="1"/>
  <c r="AL169" i="1"/>
  <c r="AK169" i="1"/>
  <c r="BG172" i="1"/>
  <c r="BH172" i="1"/>
  <c r="BF172" i="1"/>
  <c r="AL175" i="1"/>
  <c r="AK175" i="1"/>
  <c r="BC177" i="1"/>
  <c r="BB177" i="1"/>
  <c r="BA177" i="1"/>
  <c r="AI150" i="1"/>
  <c r="AH150" i="1" s="1"/>
  <c r="BF150" i="1"/>
  <c r="BA151" i="1"/>
  <c r="AP155" i="1"/>
  <c r="AK156" i="1"/>
  <c r="BA158" i="1"/>
  <c r="AR162" i="1"/>
  <c r="AL163" i="1"/>
  <c r="AK163" i="1"/>
  <c r="AL164" i="1"/>
  <c r="AK164" i="1"/>
  <c r="AL165" i="1"/>
  <c r="AK165" i="1"/>
  <c r="AL166" i="1"/>
  <c r="AK166" i="1"/>
  <c r="AL167" i="1"/>
  <c r="AK167" i="1"/>
  <c r="AL168" i="1"/>
  <c r="AK168" i="1"/>
  <c r="AQ169" i="1"/>
  <c r="AR169" i="1"/>
  <c r="AP169" i="1"/>
  <c r="BC171" i="1"/>
  <c r="BB171" i="1"/>
  <c r="BA171" i="1"/>
  <c r="AG174" i="1"/>
  <c r="AI174" i="1" s="1"/>
  <c r="AH174" i="1" s="1"/>
  <c r="AQ175" i="1"/>
  <c r="AR175" i="1"/>
  <c r="AP175" i="1"/>
  <c r="BG185" i="1"/>
  <c r="BH185" i="1"/>
  <c r="BF185" i="1"/>
  <c r="BH150" i="1"/>
  <c r="BI150" i="1" s="1"/>
  <c r="BB151" i="1"/>
  <c r="AR155" i="1"/>
  <c r="AS155" i="1" s="1"/>
  <c r="BB158" i="1"/>
  <c r="AQ163" i="1"/>
  <c r="AR163" i="1"/>
  <c r="AP163" i="1"/>
  <c r="AQ164" i="1"/>
  <c r="AR164" i="1"/>
  <c r="AP164" i="1"/>
  <c r="AQ165" i="1"/>
  <c r="AR165" i="1"/>
  <c r="AP165" i="1"/>
  <c r="AQ166" i="1"/>
  <c r="AR166" i="1"/>
  <c r="AP166" i="1"/>
  <c r="AQ167" i="1"/>
  <c r="AR167" i="1"/>
  <c r="AP167" i="1"/>
  <c r="AQ168" i="1"/>
  <c r="AR168" i="1"/>
  <c r="AP168" i="1"/>
  <c r="BG171" i="1"/>
  <c r="BH171" i="1"/>
  <c r="BF171" i="1"/>
  <c r="AI173" i="1"/>
  <c r="AH173" i="1" s="1"/>
  <c r="AL174" i="1"/>
  <c r="AK174" i="1"/>
  <c r="AI178" i="1"/>
  <c r="AH178" i="1" s="1"/>
  <c r="AG178" i="1"/>
  <c r="BA149" i="1"/>
  <c r="AP151" i="1"/>
  <c r="BF155" i="1"/>
  <c r="AG157" i="1"/>
  <c r="AR161" i="1"/>
  <c r="AS161" i="1" s="1"/>
  <c r="BC170" i="1"/>
  <c r="BB170" i="1"/>
  <c r="BA170" i="1"/>
  <c r="AG173" i="1"/>
  <c r="AQ174" i="1"/>
  <c r="AR174" i="1"/>
  <c r="AP174" i="1"/>
  <c r="BC176" i="1"/>
  <c r="BB176" i="1"/>
  <c r="BA176" i="1"/>
  <c r="AQ187" i="1"/>
  <c r="AR187" i="1"/>
  <c r="AP187" i="1"/>
  <c r="BG170" i="1"/>
  <c r="BH170" i="1"/>
  <c r="BF170" i="1"/>
  <c r="AI172" i="1"/>
  <c r="AH172" i="1" s="1"/>
  <c r="AL173" i="1"/>
  <c r="AK173" i="1"/>
  <c r="BG176" i="1"/>
  <c r="BH176" i="1"/>
  <c r="BF176" i="1"/>
  <c r="BG183" i="1"/>
  <c r="BF183" i="1"/>
  <c r="BH183" i="1"/>
  <c r="AI153" i="1"/>
  <c r="AH153" i="1" s="1"/>
  <c r="BF153" i="1"/>
  <c r="BA154" i="1"/>
  <c r="AI157" i="1"/>
  <c r="AH157" i="1" s="1"/>
  <c r="BF158" i="1"/>
  <c r="BB159" i="1"/>
  <c r="BC169" i="1"/>
  <c r="BB169" i="1"/>
  <c r="BA169" i="1"/>
  <c r="AG172" i="1"/>
  <c r="AQ173" i="1"/>
  <c r="AR173" i="1"/>
  <c r="AP173" i="1"/>
  <c r="BC175" i="1"/>
  <c r="BB175" i="1"/>
  <c r="BA175" i="1"/>
  <c r="AL179" i="1"/>
  <c r="BH153" i="1"/>
  <c r="BI153" i="1" s="1"/>
  <c r="BB154" i="1"/>
  <c r="BG158" i="1"/>
  <c r="BI158" i="1" s="1"/>
  <c r="BC159" i="1"/>
  <c r="BL159" i="1" s="1"/>
  <c r="BC162" i="1"/>
  <c r="BL162" i="1" s="1"/>
  <c r="BB162" i="1"/>
  <c r="BA162" i="1"/>
  <c r="BG169" i="1"/>
  <c r="BH169" i="1"/>
  <c r="BF169" i="1"/>
  <c r="AI171" i="1"/>
  <c r="AH171" i="1" s="1"/>
  <c r="AL172" i="1"/>
  <c r="AK172" i="1"/>
  <c r="BG175" i="1"/>
  <c r="BH175" i="1"/>
  <c r="BF175" i="1"/>
  <c r="AI177" i="1"/>
  <c r="AH177" i="1" s="1"/>
  <c r="AQ179" i="1"/>
  <c r="AP179" i="1"/>
  <c r="AR179" i="1"/>
  <c r="BF149" i="1"/>
  <c r="AG151" i="1"/>
  <c r="BA152" i="1"/>
  <c r="AI162" i="1"/>
  <c r="AH162" i="1" s="1"/>
  <c r="BG162" i="1"/>
  <c r="BI162" i="1" s="1"/>
  <c r="BF162" i="1"/>
  <c r="BC163" i="1"/>
  <c r="BB163" i="1"/>
  <c r="BA163" i="1"/>
  <c r="BC164" i="1"/>
  <c r="BB164" i="1"/>
  <c r="BA164" i="1"/>
  <c r="BC165" i="1"/>
  <c r="BB165" i="1"/>
  <c r="BA165" i="1"/>
  <c r="BC166" i="1"/>
  <c r="BB166" i="1"/>
  <c r="BA166" i="1"/>
  <c r="BC167" i="1"/>
  <c r="BB167" i="1"/>
  <c r="BA167" i="1"/>
  <c r="BC168" i="1"/>
  <c r="BB168" i="1"/>
  <c r="BA168" i="1"/>
  <c r="AG171" i="1"/>
  <c r="AQ172" i="1"/>
  <c r="AR172" i="1"/>
  <c r="AP172" i="1"/>
  <c r="BC174" i="1"/>
  <c r="BB174" i="1"/>
  <c r="BA174" i="1"/>
  <c r="AI189" i="1"/>
  <c r="AH189" i="1" s="1"/>
  <c r="BG163" i="1"/>
  <c r="BH163" i="1"/>
  <c r="BF163" i="1"/>
  <c r="BG164" i="1"/>
  <c r="BH164" i="1"/>
  <c r="BF164" i="1"/>
  <c r="BG165" i="1"/>
  <c r="BH165" i="1"/>
  <c r="BF165" i="1"/>
  <c r="BG166" i="1"/>
  <c r="BH166" i="1"/>
  <c r="BF166" i="1"/>
  <c r="BG167" i="1"/>
  <c r="BH167" i="1"/>
  <c r="BF167" i="1"/>
  <c r="BG168" i="1"/>
  <c r="BH168" i="1"/>
  <c r="BF168" i="1"/>
  <c r="AI170" i="1"/>
  <c r="AH170" i="1" s="1"/>
  <c r="AL171" i="1"/>
  <c r="AK171" i="1"/>
  <c r="BG174" i="1"/>
  <c r="BH174" i="1"/>
  <c r="BF174" i="1"/>
  <c r="AI176" i="1"/>
  <c r="AH176" i="1" s="1"/>
  <c r="AL177" i="1"/>
  <c r="AK177" i="1"/>
  <c r="AP152" i="1"/>
  <c r="AI156" i="1"/>
  <c r="AH156" i="1" s="1"/>
  <c r="BF156" i="1"/>
  <c r="BF159" i="1"/>
  <c r="AG170" i="1"/>
  <c r="AI168" i="1" s="1"/>
  <c r="AH168" i="1" s="1"/>
  <c r="AQ171" i="1"/>
  <c r="AR171" i="1"/>
  <c r="AP171" i="1"/>
  <c r="BC173" i="1"/>
  <c r="BB173" i="1"/>
  <c r="BA173" i="1"/>
  <c r="AG176" i="1"/>
  <c r="BC179" i="1"/>
  <c r="BL179" i="1" s="1"/>
  <c r="BB179" i="1"/>
  <c r="AI191" i="1"/>
  <c r="AH191" i="1" s="1"/>
  <c r="AI192" i="1"/>
  <c r="AH192" i="1" s="1"/>
  <c r="BG180" i="1"/>
  <c r="BI180" i="1" s="1"/>
  <c r="BF180" i="1"/>
  <c r="AI182" i="1"/>
  <c r="AH182" i="1" s="1"/>
  <c r="BC182" i="1"/>
  <c r="BB182" i="1"/>
  <c r="AI190" i="1"/>
  <c r="AH190" i="1" s="1"/>
  <c r="AI193" i="1"/>
  <c r="AH193" i="1" s="1"/>
  <c r="AQ183" i="1"/>
  <c r="AP183" i="1"/>
  <c r="BC186" i="1"/>
  <c r="BL186" i="1" s="1"/>
  <c r="BB186" i="1"/>
  <c r="BB178" i="1"/>
  <c r="BF179" i="1"/>
  <c r="AR180" i="1"/>
  <c r="AS180" i="1" s="1"/>
  <c r="AR183" i="1"/>
  <c r="BA186" i="1"/>
  <c r="AI184" i="1"/>
  <c r="AH184" i="1" s="1"/>
  <c r="AR190" i="1"/>
  <c r="AQ190" i="1"/>
  <c r="AR193" i="1"/>
  <c r="AQ193" i="1"/>
  <c r="AI181" i="1"/>
  <c r="AH181" i="1" s="1"/>
  <c r="AK182" i="1"/>
  <c r="BF182" i="1"/>
  <c r="AG184" i="1"/>
  <c r="BA184" i="1"/>
  <c r="AP190" i="1"/>
  <c r="AP193" i="1"/>
  <c r="BF178" i="1"/>
  <c r="BL181" i="1"/>
  <c r="BH182" i="1"/>
  <c r="BI182" i="1" s="1"/>
  <c r="BB184" i="1"/>
  <c r="AP178" i="1"/>
  <c r="BH178" i="1"/>
  <c r="BI178" i="1" s="1"/>
  <c r="AI180" i="1"/>
  <c r="AH180" i="1" s="1"/>
  <c r="BA181" i="1"/>
  <c r="AQ182" i="1"/>
  <c r="AS182" i="1" s="1"/>
  <c r="AP182" i="1"/>
  <c r="AK184" i="1"/>
  <c r="BG177" i="1"/>
  <c r="BF177" i="1"/>
  <c r="AI183" i="1"/>
  <c r="AH183" i="1" s="1"/>
  <c r="BG184" i="1"/>
  <c r="BF184" i="1"/>
  <c r="BD192" i="1"/>
  <c r="AP177" i="1"/>
  <c r="BH177" i="1"/>
  <c r="AI179" i="1"/>
  <c r="AH179" i="1" s="1"/>
  <c r="BL180" i="1"/>
  <c r="AK181" i="1"/>
  <c r="AG183" i="1"/>
  <c r="BC183" i="1"/>
  <c r="BB183" i="1"/>
  <c r="BH184" i="1"/>
  <c r="BL184" i="1" s="1"/>
  <c r="AR186" i="1"/>
  <c r="AQ186" i="1"/>
  <c r="AP186" i="1"/>
  <c r="AG187" i="1"/>
  <c r="AI187" i="1" s="1"/>
  <c r="AH187" i="1" s="1"/>
  <c r="BH187" i="1"/>
  <c r="BG187" i="1"/>
  <c r="BF187" i="1"/>
  <c r="BH188" i="1"/>
  <c r="BL188" i="1" s="1"/>
  <c r="BG188" i="1"/>
  <c r="BK190" i="1"/>
  <c r="BD190" i="1"/>
  <c r="BH191" i="1"/>
  <c r="BL191" i="1" s="1"/>
  <c r="BG191" i="1"/>
  <c r="BK193" i="1"/>
  <c r="BD193" i="1"/>
  <c r="AR177" i="1"/>
  <c r="AS177" i="1" s="1"/>
  <c r="BG181" i="1"/>
  <c r="BI181" i="1" s="1"/>
  <c r="BF181" i="1"/>
  <c r="AI185" i="1"/>
  <c r="AH185" i="1" s="1"/>
  <c r="BC185" i="1"/>
  <c r="BB185" i="1"/>
  <c r="BA185" i="1"/>
  <c r="AI188" i="1"/>
  <c r="AH188" i="1" s="1"/>
  <c r="BF188" i="1"/>
  <c r="BF191" i="1"/>
  <c r="BA189" i="1"/>
  <c r="BA192" i="1"/>
  <c r="AP189" i="1"/>
  <c r="BB189" i="1"/>
  <c r="BF190" i="1"/>
  <c r="AP192" i="1"/>
  <c r="BF193" i="1"/>
  <c r="AQ189" i="1"/>
  <c r="AS189" i="1" s="1"/>
  <c r="BG190" i="1"/>
  <c r="BI190" i="1" s="1"/>
  <c r="AQ192" i="1"/>
  <c r="AS192" i="1" s="1"/>
  <c r="BG193" i="1"/>
  <c r="BI193" i="1" s="1"/>
  <c r="AG186" i="1"/>
  <c r="AI186" i="1" s="1"/>
  <c r="AH186" i="1" s="1"/>
  <c r="AK187" i="1"/>
  <c r="BA188" i="1"/>
  <c r="AG189" i="1"/>
  <c r="AK190" i="1"/>
  <c r="BA191" i="1"/>
  <c r="AG192" i="1"/>
  <c r="AK193" i="1"/>
  <c r="AP185" i="1"/>
  <c r="BF186" i="1"/>
  <c r="AP188" i="1"/>
  <c r="BB188" i="1"/>
  <c r="BF189" i="1"/>
  <c r="AP191" i="1"/>
  <c r="BB191" i="1"/>
  <c r="BF192" i="1"/>
  <c r="BK71" i="1" l="1"/>
  <c r="BL145" i="1"/>
  <c r="AS116" i="1"/>
  <c r="AS117" i="1"/>
  <c r="BD157" i="1"/>
  <c r="BD82" i="1"/>
  <c r="BK157" i="1"/>
  <c r="BK92" i="1"/>
  <c r="BL64" i="1"/>
  <c r="BK68" i="1"/>
  <c r="BL26" i="1"/>
  <c r="BK14" i="1"/>
  <c r="BI60" i="1"/>
  <c r="BL115" i="1"/>
  <c r="BD56" i="1"/>
  <c r="BK70" i="1"/>
  <c r="AI64" i="1"/>
  <c r="AH64" i="1" s="1"/>
  <c r="BD48" i="1"/>
  <c r="BL70" i="1"/>
  <c r="BD29" i="1"/>
  <c r="BK91" i="1"/>
  <c r="AI16" i="1"/>
  <c r="AH16" i="1" s="1"/>
  <c r="BK187" i="1"/>
  <c r="BK66" i="1"/>
  <c r="BL10" i="1"/>
  <c r="BI14" i="1"/>
  <c r="BK67" i="1"/>
  <c r="BL35" i="1"/>
  <c r="BD61" i="1"/>
  <c r="BK100" i="1"/>
  <c r="BL100" i="1"/>
  <c r="BD19" i="1"/>
  <c r="BI161" i="1"/>
  <c r="BD16" i="1"/>
  <c r="BI99" i="1"/>
  <c r="BD92" i="1"/>
  <c r="AI151" i="1"/>
  <c r="AH151" i="1" s="1"/>
  <c r="BD91" i="1"/>
  <c r="BI146" i="1"/>
  <c r="BI101" i="1"/>
  <c r="BI59" i="1"/>
  <c r="BI93" i="1"/>
  <c r="BL138" i="1"/>
  <c r="BL109" i="1"/>
  <c r="BK93" i="1"/>
  <c r="BD30" i="1"/>
  <c r="BL92" i="1"/>
  <c r="BI92" i="1"/>
  <c r="BL22" i="1"/>
  <c r="BK25" i="1"/>
  <c r="BI114" i="1"/>
  <c r="AS36" i="1"/>
  <c r="BI183" i="1"/>
  <c r="BL183" i="1"/>
  <c r="BK138" i="1"/>
  <c r="BI103" i="1"/>
  <c r="AS147" i="1"/>
  <c r="BK61" i="1"/>
  <c r="BL143" i="1"/>
  <c r="BL98" i="1"/>
  <c r="BI91" i="1"/>
  <c r="BI129" i="1"/>
  <c r="AS119" i="1"/>
  <c r="BK11" i="1"/>
  <c r="BL116" i="1"/>
  <c r="AS70" i="1"/>
  <c r="BK129" i="1"/>
  <c r="BI34" i="1"/>
  <c r="BL38" i="1"/>
  <c r="BD32" i="1"/>
  <c r="BL154" i="1"/>
  <c r="BK181" i="1"/>
  <c r="AS38" i="1"/>
  <c r="AI122" i="1"/>
  <c r="AH122" i="1" s="1"/>
  <c r="AS120" i="1"/>
  <c r="BD73" i="1"/>
  <c r="AS173" i="1"/>
  <c r="BI66" i="1"/>
  <c r="AS83" i="1"/>
  <c r="BL173" i="1"/>
  <c r="BL187" i="1"/>
  <c r="BL153" i="1"/>
  <c r="BK160" i="1"/>
  <c r="AS10" i="1"/>
  <c r="AS193" i="1"/>
  <c r="BD138" i="1"/>
  <c r="BI87" i="1"/>
  <c r="BI188" i="1"/>
  <c r="AS58" i="1"/>
  <c r="AS94" i="1"/>
  <c r="BI8" i="1"/>
  <c r="BL8" i="1" s="1"/>
  <c r="BK17" i="1"/>
  <c r="BL101" i="1"/>
  <c r="BL76" i="1"/>
  <c r="BI17" i="1"/>
  <c r="BL182" i="1"/>
  <c r="BL71" i="1"/>
  <c r="AS43" i="1"/>
  <c r="BI22" i="1"/>
  <c r="AS171" i="1"/>
  <c r="BI11" i="1"/>
  <c r="BL11" i="1" s="1"/>
  <c r="BI191" i="1"/>
  <c r="AS175" i="1"/>
  <c r="BI173" i="1"/>
  <c r="BI67" i="1"/>
  <c r="BI89" i="1"/>
  <c r="AS109" i="1"/>
  <c r="BK79" i="1"/>
  <c r="AS108" i="1"/>
  <c r="AN183" i="1"/>
  <c r="AM183" i="1" s="1"/>
  <c r="BL170" i="1"/>
  <c r="AS166" i="1"/>
  <c r="BL110" i="1"/>
  <c r="BD99" i="1"/>
  <c r="BL63" i="1"/>
  <c r="AN33" i="1"/>
  <c r="AM33" i="1" s="1"/>
  <c r="AN20" i="1"/>
  <c r="AM20" i="1" s="1"/>
  <c r="BI73" i="1"/>
  <c r="BI98" i="1"/>
  <c r="BI55" i="1"/>
  <c r="BL25" i="1"/>
  <c r="AN158" i="1"/>
  <c r="AM158" i="1" s="1"/>
  <c r="AN96" i="1"/>
  <c r="AM96" i="1" s="1"/>
  <c r="AN63" i="1"/>
  <c r="AM63" i="1" s="1"/>
  <c r="AN29" i="1"/>
  <c r="AM29" i="1" s="1"/>
  <c r="BL192" i="1"/>
  <c r="AS16" i="1"/>
  <c r="BL21" i="1"/>
  <c r="BL53" i="1"/>
  <c r="BI174" i="1"/>
  <c r="BI166" i="1"/>
  <c r="BI171" i="1"/>
  <c r="AS165" i="1"/>
  <c r="AN37" i="1"/>
  <c r="AM37" i="1" s="1"/>
  <c r="AN16" i="1"/>
  <c r="AM16" i="1" s="1"/>
  <c r="BI56" i="1"/>
  <c r="BK56" i="1"/>
  <c r="AN95" i="1"/>
  <c r="AM95" i="1" s="1"/>
  <c r="AS29" i="1"/>
  <c r="AS52" i="1"/>
  <c r="BI176" i="1"/>
  <c r="BK152" i="1"/>
  <c r="AN82" i="1"/>
  <c r="AM82" i="1" s="1"/>
  <c r="AN13" i="1"/>
  <c r="AM13" i="1" s="1"/>
  <c r="BD47" i="1"/>
  <c r="BD68" i="1"/>
  <c r="AS13" i="1"/>
  <c r="BI53" i="1"/>
  <c r="BL174" i="1"/>
  <c r="BI175" i="1"/>
  <c r="BL176" i="1"/>
  <c r="AN151" i="1"/>
  <c r="AM151" i="1" s="1"/>
  <c r="AN182" i="1"/>
  <c r="AM182" i="1" s="1"/>
  <c r="BI165" i="1"/>
  <c r="BL166" i="1"/>
  <c r="AN133" i="1"/>
  <c r="AM133" i="1" s="1"/>
  <c r="AN159" i="1"/>
  <c r="AM159" i="1" s="1"/>
  <c r="BI107" i="1"/>
  <c r="AN50" i="1"/>
  <c r="AM50" i="1" s="1"/>
  <c r="AN73" i="1"/>
  <c r="AM73" i="1" s="1"/>
  <c r="AS156" i="1"/>
  <c r="BI160" i="1"/>
  <c r="BI23" i="1"/>
  <c r="BI184" i="1"/>
  <c r="AN128" i="1"/>
  <c r="AM128" i="1" s="1"/>
  <c r="BL161" i="1"/>
  <c r="AN145" i="1"/>
  <c r="AM145" i="1" s="1"/>
  <c r="BL72" i="1"/>
  <c r="BL50" i="1"/>
  <c r="BD80" i="1"/>
  <c r="BL157" i="1"/>
  <c r="BI50" i="1"/>
  <c r="AS65" i="1"/>
  <c r="BL107" i="1"/>
  <c r="AS75" i="1"/>
  <c r="BK192" i="1"/>
  <c r="BL189" i="1"/>
  <c r="BI124" i="1"/>
  <c r="BL56" i="1"/>
  <c r="AN189" i="1"/>
  <c r="AM189" i="1" s="1"/>
  <c r="BL185" i="1"/>
  <c r="BL165" i="1"/>
  <c r="AS148" i="1"/>
  <c r="BL113" i="1"/>
  <c r="AN46" i="1"/>
  <c r="AM46" i="1" s="1"/>
  <c r="AS68" i="1"/>
  <c r="AN7" i="1"/>
  <c r="AM7" i="1" s="1"/>
  <c r="AS64" i="1"/>
  <c r="BI145" i="1"/>
  <c r="AS82" i="1"/>
  <c r="BI75" i="1"/>
  <c r="AN78" i="1"/>
  <c r="AM78" i="1" s="1"/>
  <c r="AN178" i="1"/>
  <c r="AM178" i="1" s="1"/>
  <c r="BL175" i="1"/>
  <c r="BI113" i="1"/>
  <c r="BK133" i="1"/>
  <c r="BL133" i="1"/>
  <c r="BI187" i="1"/>
  <c r="BI177" i="1"/>
  <c r="BL171" i="1"/>
  <c r="AS170" i="1"/>
  <c r="BD123" i="1"/>
  <c r="AN106" i="1"/>
  <c r="AM106" i="1" s="1"/>
  <c r="BD100" i="1"/>
  <c r="AN87" i="1"/>
  <c r="AM87" i="1" s="1"/>
  <c r="BI71" i="1"/>
  <c r="BD39" i="1"/>
  <c r="BD180" i="1"/>
  <c r="BK180" i="1"/>
  <c r="AS55" i="1"/>
  <c r="AS87" i="1"/>
  <c r="AS49" i="1"/>
  <c r="BD173" i="1"/>
  <c r="BK173" i="1"/>
  <c r="BI168" i="1"/>
  <c r="BI164" i="1"/>
  <c r="AS172" i="1"/>
  <c r="BD165" i="1"/>
  <c r="BK165" i="1"/>
  <c r="AN173" i="1"/>
  <c r="AM173" i="1" s="1"/>
  <c r="AS168" i="1"/>
  <c r="AS164" i="1"/>
  <c r="BI172" i="1"/>
  <c r="AS176" i="1"/>
  <c r="AN149" i="1"/>
  <c r="AM149" i="1" s="1"/>
  <c r="AN147" i="1"/>
  <c r="AM147" i="1" s="1"/>
  <c r="BL150" i="1"/>
  <c r="AN170" i="1"/>
  <c r="AM170" i="1" s="1"/>
  <c r="BK132" i="1"/>
  <c r="BD132" i="1"/>
  <c r="BK119" i="1"/>
  <c r="BD119" i="1"/>
  <c r="BK150" i="1"/>
  <c r="BK116" i="1"/>
  <c r="BD116" i="1"/>
  <c r="AS135" i="1"/>
  <c r="BK115" i="1"/>
  <c r="BD115" i="1"/>
  <c r="BL134" i="1"/>
  <c r="AN112" i="1"/>
  <c r="AM112" i="1" s="1"/>
  <c r="AN111" i="1"/>
  <c r="AM111" i="1" s="1"/>
  <c r="BI84" i="1"/>
  <c r="BD46" i="1"/>
  <c r="BK46" i="1"/>
  <c r="BI81" i="1"/>
  <c r="BI64" i="1"/>
  <c r="BI61" i="1"/>
  <c r="BI26" i="1"/>
  <c r="AN6" i="1"/>
  <c r="AM6" i="1" s="1"/>
  <c r="BD50" i="1"/>
  <c r="BK50" i="1"/>
  <c r="BK27" i="1"/>
  <c r="BD27" i="1"/>
  <c r="BD127" i="1"/>
  <c r="BK127" i="1"/>
  <c r="AN105" i="1"/>
  <c r="AM105" i="1" s="1"/>
  <c r="BK72" i="1"/>
  <c r="BD72" i="1"/>
  <c r="AN19" i="1"/>
  <c r="AM19" i="1" s="1"/>
  <c r="AN181" i="1"/>
  <c r="AM181" i="1" s="1"/>
  <c r="AN180" i="1"/>
  <c r="AM180" i="1" s="1"/>
  <c r="BK184" i="1"/>
  <c r="BD184" i="1"/>
  <c r="AN191" i="1"/>
  <c r="AM191" i="1" s="1"/>
  <c r="BI167" i="1"/>
  <c r="BI163" i="1"/>
  <c r="BD168" i="1"/>
  <c r="BK168" i="1"/>
  <c r="BD164" i="1"/>
  <c r="BK164" i="1"/>
  <c r="BI169" i="1"/>
  <c r="AS167" i="1"/>
  <c r="AS163" i="1"/>
  <c r="AN165" i="1"/>
  <c r="AM165" i="1" s="1"/>
  <c r="BL172" i="1"/>
  <c r="BK153" i="1"/>
  <c r="BD153" i="1"/>
  <c r="AN129" i="1"/>
  <c r="AM129" i="1" s="1"/>
  <c r="AN152" i="1"/>
  <c r="AM152" i="1" s="1"/>
  <c r="BI110" i="1"/>
  <c r="BK109" i="1"/>
  <c r="BD109" i="1"/>
  <c r="BD87" i="1"/>
  <c r="BK87" i="1"/>
  <c r="AN93" i="1"/>
  <c r="AM93" i="1" s="1"/>
  <c r="BL79" i="1"/>
  <c r="BK73" i="1"/>
  <c r="BL81" i="1"/>
  <c r="BK69" i="1"/>
  <c r="AN39" i="1"/>
  <c r="AM39" i="1" s="1"/>
  <c r="AS63" i="1"/>
  <c r="BL61" i="1"/>
  <c r="BK43" i="1"/>
  <c r="BD43" i="1"/>
  <c r="AN64" i="1"/>
  <c r="AM64" i="1" s="1"/>
  <c r="AN61" i="1"/>
  <c r="AM61" i="1" s="1"/>
  <c r="AN25" i="1"/>
  <c r="AM25" i="1" s="1"/>
  <c r="AN23" i="1"/>
  <c r="AM23" i="1" s="1"/>
  <c r="AN27" i="1"/>
  <c r="AM27" i="1" s="1"/>
  <c r="AN22" i="1"/>
  <c r="AM22" i="1" s="1"/>
  <c r="AN24" i="1"/>
  <c r="AM24" i="1" s="1"/>
  <c r="BD175" i="1"/>
  <c r="BK175" i="1"/>
  <c r="AS174" i="1"/>
  <c r="AS149" i="1"/>
  <c r="AN176" i="1"/>
  <c r="AM176" i="1" s="1"/>
  <c r="AN137" i="1"/>
  <c r="AM137" i="1" s="1"/>
  <c r="BK45" i="1"/>
  <c r="BD45" i="1"/>
  <c r="BL168" i="1"/>
  <c r="BL164" i="1"/>
  <c r="AN174" i="1"/>
  <c r="AM174" i="1" s="1"/>
  <c r="BK158" i="1"/>
  <c r="BD158" i="1"/>
  <c r="BD171" i="1"/>
  <c r="BK171" i="1"/>
  <c r="BK117" i="1"/>
  <c r="BD117" i="1"/>
  <c r="BD140" i="1"/>
  <c r="BK140" i="1"/>
  <c r="BK145" i="1"/>
  <c r="BD145" i="1"/>
  <c r="AN154" i="1"/>
  <c r="AM154" i="1" s="1"/>
  <c r="AN148" i="1"/>
  <c r="AM148" i="1" s="1"/>
  <c r="BI131" i="1"/>
  <c r="BL102" i="1"/>
  <c r="BD102" i="1"/>
  <c r="BK137" i="1"/>
  <c r="BD137" i="1"/>
  <c r="BK108" i="1"/>
  <c r="BD108" i="1"/>
  <c r="AN124" i="1"/>
  <c r="AM124" i="1" s="1"/>
  <c r="BK98" i="1"/>
  <c r="BD98" i="1"/>
  <c r="AN99" i="1"/>
  <c r="AM99" i="1" s="1"/>
  <c r="AN98" i="1"/>
  <c r="AM98" i="1" s="1"/>
  <c r="AN57" i="1"/>
  <c r="AM57" i="1" s="1"/>
  <c r="AN45" i="1"/>
  <c r="AM45" i="1" s="1"/>
  <c r="AN79" i="1"/>
  <c r="AM79" i="1" s="1"/>
  <c r="BD18" i="1"/>
  <c r="BK18" i="1"/>
  <c r="BD6" i="1"/>
  <c r="BK6" i="1"/>
  <c r="AN36" i="1"/>
  <c r="AM36" i="1" s="1"/>
  <c r="BK21" i="1"/>
  <c r="BD21" i="1"/>
  <c r="AN38" i="1"/>
  <c r="AM38" i="1" s="1"/>
  <c r="AN18" i="1"/>
  <c r="AM18" i="1" s="1"/>
  <c r="BD22" i="1"/>
  <c r="AN41" i="1"/>
  <c r="AM41" i="1" s="1"/>
  <c r="AN8" i="1"/>
  <c r="AM8" i="1" s="1"/>
  <c r="BK40" i="1"/>
  <c r="BD40" i="1"/>
  <c r="AN121" i="1"/>
  <c r="AM121" i="1" s="1"/>
  <c r="AN115" i="1"/>
  <c r="AM115" i="1" s="1"/>
  <c r="AN114" i="1"/>
  <c r="AM114" i="1" s="1"/>
  <c r="AN74" i="1"/>
  <c r="AM74" i="1" s="1"/>
  <c r="AN71" i="1"/>
  <c r="AM71" i="1" s="1"/>
  <c r="AN70" i="1"/>
  <c r="AM70" i="1" s="1"/>
  <c r="BL68" i="1"/>
  <c r="BD23" i="1"/>
  <c r="BK23" i="1"/>
  <c r="AN59" i="1"/>
  <c r="AM59" i="1" s="1"/>
  <c r="AN190" i="1"/>
  <c r="AM190" i="1" s="1"/>
  <c r="BD189" i="1"/>
  <c r="BK189" i="1"/>
  <c r="AS190" i="1"/>
  <c r="AN188" i="1"/>
  <c r="AM188" i="1" s="1"/>
  <c r="AS179" i="1"/>
  <c r="BD162" i="1"/>
  <c r="BK162" i="1"/>
  <c r="BI170" i="1"/>
  <c r="BD170" i="1"/>
  <c r="BK170" i="1"/>
  <c r="AN164" i="1"/>
  <c r="AM164" i="1" s="1"/>
  <c r="BD177" i="1"/>
  <c r="BK177" i="1"/>
  <c r="BD141" i="1"/>
  <c r="BD124" i="1"/>
  <c r="BK124" i="1"/>
  <c r="AN153" i="1"/>
  <c r="AM153" i="1" s="1"/>
  <c r="AN140" i="1"/>
  <c r="AM140" i="1" s="1"/>
  <c r="AN146" i="1"/>
  <c r="AM146" i="1" s="1"/>
  <c r="AN139" i="1"/>
  <c r="AM139" i="1" s="1"/>
  <c r="BK114" i="1"/>
  <c r="BD114" i="1"/>
  <c r="BL131" i="1"/>
  <c r="AN120" i="1"/>
  <c r="AM120" i="1" s="1"/>
  <c r="AN119" i="1"/>
  <c r="AM119" i="1" s="1"/>
  <c r="BK105" i="1"/>
  <c r="BD105" i="1"/>
  <c r="AN138" i="1"/>
  <c r="AM138" i="1" s="1"/>
  <c r="AN100" i="1"/>
  <c r="AM100" i="1" s="1"/>
  <c r="BK96" i="1"/>
  <c r="BD96" i="1"/>
  <c r="AN83" i="1"/>
  <c r="AM83" i="1" s="1"/>
  <c r="AN91" i="1"/>
  <c r="AM91" i="1" s="1"/>
  <c r="AN66" i="1"/>
  <c r="AM66" i="1" s="1"/>
  <c r="AS73" i="1"/>
  <c r="AN84" i="1"/>
  <c r="AM84" i="1" s="1"/>
  <c r="AN86" i="1"/>
  <c r="AM86" i="1" s="1"/>
  <c r="AN85" i="1"/>
  <c r="AM85" i="1" s="1"/>
  <c r="AS100" i="1"/>
  <c r="BI76" i="1"/>
  <c r="BK85" i="1"/>
  <c r="BD85" i="1"/>
  <c r="AN49" i="1"/>
  <c r="AM49" i="1" s="1"/>
  <c r="BK41" i="1"/>
  <c r="BD41" i="1"/>
  <c r="BK42" i="1"/>
  <c r="BD42" i="1"/>
  <c r="AN62" i="1"/>
  <c r="AM62" i="1" s="1"/>
  <c r="AN34" i="1"/>
  <c r="AM34" i="1" s="1"/>
  <c r="AN107" i="1"/>
  <c r="AM107" i="1" s="1"/>
  <c r="BD163" i="1"/>
  <c r="BK163" i="1"/>
  <c r="AN90" i="1"/>
  <c r="AM90" i="1" s="1"/>
  <c r="BD62" i="1"/>
  <c r="BK62" i="1"/>
  <c r="AN55" i="1"/>
  <c r="AM55" i="1" s="1"/>
  <c r="AN53" i="1"/>
  <c r="AM53" i="1" s="1"/>
  <c r="BD37" i="1"/>
  <c r="BK37" i="1"/>
  <c r="AN58" i="1"/>
  <c r="AM58" i="1" s="1"/>
  <c r="AN15" i="1"/>
  <c r="AM15" i="1" s="1"/>
  <c r="AN141" i="1"/>
  <c r="AM141" i="1" s="1"/>
  <c r="BK101" i="1"/>
  <c r="BD101" i="1"/>
  <c r="BD9" i="1"/>
  <c r="BK9" i="1"/>
  <c r="AN65" i="1"/>
  <c r="AM65" i="1" s="1"/>
  <c r="AN193" i="1"/>
  <c r="AM193" i="1" s="1"/>
  <c r="BK178" i="1"/>
  <c r="BD178" i="1"/>
  <c r="BL177" i="1"/>
  <c r="BI104" i="1"/>
  <c r="AN135" i="1"/>
  <c r="AM135" i="1" s="1"/>
  <c r="BK104" i="1"/>
  <c r="BD104" i="1"/>
  <c r="BK142" i="1"/>
  <c r="BD142" i="1"/>
  <c r="BD97" i="1"/>
  <c r="BK97" i="1"/>
  <c r="AN109" i="1"/>
  <c r="AM109" i="1" s="1"/>
  <c r="AN110" i="1"/>
  <c r="AM110" i="1" s="1"/>
  <c r="BK78" i="1"/>
  <c r="BD78" i="1"/>
  <c r="BD60" i="1"/>
  <c r="BK60" i="1"/>
  <c r="AN54" i="1"/>
  <c r="AM54" i="1" s="1"/>
  <c r="BD35" i="1"/>
  <c r="BK35" i="1"/>
  <c r="BD15" i="1"/>
  <c r="BK15" i="1"/>
  <c r="BD34" i="1"/>
  <c r="BK34" i="1"/>
  <c r="AN32" i="1"/>
  <c r="AM32" i="1" s="1"/>
  <c r="BK59" i="1"/>
  <c r="BD59" i="1"/>
  <c r="AN21" i="1"/>
  <c r="AM21" i="1" s="1"/>
  <c r="BD167" i="1"/>
  <c r="BK167" i="1"/>
  <c r="AN171" i="1"/>
  <c r="AM171" i="1" s="1"/>
  <c r="BL167" i="1"/>
  <c r="AN175" i="1"/>
  <c r="AM175" i="1" s="1"/>
  <c r="AN127" i="1"/>
  <c r="AM127" i="1" s="1"/>
  <c r="BL111" i="1"/>
  <c r="BD111" i="1"/>
  <c r="AN186" i="1"/>
  <c r="AM186" i="1" s="1"/>
  <c r="AN187" i="1"/>
  <c r="AM187" i="1" s="1"/>
  <c r="AS186" i="1"/>
  <c r="AN184" i="1"/>
  <c r="AM184" i="1" s="1"/>
  <c r="BD174" i="1"/>
  <c r="BK174" i="1"/>
  <c r="AN179" i="1"/>
  <c r="AM179" i="1" s="1"/>
  <c r="AS187" i="1"/>
  <c r="AS169" i="1"/>
  <c r="AS162" i="1"/>
  <c r="BK146" i="1"/>
  <c r="BD146" i="1"/>
  <c r="BI152" i="1"/>
  <c r="AS157" i="1"/>
  <c r="BD121" i="1"/>
  <c r="BK121" i="1"/>
  <c r="AN136" i="1"/>
  <c r="AM136" i="1" s="1"/>
  <c r="BK128" i="1"/>
  <c r="BD128" i="1"/>
  <c r="BK107" i="1"/>
  <c r="BD107" i="1"/>
  <c r="AN143" i="1"/>
  <c r="AM143" i="1" s="1"/>
  <c r="BD118" i="1"/>
  <c r="BK118" i="1"/>
  <c r="BK125" i="1"/>
  <c r="BD125" i="1"/>
  <c r="AN101" i="1"/>
  <c r="AM101" i="1" s="1"/>
  <c r="AN68" i="1"/>
  <c r="AM68" i="1" s="1"/>
  <c r="AN67" i="1"/>
  <c r="AM67" i="1" s="1"/>
  <c r="AN69" i="1"/>
  <c r="AM69" i="1" s="1"/>
  <c r="BD58" i="1"/>
  <c r="BK58" i="1"/>
  <c r="AN81" i="1"/>
  <c r="AM81" i="1" s="1"/>
  <c r="BK82" i="1"/>
  <c r="BL91" i="1"/>
  <c r="AS71" i="1"/>
  <c r="AN52" i="1"/>
  <c r="AM52" i="1" s="1"/>
  <c r="BD74" i="1"/>
  <c r="BK74" i="1"/>
  <c r="BK44" i="1"/>
  <c r="BD44" i="1"/>
  <c r="AN12" i="1"/>
  <c r="AM12" i="1" s="1"/>
  <c r="AS77" i="1"/>
  <c r="AN56" i="1"/>
  <c r="AM56" i="1" s="1"/>
  <c r="BK31" i="1"/>
  <c r="BD31" i="1"/>
  <c r="BL59" i="1"/>
  <c r="AN40" i="1"/>
  <c r="AM40" i="1" s="1"/>
  <c r="AN43" i="1"/>
  <c r="AM43" i="1" s="1"/>
  <c r="AN10" i="1"/>
  <c r="AM10" i="1" s="1"/>
  <c r="BD172" i="1"/>
  <c r="BK172" i="1"/>
  <c r="BK151" i="1"/>
  <c r="BD151" i="1"/>
  <c r="BK155" i="1"/>
  <c r="BD155" i="1"/>
  <c r="AS183" i="1"/>
  <c r="BK179" i="1"/>
  <c r="BD179" i="1"/>
  <c r="BD166" i="1"/>
  <c r="BK166" i="1"/>
  <c r="BD154" i="1"/>
  <c r="BK154" i="1"/>
  <c r="BD169" i="1"/>
  <c r="BK169" i="1"/>
  <c r="AN168" i="1"/>
  <c r="AM168" i="1" s="1"/>
  <c r="BK143" i="1"/>
  <c r="BD143" i="1"/>
  <c r="AN134" i="1"/>
  <c r="AM134" i="1" s="1"/>
  <c r="AN160" i="1"/>
  <c r="AM160" i="1" s="1"/>
  <c r="AN161" i="1"/>
  <c r="AM161" i="1" s="1"/>
  <c r="AN162" i="1"/>
  <c r="AM162" i="1" s="1"/>
  <c r="AN123" i="1"/>
  <c r="AM123" i="1" s="1"/>
  <c r="AN122" i="1"/>
  <c r="AM122" i="1" s="1"/>
  <c r="AN142" i="1"/>
  <c r="AM142" i="1" s="1"/>
  <c r="BK103" i="1"/>
  <c r="BD103" i="1"/>
  <c r="BK112" i="1"/>
  <c r="BD112" i="1"/>
  <c r="BK94" i="1"/>
  <c r="BD94" i="1"/>
  <c r="BD95" i="1"/>
  <c r="BK95" i="1"/>
  <c r="AS93" i="1"/>
  <c r="AN130" i="1"/>
  <c r="AM130" i="1" s="1"/>
  <c r="AN92" i="1"/>
  <c r="AM92" i="1" s="1"/>
  <c r="BI82" i="1"/>
  <c r="BD55" i="1"/>
  <c r="BK55" i="1"/>
  <c r="BK77" i="1"/>
  <c r="BD77" i="1"/>
  <c r="AN80" i="1"/>
  <c r="AM80" i="1" s="1"/>
  <c r="AN77" i="1"/>
  <c r="AM77" i="1" s="1"/>
  <c r="BI68" i="1"/>
  <c r="BK33" i="1"/>
  <c r="BD33" i="1"/>
  <c r="BD76" i="1"/>
  <c r="AS31" i="1"/>
  <c r="AN44" i="1"/>
  <c r="AM44" i="1" s="1"/>
  <c r="BK26" i="1"/>
  <c r="AN14" i="1"/>
  <c r="AM14" i="1" s="1"/>
  <c r="AN177" i="1"/>
  <c r="AM177" i="1" s="1"/>
  <c r="AN169" i="1"/>
  <c r="AM169" i="1" s="1"/>
  <c r="BD134" i="1"/>
  <c r="BK134" i="1"/>
  <c r="AN144" i="1"/>
  <c r="AM144" i="1" s="1"/>
  <c r="BK113" i="1"/>
  <c r="BD113" i="1"/>
  <c r="BD84" i="1"/>
  <c r="BK84" i="1"/>
  <c r="AN103" i="1"/>
  <c r="AM103" i="1" s="1"/>
  <c r="AN102" i="1"/>
  <c r="AM102" i="1" s="1"/>
  <c r="AN48" i="1"/>
  <c r="AM48" i="1" s="1"/>
  <c r="AN47" i="1"/>
  <c r="AM47" i="1" s="1"/>
  <c r="AN60" i="1"/>
  <c r="AM60" i="1" s="1"/>
  <c r="AN11" i="1"/>
  <c r="AM11" i="1" s="1"/>
  <c r="BD186" i="1"/>
  <c r="BK186" i="1"/>
  <c r="AN185" i="1"/>
  <c r="AM185" i="1" s="1"/>
  <c r="BL104" i="1"/>
  <c r="BK191" i="1"/>
  <c r="BD191" i="1"/>
  <c r="BL163" i="1"/>
  <c r="AN163" i="1"/>
  <c r="AM163" i="1" s="1"/>
  <c r="BK188" i="1"/>
  <c r="BD188" i="1"/>
  <c r="AN172" i="1"/>
  <c r="AM172" i="1" s="1"/>
  <c r="BL169" i="1"/>
  <c r="BD176" i="1"/>
  <c r="BK176" i="1"/>
  <c r="BI185" i="1"/>
  <c r="BD144" i="1"/>
  <c r="BK144" i="1"/>
  <c r="AN150" i="1"/>
  <c r="AM150" i="1" s="1"/>
  <c r="AN131" i="1"/>
  <c r="AM131" i="1" s="1"/>
  <c r="AN118" i="1"/>
  <c r="AM118" i="1" s="1"/>
  <c r="BK106" i="1"/>
  <c r="BD106" i="1"/>
  <c r="BK122" i="1"/>
  <c r="BD122" i="1"/>
  <c r="BD139" i="1"/>
  <c r="AN117" i="1"/>
  <c r="AM117" i="1" s="1"/>
  <c r="AN116" i="1"/>
  <c r="AM116" i="1" s="1"/>
  <c r="BK110" i="1"/>
  <c r="BD110" i="1"/>
  <c r="AN108" i="1"/>
  <c r="AM108" i="1" s="1"/>
  <c r="AN113" i="1"/>
  <c r="AM113" i="1" s="1"/>
  <c r="AN94" i="1"/>
  <c r="AM94" i="1" s="1"/>
  <c r="AN97" i="1"/>
  <c r="AM97" i="1" s="1"/>
  <c r="BK75" i="1"/>
  <c r="BD75" i="1"/>
  <c r="BD52" i="1"/>
  <c r="BK52" i="1"/>
  <c r="BD65" i="1"/>
  <c r="BK65" i="1"/>
  <c r="AN51" i="1"/>
  <c r="AM51" i="1" s="1"/>
  <c r="AN88" i="1"/>
  <c r="AM88" i="1" s="1"/>
  <c r="BD12" i="1"/>
  <c r="BK12" i="1"/>
  <c r="BK64" i="1"/>
  <c r="AS67" i="1"/>
  <c r="BD28" i="1"/>
  <c r="BK28" i="1"/>
  <c r="AN42" i="1"/>
  <c r="AM42" i="1" s="1"/>
  <c r="AN28" i="1"/>
  <c r="AM28" i="1" s="1"/>
  <c r="AN9" i="1"/>
  <c r="AM9" i="1" s="1"/>
  <c r="AN31" i="1"/>
  <c r="AM31" i="1" s="1"/>
  <c r="AN30" i="1"/>
  <c r="AM30" i="1" s="1"/>
  <c r="AN35" i="1"/>
  <c r="AM35" i="1" s="1"/>
  <c r="BK185" i="1"/>
  <c r="BD185" i="1"/>
  <c r="BK182" i="1"/>
  <c r="BD182" i="1"/>
  <c r="AN166" i="1"/>
  <c r="AM166" i="1" s="1"/>
  <c r="BK161" i="1"/>
  <c r="BD161" i="1"/>
  <c r="BD38" i="1"/>
  <c r="BK38" i="1"/>
  <c r="BL178" i="1"/>
  <c r="AN126" i="1"/>
  <c r="AM126" i="1" s="1"/>
  <c r="AN125" i="1"/>
  <c r="AM125" i="1" s="1"/>
  <c r="BK183" i="1"/>
  <c r="BD183" i="1"/>
  <c r="AN192" i="1"/>
  <c r="AM192" i="1" s="1"/>
  <c r="BD159" i="1"/>
  <c r="BK159" i="1"/>
  <c r="AN167" i="1"/>
  <c r="AM167" i="1" s="1"/>
  <c r="AN156" i="1"/>
  <c r="AM156" i="1" s="1"/>
  <c r="AN155" i="1"/>
  <c r="AM155" i="1" s="1"/>
  <c r="BK135" i="1"/>
  <c r="BD135" i="1"/>
  <c r="BD148" i="1"/>
  <c r="AN157" i="1"/>
  <c r="AM157" i="1" s="1"/>
  <c r="BK130" i="1"/>
  <c r="BD130" i="1"/>
  <c r="AN104" i="1"/>
  <c r="AM104" i="1" s="1"/>
  <c r="AS97" i="1"/>
  <c r="AN132" i="1"/>
  <c r="AM132" i="1" s="1"/>
  <c r="AN89" i="1"/>
  <c r="AM89" i="1" s="1"/>
  <c r="BD49" i="1"/>
  <c r="BK49" i="1"/>
  <c r="AS76" i="1"/>
  <c r="AN76" i="1"/>
  <c r="AM76" i="1" s="1"/>
  <c r="AN75" i="1"/>
  <c r="AM75" i="1" s="1"/>
  <c r="BI69" i="1"/>
  <c r="AS28" i="1"/>
  <c r="AN72" i="1"/>
  <c r="AM72" i="1" s="1"/>
  <c r="AN17" i="1"/>
  <c r="AM17" i="1" s="1"/>
  <c r="AN26" i="1"/>
  <c r="AM26" i="1" s="1"/>
</calcChain>
</file>

<file path=xl/sharedStrings.xml><?xml version="1.0" encoding="utf-8"?>
<sst xmlns="http://schemas.openxmlformats.org/spreadsheetml/2006/main" count="1531" uniqueCount="502">
  <si>
    <t>=SOMME.SI.ENS(X$3:X100;U$3:U100;"="&amp;(U3))</t>
  </si>
  <si>
    <t>Compte</t>
  </si>
  <si>
    <t>Date de comptabilisation</t>
  </si>
  <si>
    <t>Numéro d'extrait</t>
  </si>
  <si>
    <t>Numéro de transaction</t>
  </si>
  <si>
    <t>Compte contrepartie</t>
  </si>
  <si>
    <t>Nom contrepartie contient</t>
  </si>
  <si>
    <t>Rue et numéro</t>
  </si>
  <si>
    <t>Code postal et localité</t>
  </si>
  <si>
    <t>Transaction</t>
  </si>
  <si>
    <t>Date valeur</t>
  </si>
  <si>
    <t>Montant</t>
  </si>
  <si>
    <t>Devise</t>
  </si>
  <si>
    <t>BIC</t>
  </si>
  <si>
    <t>Code pays</t>
  </si>
  <si>
    <t>Communications</t>
  </si>
  <si>
    <t>DATE VENTE</t>
  </si>
  <si>
    <t>ATOS  WORLDLINE payés (bruts)</t>
  </si>
  <si>
    <t>ATOS Date Total</t>
  </si>
  <si>
    <t>ATOS Total Jour Date</t>
  </si>
  <si>
    <t>DATE VENTE ENT</t>
  </si>
  <si>
    <t>WORLDLINE payés (bruts)</t>
  </si>
  <si>
    <t>WORLDLINE Date Total</t>
  </si>
  <si>
    <t>WORLDLINE  Total Jour Date</t>
  </si>
  <si>
    <t>date ENT</t>
  </si>
  <si>
    <t>AXEPTA (bruts)</t>
  </si>
  <si>
    <t>AXEPTA payés (nets)</t>
  </si>
  <si>
    <t>AXEPTA (frais)</t>
  </si>
  <si>
    <t>DATE FORMULE</t>
  </si>
  <si>
    <t>DATE CONVERTIE</t>
  </si>
  <si>
    <t>Date vente      (-1)</t>
  </si>
  <si>
    <t>SUMUP BRUTS (SUMUP)</t>
  </si>
  <si>
    <r>
      <t xml:space="preserve">SUMUP payés nets </t>
    </r>
    <r>
      <rPr>
        <b/>
        <sz val="10"/>
        <color theme="1"/>
        <rFont val="Aptos Narrow"/>
        <family val="2"/>
        <scheme val="minor"/>
      </rPr>
      <t>(BELFIUS)</t>
    </r>
  </si>
  <si>
    <t>SUMUP FRAIS</t>
  </si>
  <si>
    <t>PAYCONIQ (bruts)</t>
  </si>
  <si>
    <t>PAYCONIQ payés (nets)</t>
  </si>
  <si>
    <t>PAYCONIQ (frais)</t>
  </si>
  <si>
    <t>NIVELLES</t>
  </si>
  <si>
    <t>STOCKEL</t>
  </si>
  <si>
    <t>GERPINNES AXEPTA</t>
  </si>
  <si>
    <t>GERPINNES PAYCONIQ</t>
  </si>
  <si>
    <t>DATE</t>
  </si>
  <si>
    <t>AXEPTA + PAYCONIQ BRUT GERPINNES</t>
  </si>
  <si>
    <t>AXEPTA + PAYCONIQ versés GERPINNES</t>
  </si>
  <si>
    <t>insérer en dessous de cette ligne</t>
  </si>
  <si>
    <t>BE83 0682 2344 8015</t>
  </si>
  <si>
    <t>666-0000000-79</t>
  </si>
  <si>
    <t>ATOS WORLDLINE</t>
  </si>
  <si>
    <t>VOS RECETTES BANCONTACT DU 03/03/2025 POUR LE TERMINAL 141497 , LA PERIODE TERMINAL 693 , MYRTILLE NEW CON    NIVELLES                                               REF. : 0825733019284 VAL. 03-03</t>
  </si>
  <si>
    <t>EUR</t>
  </si>
  <si>
    <t>BSYSBEB1</t>
  </si>
  <si>
    <t>03/03 REF 666141497 PERIODE 693 MYRTILLE NEW CON  NIVELLES</t>
  </si>
  <si>
    <t>BE96 3631 2058 6905</t>
  </si>
  <si>
    <t>MEGA (POWER ONLINE SA)</t>
  </si>
  <si>
    <t>VOTRE DOMICILIATION EUROPEENNE ME759852DOM001 POUR     MEGA (POWER ONLINE SA) COMMUNICATION : REFERENCE DU    CREANCIER : MERCATOR-B738DDF9-20B0-4095-8CE2-D3        REF. : 0819633607730 VAL. 03-03</t>
  </si>
  <si>
    <t>BBRUBEBB</t>
  </si>
  <si>
    <t>PS NIVELLES SHOPPING (</t>
  </si>
  <si>
    <t>1400  NIVELLES</t>
  </si>
  <si>
    <t>BANCONTACT ACHAT - PS NIVELLES SHOPPING ( - 1400       NIVELLES BE - 03/03/25 12:42 - CONTACTLESS - CARTE     5255 06XX XXXX 7292 - GALERA Y CARMONA J               REF. : 0033853961207 VAL. 03-03</t>
  </si>
  <si>
    <t>BE</t>
  </si>
  <si>
    <t>BE74 8260 0054 2207</t>
  </si>
  <si>
    <t>AMERICAN EXPRESS PAYMENTSEUROPE SL</t>
  </si>
  <si>
    <t>BELGIUM BRANCHBOULEVARD DU SOUVERAIN 100</t>
  </si>
  <si>
    <t>B-1170 BRUXELLES</t>
  </si>
  <si>
    <t>VERSEMENT DE BE74 8260 0054 2207 AMERICAN EXPRESS      PAYMENTSEUROPE SL R:2001128 01/03 AX 9415235324 T:     0001 L: NA BRT: 4,50 C: 0,11 A: 0,00 D:030325 REF. :   ACSCT941523532404105903861161306 VERS                  BE83 0682 2344 8015 EQUINOXE SA                        REF. : 393686982 VAL. 03-03</t>
  </si>
  <si>
    <t>DEUTBEBE</t>
  </si>
  <si>
    <t>R:2001128  01/03 AX 9415235324 T: 0001 L:NA          BRT:       4,50 C:      0,11  A:       0,00  D:030325</t>
  </si>
  <si>
    <t>TEMU.COM</t>
  </si>
  <si>
    <t>02 XF9D</t>
  </si>
  <si>
    <t>BANCONTACT ACHAT - TEMU. COM - 02 XF9D IE - 03/03/25   10:28 - 71EYILU TEMU. COM - VIA INTERNET - CARTE 5255  06XX XXXX 3451 - Szava Jean                            REF. : 037RIPEEU7656 VAL. 03-03</t>
  </si>
  <si>
    <t>BE98 7350 6136 3093</t>
  </si>
  <si>
    <t>CEUSTERS NV</t>
  </si>
  <si>
    <t>UITBREIDINGSTRAAT 722</t>
  </si>
  <si>
    <t>2600 BERCHEM (ANTW.)</t>
  </si>
  <si>
    <t>VIREMENT INSTANTANE BELFIUS DIRECT NET VERS            BE98 7350 6136 3093 CEUSTERS NV UITBREIDINGSTRAAT 722  2600 BERCHEM (ANTW. ) BE +++005/0526/01371+++          REF. : 0901857233053 VAL. 03-03</t>
  </si>
  <si>
    <t>KREDBEBB</t>
  </si>
  <si>
    <t>+++005/0526/01371+++</t>
  </si>
  <si>
    <t>BANCONTACT ACHAT - TEMU. COM - 02 XF9D IE - 03/03/25   10:11 - 71EY9X1 TEMU. COM - VIA INTERNET - CARTE 5255  06XX XXXX 3451 - Szava Jean                            REF. : 037RIPEEU7655 VAL. 03-03</t>
  </si>
  <si>
    <t>BANCONTACT ACHAT - TEMU. COM - 02 XF9D IE - 03/03/25   10:00 - 71EY46N TEMU. COM - VIA INTERNET - CARTE 5255  06XX XXXX 3451 - Szava Jean                            REF. : 037RIPEEU7654 VAL. 03-03</t>
  </si>
  <si>
    <t>BE12 6305 4395 9992</t>
  </si>
  <si>
    <t>AVOCAT THIERRY L'HOIR (COMPTE RUBRIQUE DEPOT de SPRL LE LAVOIR)</t>
  </si>
  <si>
    <t>VIREMENT INSTANTANE BELFIUS DIRECT NET VERS            BE12 6305 4395 9992 AVOCAT THIERRY L'HOIR (COMPTE      RUBRIQUE DEPOT de SPRL L LOYER BOUTIQUE GLOSS line     03/2025 67A RUE NEUVE GERPINNES BULTIA                 REF. : 0901855633017 VAL. 03-03</t>
  </si>
  <si>
    <t>LOYER BOUTIQUE GLOSS line 03/2025 67A RUE NEUVE GERPINNES BULTIA</t>
  </si>
  <si>
    <t>VOS RECETTES BANCONTACT DU 01/03/2025 POUR LE TERMINAL 141497 , LA PERIODE TERMINAL 692 , MYRTILLE NEW CON    NIVELLES                                               REF. : 0825733007303 VAL. 01-03</t>
  </si>
  <si>
    <t>01/03 REF 666141497 PERIODE 692 MYRTILLE NEW CON  NIVELLES</t>
  </si>
  <si>
    <t>VOS RECETTES BANCONTACT DU 28/02/2025 POUR LE TERMINAL 141497 , LA PERIODE TERMINAL 691 , MYRTILLE NEW CON    NIVELLES                                               REF. : 0825733001041 VAL. 28-02</t>
  </si>
  <si>
    <t>28/02 REF 666141497 PERIODE 691 MYRTILLE NEW CON  NIVELLES</t>
  </si>
  <si>
    <t>666-0000004-83</t>
  </si>
  <si>
    <t>WORLDLINE</t>
  </si>
  <si>
    <t>VOS RECETTES: R:1-82207359/277 DU 27/02 AU 27/02       BRT:0000132,00EUR C:00000,00                           REF. : 0825533437164 VAL. 03-03</t>
  </si>
  <si>
    <t>R:1-82207359/277        DU  27/02 AU  27/02          BRT:0000132,00EUR C:00000,00</t>
  </si>
  <si>
    <t>BE79 0018 6893 1433</t>
  </si>
  <si>
    <t>AXEPTA BNP PARIBAS BENELUX</t>
  </si>
  <si>
    <t>Warandeberg 3</t>
  </si>
  <si>
    <t>1000 BRUSSEL</t>
  </si>
  <si>
    <t>VERSEMENT DE BE79 0018 6893 1433 AXEPTA BNP PARIBAS    BENELUX 0719319138 ALL / 137.00/NR.0080084440/KOM.     0.67/ DAT.28.02.2025/GLOSS line /GERPINNES REF. :      202502280084440 VERS BE83 0682 2344 8015 GLOSS line    REF. : 393042234 VAL. 03-03</t>
  </si>
  <si>
    <t>GEBABEBB</t>
  </si>
  <si>
    <t>ALL  /    137.00/NR.0080084440/KOM.     0.67/DAT.28.02.2025/GLOSS line          /GERPINNES</t>
  </si>
  <si>
    <t>VERSEMENT DE BE79 0018 6893 1433 AXEPTA BNP PARIBAS    BENELUX 0719319138 ALL / 1113.00/NR.0010029642/KOM.    4.88/ DAT.01.03.2025/EQUINOXE S. A /Nivelles REF. :    202503010029642 VERS BE83 0682 2344 8015 EQUINOXE S. A REF. : 393039496 VAL. 03-03</t>
  </si>
  <si>
    <t>ALL  /   1113.00/NR.0010029642/KOM.     4.88/DAT.01.03.2025/EQUINOXE S.A        /Nivelles</t>
  </si>
  <si>
    <t>VERSEMENT DE BE79 0018 6893 1433 AXEPTA BNP PARIBAS    BENELUX 0719319138 ALL / 619.00/NR.0010036282/KOM.     2.03/ DAT.01.03.2025/GLOSS line /GERPINNES REF. :      202503010036282 VERS BE83 0682 2344 8015 GLOSS line    REF. : 393039341 VAL. 03-03</t>
  </si>
  <si>
    <t>ALL  /    619.00/NR.0010036282/KOM.     2.03/DAT.01.03.2025/GLOSS line          /GERPINNES</t>
  </si>
  <si>
    <t>VERSEMENT DE BE79 0018 6893 1433 AXEPTA BNP PARIBAS    BENELUX 0719319138 ALL / 614.00/NR.0080079199/KOM.     2.65/ DAT.28.02.2025/EQUINOXE S. A /Nivelles REF. :    202502280079199 VERS BE83 0682 2344 8015 EQUINOXE S. A REF. : 393108470 VAL. 03-03</t>
  </si>
  <si>
    <t>ALL  /    614.00/NR.0080079199/KOM.     2.65/DAT.28.02.2025/EQUINOXE S.A        /Nivelles</t>
  </si>
  <si>
    <t>DE24 2151 0600 1000 1874 52</t>
  </si>
  <si>
    <t>NU DENMARK</t>
  </si>
  <si>
    <t>VIREMENT BELFIUS DIRECT NET VERS                       DE24 2151 0600 1000 1874 52 NU DENMARK SOLDE suivant   votre courrier du 24/10/24.                            REF. : 0901809532040 VAL. 03-03</t>
  </si>
  <si>
    <t>SYBKDE22</t>
  </si>
  <si>
    <t>SOLDE suivant votre courrier du 24/10/24.</t>
  </si>
  <si>
    <t>BE42 6792 0034 9254</t>
  </si>
  <si>
    <t>TVA RECETTES NAMUR</t>
  </si>
  <si>
    <t>VIREMENT INSTANTANE BELFIUS DIRECT NET VERS            BE42 6792 0034 9254 TVA RECETTES NAMUR                 +++500/3005/24564+++                                   REF. : 0901881932026 VAL. 02-03</t>
  </si>
  <si>
    <t>PCHQBEBB</t>
  </si>
  <si>
    <t>+++500/3005/24564+++</t>
  </si>
  <si>
    <t>BE42 7320 7058 7254</t>
  </si>
  <si>
    <t>O'seant compta Srl</t>
  </si>
  <si>
    <t>PLACE DU BALLON 24</t>
  </si>
  <si>
    <t>6040 JUMET (CHARLEROI)</t>
  </si>
  <si>
    <t>VIREMENT INSTANTANE BELFIUS DIRECT NET VERS            BE42 7320 7058 7254 O'seant compta Srl PLACE DU BALLON 24 6040 JUMET (CHARLEROI) BE FA 22470741               REF. : 0901832332023 VAL. 02-03</t>
  </si>
  <si>
    <t>CREGBEBB</t>
  </si>
  <si>
    <t>FA 22470741</t>
  </si>
  <si>
    <t>BE79 3632 2576 6833</t>
  </si>
  <si>
    <t>Madison's Tavern</t>
  </si>
  <si>
    <t>VIREMENT PAYCONIQ VERS BE79 3632 2576 6833 Madison's   Tavern Payconiq 5c20e9cdf5bb47574b35d7ca Madison's     Tavern 5c20e9cdf5bb47574b35d7ca                        REF. : 0905591831016 VAL. 03-03</t>
  </si>
  <si>
    <t>Payconiq 5c20e9cdf5bb47574b35d7ca Madison's Tavern</t>
  </si>
  <si>
    <t>Q8 109503 BRAINE L ALL</t>
  </si>
  <si>
    <t>1420  BRAINE L ALLE</t>
  </si>
  <si>
    <t>BANCONTACT ACHAT ESSENCE - Q8 109503 BRAINE L ALL -    1420 BRAINE L ALLE BE - 01/03/25 08:03 - CARTE 5255    06XX XXXX 3451 - Szava Jean                            REF. : 0059503510825 VAL. 01-03</t>
  </si>
  <si>
    <t>BANCONTACT ACHAT - Q8 109503 BRAINE L ALL - 1420       BRAINE L ALLE BE - 01/03/25 08:00 - CARTE 5255 06XX    XXXX 3451 - Szava Jean                                 REF. : 0056671430820 VAL. 01-03</t>
  </si>
  <si>
    <t>VOS RECETTES BANCONTACT DU 28/02/2025 POUR LE TERMINAL 141497 , LA PERIODE TERMINAL 691 , MYRTILLE NEW CON    NIVELLES                                               REF. : 082572S010365 VAL. 28-02</t>
  </si>
  <si>
    <t>VERSEMENT DE BE79 0018 6893 1433 AXEPTA BNP PARIBAS    BENELUX 0719319138 ALL / 373.00/NR.0070030203/KOM.     1.83/ DAT.27.02.2025/EQUINOXE S. A /Nivelles REF. :    202502270030203 VERS BE83 0682 2344 8015 EQUINOXE S. A REF. : 390365993 VAL. 28-02</t>
  </si>
  <si>
    <t>ALL  /    373.00/NR.0070030203/KOM.     1.83/DAT.27.02.2025/EQUINOXE S.A        /Nivelles</t>
  </si>
  <si>
    <t>VERSEMENT DE BE79 0018 6893 1433 AXEPTA BNP PARIBAS    BENELUX 0719319138 ALL / 501.00/NR.0070032333/KOM.     0.78/ DAT.27.02.2025/GLOSS line /GERPINNES REF. :      202502270032333 VERS BE83 0682 2344 8015 GLOSS line    REF. : 390365152 VAL. 28-02</t>
  </si>
  <si>
    <t>ALL  /    501.00/NR.0070032333/KOM.     0.78/DAT.27.02.2025/GLOSS line          /GERPINNES</t>
  </si>
  <si>
    <t>LUKOIL 149 DWORP</t>
  </si>
  <si>
    <t>1653  DWORP</t>
  </si>
  <si>
    <t>BANCONTACT ACHAT ESSENCE - LUKOIL 149 DWORP - 1653     DWORP BE - 28/02/25 08:35 - CARTE 5255 06XX XXXX 7292  - GALERA Y CARMONA J                                   REF. : 0040149510861 VAL. 28-02</t>
  </si>
  <si>
    <t>VOS RECETTES BANCONTACT DU 27/02/2025 POUR LE TERMINAL 141497 , LA PERIODE TERMINAL 690 , MYRTILLE NEW CON    NIVELLES                                               REF. : 082572S001049 VAL. 27-02</t>
  </si>
  <si>
    <t>27/02 REF 666141497 PERIODE 690 MYRTILLE NEW CON  NIVELLES</t>
  </si>
  <si>
    <t>VOS RECETTES: R:1-82207359/276 DU 26/02 AU 26/02       BRT:0000108,00EUR C:00000,00                           REF. : 082552S178297 VAL. 28-02</t>
  </si>
  <si>
    <t>R:1-82207359/276        DU  26/02 AU  26/02          BRT:0000108,00EUR C:00000,00</t>
  </si>
  <si>
    <t>LOTTO DIRECT LTD</t>
  </si>
  <si>
    <t>3506  QRM</t>
  </si>
  <si>
    <t>BANCONTACT ACHAT - LOTTO DIRECT LTD - 3506 QRM MT -    27/02/25 19:01 - 71DHGIV TheLotter - VIA INTERNET -    CARTE 5255 06XX XXXX 3451 - Szava Jean                 REF. : 037TTODI27409 VAL. 27-02</t>
  </si>
  <si>
    <t>BE67 0017 6716 4487</t>
  </si>
  <si>
    <t>ATELIER CZAK</t>
  </si>
  <si>
    <t>VIREMENT INSTANTANE BELFIUS DIRECT NET VERS            BE67 0017 6716 4487 ATELIER CZAK FA 1018               REF. : 090189572R058 VAL. 27-02</t>
  </si>
  <si>
    <t>FA 1018</t>
  </si>
  <si>
    <t>VERSEMENT DE BE79 0018 6893 1433 AXEPTA BNP PARIBAS    BENELUX 0719319138 ALL / 194.00/NR.0060029026/KOM.     0.39/ DAT.26.02.2025/EQUINOXE S. A /Nivelles REF. :    202502260029026 VERS BE83 0682 2344 8015 EQUINOXE S. A REF. : 388277263 VAL. 27-02</t>
  </si>
  <si>
    <t>ALL  /    194.00/NR.0060029026/KOM.     0.39/DAT.26.02.2025/EQUINOXE S.A        /Nivelles</t>
  </si>
  <si>
    <t>VERSEMENT DE BE79 0018 6893 1433 AXEPTA BNP PARIBAS    BENELUX 0719319138 ALL / 403.00/NR.0060033745/KOM.     0.52/ DAT.26.02.2025/GLOSS line /GERPINNES REF. :      202502260033745 VERS BE83 0682 2344 8015 GLOSS line    REF. : 388276674 VAL. 27-02</t>
  </si>
  <si>
    <t>ALL  /    403.00/NR.0060033745/KOM.     0.52/DAT.26.02.2025/GLOSS line          /GERPINNES</t>
  </si>
  <si>
    <t>VOS RECETTES BANCONTACT DU 26/02/2025 POUR LE TERMINAL 141497 , LA PERIODE TERMINAL 689 , MYRTILLE NEW CON    NIVELLES                                               REF. : 082572R001003 VAL. 26-02</t>
  </si>
  <si>
    <t>26/02 REF 666141497 PERIODE 689 MYRTILLE NEW CON  NIVELLES</t>
  </si>
  <si>
    <t>VOS RECETTES: R:1-82207359/275 DU 25/02 AU 25/02       BRT:0000181,00EUR C:00000,00                           REF. : 082552R123219 VAL. 27-02</t>
  </si>
  <si>
    <t>R:1-82207359/275        DU  25/02 AU  25/02          BRT:0000181,00EUR C:00000,00</t>
  </si>
  <si>
    <t>VOS RECETTES BANCONTACT DU 26/02/2025 POUR LE TERMINAL 141497 , LA PERIODE TERMINAL 689 , MYRTILLE NEW CON    NIVELLES                                               REF. : 082572Q009818 VAL. 26-02</t>
  </si>
  <si>
    <t>EXCELLENCE VEHIC</t>
  </si>
  <si>
    <t>1150  BRUXELLES</t>
  </si>
  <si>
    <t>BANCONTACT ACHAT - EXCELLENCE VEHIC - 1150 BRUXELLES   BE - 26/02/25 14:44 - CONTACTLESS - CARTE 5255 06XX    XXXX 7292 - GALERA Y CARMONA J                         REF. : 0523326281382 VAL. 26-02</t>
  </si>
  <si>
    <t>VERSEMENT DE BE79 0018 6893 1433 AXEPTA BNP PARIBAS    BENELUX 0719319138 ALL / 363.00/NR.0050027350/KOM.     1.41/ DAT.25.02.2025/EQUINOXE S. A /Nivelles REF. :    202502250027350 VERS BE83 0682 2344 8015 EQUINOXE S. A REF. : 386310062 VAL. 26-02</t>
  </si>
  <si>
    <t>ALL  /    363.00/NR.0050027350/KOM.     1.41/DAT.25.02.2025/EQUINOXE S.A        /Nivelles</t>
  </si>
  <si>
    <t>VERSEMENT DE BE79 0018 6893 1433 AXEPTA BNP PARIBAS    BENELUX 0719319138 ALL / 83.00/NR.0050032382/KOM.      0.13/ DAT.25.02.2025/GLOSS line /GERPINNES REF. :      202502250032382 VERS BE83 0682 2344 8015 GLOSS line    REF. : 386309734 VAL. 26-02</t>
  </si>
  <si>
    <t>ALL  /     83.00/NR.0050032382/KOM.     0.13/DAT.25.02.2025/GLOSS line          /GERPINNES</t>
  </si>
  <si>
    <t>VOS RECETTES BANCONTACT DU 25/02/2025 POUR LE TERMINAL 141497 , LA PERIODE TERMINAL 688 , MYRTILLE NEW CON    NIVELLES                                               REF. : 082572Q000980 VAL. 25-02</t>
  </si>
  <si>
    <t>25/02 REF 666141497 PERIODE 688 MYRTILLE NEW CON  NIVELLES</t>
  </si>
  <si>
    <t>VOS RECETTES: R:1-82207359/274 DU 24/02 AU 24/02       BRT:0000010,00EUR C:00000,00                           REF. : 082552Q133837 VAL. 26-02</t>
  </si>
  <si>
    <t>R:1-82207359/274        DU  24/02 AU  24/02          BRT:0000010,00EUR C:00000,00</t>
  </si>
  <si>
    <t>VOS RECETTES BANCONTACT DU 25/02/2025 POUR LE TERMINAL 141497 , LA PERIODE TERMINAL 688 , MYRTILLE NEW CON    NIVELLES                                               REF. : 082572P009345 VAL. 25-02</t>
  </si>
  <si>
    <t>VERSEMENT DE BE79 0018 6893 1433 AXEPTA BNP PARIBAS    BENELUX 0719319138 ALL / 281.00/NR.0040024445/KOM.     1.64/ DAT.24.02.2025/EQUINOXE S. A /Nivelles REF. :    202502240024445 VERS BE83 0682 2344 8015 EQUINOXE S. A REF. : 384717397 VAL. 25-02</t>
  </si>
  <si>
    <t>ALL  /    281.00/NR.0040024445/KOM.     1.64/DAT.24.02.2025/EQUINOXE S.A        /Nivelles</t>
  </si>
  <si>
    <t>VOS RECETTES BANCONTACT DU 24/02/2025 POUR LE TERMINAL 141497 , LA PERIODE TERMINAL 687 , MYRTILLE NEW CON    NIVELLES                                               REF. : 082572P000924 VAL. 24-02</t>
  </si>
  <si>
    <t>24/02 REF 666141497 PERIODE 687 MYRTILLE NEW CON  NIVELLES</t>
  </si>
  <si>
    <t>VOS RECETTES: R:1-82207359/272 DU 21/02 AU 21/02       BRT:0000415,00EUR C:00000,00                           REF. : 082552P144376 VAL. 25-02</t>
  </si>
  <si>
    <t>R:1-82207359/272        DU  21/02 AU  21/02          BRT:0000415,00EUR C:00000,00</t>
  </si>
  <si>
    <t>VOS RECETTES: R:1-82207359/273 DU 22/02 AU 22/02       BRT:0000760,00EUR C:00000,00                           REF. : 082552P132487 VAL. 25-02</t>
  </si>
  <si>
    <t>R:1-82207359/273        DU  22/02 AU  22/02          BRT:0000760,00EUR C:00000,00</t>
  </si>
  <si>
    <t>VOS RECETTES BANCONTACT DU 24/02/2025 POUR LE TERMINAL 141497 , LA PERIODE TERMINAL 687 , MYRTILLE NEW CON    NIVELLES                                               REF. : 082572O019302 VAL. 24-02</t>
  </si>
  <si>
    <t>PARKING STOCKEL SQUARE</t>
  </si>
  <si>
    <t>BANCONTACT ACHAT - PARKING STOCKEL SQUARE - 1150       BRUXELLES BE - 24/02/25 15:18 - CONTACTLESS - CARTE    5255 06XX XXXX 7292 - GALERA Y CARMONA J               REF. : 0053322671511 VAL. 24-02</t>
  </si>
  <si>
    <t>VOS RECETTES BANCONTACT DU 22/02/2025 POUR LE TERMINAL 141497 , LA PERIODE TERMINAL 686 , MYRTILLE NEW CON    NIVELLES                                               REF. : 082572O007319 VAL. 22-02</t>
  </si>
  <si>
    <t>22/02 REF 666141497 PERIODE 686 MYRTILLE NEW CON  NIVELLES</t>
  </si>
  <si>
    <t>VOS RECETTES BANCONTACT DU 21/02/2025 POUR LE TERMINAL 141497 , LA PERIODE TERMINAL 685 , MYRTILLE NEW CON    NIVELLES                                               REF. : 082572O001041 VAL. 21-02</t>
  </si>
  <si>
    <t>21/02 REF 666141497 PERIODE 685 MYRTILLE NEW CON  NIVELLES</t>
  </si>
  <si>
    <t>VOS RECETTES: R:1-82207359/271 DU 20/02 AU 20/02       BRT:0000080,00EUR C:00000,00                           REF. : 082552O398110 VAL. 24-02</t>
  </si>
  <si>
    <t>R:1-82207359/271        DU  20/02 AU  20/02          BRT:0000080,00EUR C:00000,00</t>
  </si>
  <si>
    <t>VERSEMENT DE BE79 0018 6893 1433 AXEPTA BNP PARIBAS    BENELUX 0719319138 ALL / 203.00/NR.0010030408/KOM.     1.53/ DAT.21.02.2025/EQUINOXE S. A /Nivelles REF. :    202502210030408 VERS BE83 0682 2344 8015 EQUINOXE S. A REF. : 382085977 VAL. 24-02</t>
  </si>
  <si>
    <t>ALL  /    203.00/NR.0010030408/KOM.     1.53/DAT.21.02.2025/EQUINOXE S.A        /Nivelles</t>
  </si>
  <si>
    <t>VERSEMENT DE BE79 0018 6893 1433 AXEPTA BNP PARIBAS    BENELUX 0719319138 ALL / 418.00/NR.0010035530/KOM.     2.51/ DAT.21.02.2025/GLOSS line /GERPINNES REF. :      202502210035530 VERS BE83 0682 2344 8015 GLOSS line    REF. : 382085258 VAL. 24-02</t>
  </si>
  <si>
    <t>ALL  /    418.00/NR.0010035530/KOM.     2.51/DAT.21.02.2025/GLOSS line          /GERPINNES</t>
  </si>
  <si>
    <t>VERSEMENT DE BE79 0018 6893 1433 AXEPTA BNP PARIBAS    BENELUX 0719319138 ALL / 412.00/NR.0020030857/KOM.     0.98/ DAT.22.02.2025/GLOSS line /GERPINNES REF. :      202502220030857 VERS BE83 0682 2344 8015 GLOSS line    REF. : 382083781 VAL. 24-02</t>
  </si>
  <si>
    <t>ALL  /    412.00/NR.0020030857/KOM.     0.98/DAT.22.02.2025/GLOSS line          /GERPINNES</t>
  </si>
  <si>
    <t>VERSEMENT DE BE79 0018 6893 1433 AXEPTA BNP PARIBAS    BENELUX 0719319138 ALL / 337.00/NR.0020026866/KOM.     1.96/ DAT.22.02.2025/EQUINOXE S. A /Nivelles REF. :    202502220026866 VERS BE83 0682 2344 8015 EQUINOXE S. A REF. : 382083731 VAL. 24-02</t>
  </si>
  <si>
    <t>ALL  /    337.00/NR.0020026866/KOM.     1.96/DAT.22.02.2025/EQUINOXE S.A        /Nivelles</t>
  </si>
  <si>
    <t>TOTAL NB000963 RHODE-S</t>
  </si>
  <si>
    <t>1640  SINT-GENESIUS</t>
  </si>
  <si>
    <t>BANCONTACT ACHAT ESSENCE - TOTAL NB000963 RHODE-S -    1640 SINT-GENESIUS BE - 22/02/25 10:18 - CARTE 5255    06XX XXXX 7292 - GALERA Y CARMONA J                    REF. : 0050963511046 VAL. 22-02</t>
  </si>
  <si>
    <t>TELENET</t>
  </si>
  <si>
    <t>2800  MECHELEN</t>
  </si>
  <si>
    <t>BANCONTACT ACHAT - TELENET - 2800 MECHELEN BE -        21/02/25 18:32 - VIA INTERNET - CARTE 5255 06XX XXXX   3451 - Szava Jean                                      REF. : 0044797791833 VAL. 21-02</t>
  </si>
  <si>
    <t>VOS RECETTES BANCONTACT DU 21/02/2025 POUR LE TERMINAL 141497 , LA PERIODE TERMINAL 685 , MYRTILLE NEW CON    NIVELLES                                               REF. : 082572L010121 VAL. 21-02</t>
  </si>
  <si>
    <t>VERSEMENT DE BE79 0018 6893 1433 AXEPTA BNP PARIBAS    BENELUX 0719319138 ALL / 53.00/NR.0000029665/KOM.      0.26/ DAT.20.02.2025/EQUINOXE S. A /Nivelles REF. :    202502200029665 VERS BE83 0682 2344 8015 EQUINOXE S. A REF. : 380538479 VAL. 21-02</t>
  </si>
  <si>
    <t>ALL  /     53.00/NR.0000029665/KOM.     0.26/DAT.20.02.2025/EQUINOXE S.A        /Nivelles</t>
  </si>
  <si>
    <t>VOS RECETTES BANCONTACT DU 20/02/2025 POUR LE TERMINAL 141497 , LA PERIODE TERMINAL 684 , MYRTILLE NEW CON    NIVELLES                                               REF. : 082572L001026 VAL. 20-02</t>
  </si>
  <si>
    <t>20/02 REF 666141497 PERIODE 684 MYRTILLE NEW CON  NIVELLES</t>
  </si>
  <si>
    <t>VOS RECETTES: R:1-82207359/270 DU 19/02 AU 19/02       BRT:0000268,00EUR C:00000,00                           REF. : 082552L138299 VAL. 21-02</t>
  </si>
  <si>
    <t>R:1-82207359/270        DU  19/02 AU  19/02          BRT:0000268,00EUR C:00000,00</t>
  </si>
  <si>
    <t>BE70 3631 4404 3525</t>
  </si>
  <si>
    <t>MME INGRID CHRISTIAN</t>
  </si>
  <si>
    <t>RUE DU GEOMETRE 23 4</t>
  </si>
  <si>
    <t>1080        MOLENBEEK-ST-J</t>
  </si>
  <si>
    <t>VERSEMENT INSTANTANE DE BE70 3631 4404 3525 MME INGRID CHRISTIAN Ingrid Mariemanu REF. :                      3f6c642704dd417b9d9b78892208e182 VERS                  BE83 0682 2344 8015 EQUINOXE SA                        REF. : 080G72K279086 VAL. 20-02</t>
  </si>
  <si>
    <t>Ingrid Mariemanu</t>
  </si>
  <si>
    <t>VOS RECETTES BANCONTACT DU 20/02/2025 POUR LE TERMINAL 141497 , LA PERIODE TERMINAL 684 , MYRTILLE NEW CON    NIVELLES                                               REF. : 082572K010034 VAL. 20-02</t>
  </si>
  <si>
    <t>BE87 2100 8776 0194</t>
  </si>
  <si>
    <t>Worldline SA/NV</t>
  </si>
  <si>
    <t>VOTRE DOMICILIATION EUROPEENNE 000248987020 POUR       Worldline SA/NV COMMUNICATION : /INV/2250019402        10.1.2025 REFERENCE DU CREANCIER : 2000050283          REF. : 081962K074212 VAL. 20-02</t>
  </si>
  <si>
    <t>VERSEMENT DE BE79 0018 6893 1433 AXEPTA BNP PARIBAS    BENELUX 0719319138 ALL / 79.00/NR.0090033310/KOM.      0.31/ DAT.19.02.2025/GLOSS line /GERPINNES REF. :      202502190033310 VERS BE83 0682 2344 8015 GLOSS line    REF. : 379348245 VAL. 20-02</t>
  </si>
  <si>
    <t>ALL  /     79.00/NR.0090033310/KOM.     0.31/DAT.19.02.2025/GLOSS line          /GERPINNES</t>
  </si>
  <si>
    <t>VERSEMENT DE BE79 0018 6893 1433 AXEPTA BNP PARIBAS    BENELUX 0719319138 ALL / 245.00/NR.0090029150/KOM.     1.46/ DAT.19.02.2025/EQUINOXE S. A /Nivelles REF. :    202502190029150 VERS BE83 0682 2344 8015 EQUINOXE S. A REF. : 379347543 VAL. 20-02</t>
  </si>
  <si>
    <t>ALL  /    245.00/NR.0090029150/KOM.     1.46/DAT.19.02.2025/EQUINOXE S.A        /Nivelles</t>
  </si>
  <si>
    <t>L'ELEXIR D'AMOUR</t>
  </si>
  <si>
    <t>6280 GERPINNES</t>
  </si>
  <si>
    <t>PAIEMENT DEBITMASTERCARD 19/02 L'ELEXIR D'AMOUR        GERPINNES BE 68,40 EUR CARTE N° 5255 0604 1882 3451 -  Szava Jean                                             REF. : 0801S2K055591 VAL. 20-02</t>
  </si>
  <si>
    <t>VOS RECETTES BANCONTACT DU 19/02/2025 POUR LE TERMINAL 141497 , LA PERIODE TERMINAL 683 , MYRTILLE NEW CON    NIVELLES                                               REF. : 082572K001013 VAL. 19-02</t>
  </si>
  <si>
    <t>19/02 REF 666141497 PERIODE 683 MYRTILLE NEW CON  NIVELLES</t>
  </si>
  <si>
    <t>VOS RECETTES: R:1-82207359/269 DU 18/02 AU 18/02       BRT:0000040,92EUR C:00000,00                           REF. : 082552K139866 VAL. 20-02</t>
  </si>
  <si>
    <t>R:1-82207359/269        DU  18/02 AU  18/02          BRT:0000040,92EUR C:00000,00</t>
  </si>
  <si>
    <t>VOS RECETTES BANCONTACT DU 19/02/2025 POUR LE TERMINAL 141497 , LA PERIODE TERMINAL 683 , MYRTILLE NEW CON    NIVELLES                                               REF. : 082572J009913 VAL. 19-02</t>
  </si>
  <si>
    <t>BE84 0019 1339 8859</t>
  </si>
  <si>
    <t>Axepta BNP Paribas</t>
  </si>
  <si>
    <t>Warandeberg 3 Belgium</t>
  </si>
  <si>
    <t>VOTRE DOMICILIATION EUROPEENNE A6E2O000000GVZ2EAC POUR Axepta BNP Paribas COMMUNICATION : INV-2025000180925   REFERENCE DU CREANCIER : 319799125688371110561         REF. : 081962J094297 VAL. 19-02</t>
  </si>
  <si>
    <t>VERSEMENT DE BE74 8260 0054 2207 AMERICAN EXPRESS      PAYMENTSEUROPE SL R:2000990 17/02 AX 9415235324 T:     0002 L: NA BRT: 1140,00 C: 27,93 A: 0,00 D:190225 REF. : ACSCT941523532404104904177234249 VERS                BE83 0682 2344 8015 EQUINOXE SA                        REF. : 378290133 VAL. 19-02</t>
  </si>
  <si>
    <t>R:2000990  17/02 AX 9415235324 T: 0002 L:NA          BRT:    1140,00 C:     27,93  A:       0,00  D:190225</t>
  </si>
  <si>
    <t>VERSEMENT DE BE79 0018 6893 1433 AXEPTA BNP PARIBAS    BENELUX 0719319138 ALL / 113.00/NR.0080031822/KOM.     1.37/ DAT.18.02.2025/EQUINOXE S. A /Nivelles REF. :    202502180031822 VERS BE83 0682 2344 8015 EQUINOXE S. A REF. : 378195741 VAL. 19-02</t>
  </si>
  <si>
    <t>ALL  /    113.00/NR.0080031822/KOM.     1.37/DAT.18.02.2025/EQUINOXE S.A        /Nivelles</t>
  </si>
  <si>
    <t>VOS RECETTES BANCONTACT DU 18/02/2025 POUR LE TERMINAL 141497 , LA PERIODE TERMINAL 682 , MYRTILLE NEW CON    NIVELLES                                               REF. : 082572J000980 VAL. 18-02</t>
  </si>
  <si>
    <t>18/02 REF 666141497 PERIODE 682 MYRTILLE NEW CON  NIVELLES</t>
  </si>
  <si>
    <t>VOS RECETTES: R:1-82207359/268 DU 17/02 AU 17/02       BRT:0000357,00EUR C:00000,00                           REF. : 082552J137451 VAL. 19-02</t>
  </si>
  <si>
    <t>R:1-82207359/268        DU  17/02 AU  17/02          BRT:0000357,00EUR C:00000,00</t>
  </si>
  <si>
    <t>BE12 6528 2516 0692</t>
  </si>
  <si>
    <t>ELABORATE SRL</t>
  </si>
  <si>
    <t>RUE SAINT-VINCENT 114</t>
  </si>
  <si>
    <t>1140 BRUXELLES</t>
  </si>
  <si>
    <t>VIREMENT INSTANTANE BELFIUS MOBILE VERS                BE12 6528 2516 0692 ELABORATE SRL RUE SAINT-VINCENT    114 1140 BRUXELLES BE FAC/2025/00003                   REF. : 090549682J048 VAL. 19-02</t>
  </si>
  <si>
    <t>FAC/2025/00003</t>
  </si>
  <si>
    <t>VOS RECETTES BANCONTACT DU 18/02/2025 POUR LE TERMINAL 141497 , LA PERIODE TERMINAL 682 , MYRTILLE NEW CON    NIVELLES                                               REF. : 082572I009530 VAL. 18-02</t>
  </si>
  <si>
    <t>VIREMENT PAYCONIQ VERS BE79 3632 2576 6833 Madison's   Tavern Payconiq 2635e8accb7032599a5613f0 Madison's     Tavern 2635e8accb7032599a5613f0                        REF. : 090554382I009 VAL. 18-02</t>
  </si>
  <si>
    <t>Payconiq 2635e8accb7032599a5613f0 Madison's Tavern</t>
  </si>
  <si>
    <t>VERSEMENT DE BE79 0018 6893 1433 AXEPTA BNP PARIBAS    BENELUX 0719319138 ALL / 203.00/NR.0070026305/KOM.     0.90/ DAT.17.02.2025/EQUINOXE S. A /Nivelles REF. :    202502170026305 VERS BE83 0682 2344 8015 EQUINOXE S. A REF. : 376986799 VAL. 18-02</t>
  </si>
  <si>
    <t>ALL  /    203.00/NR.0070026305/KOM.     0.90/DAT.17.02.2025/EQUINOXE S.A        /Nivelles</t>
  </si>
  <si>
    <t>VOS RECETTES BANCONTACT DU 17/02/2025 POUR LE TERMINAL 141497 , LA PERIODE TERMINAL 681 , MYRTILLE NEW CON    NIVELLES                                               REF. : 082572I000948 VAL. 17-02</t>
  </si>
  <si>
    <t>17/02 REF 666141497 PERIODE 681 MYRTILLE NEW CON  NIVELLES</t>
  </si>
  <si>
    <t>VOS RECETTES: R:1-82207359/267 DU 15/02 AU 15/02       BRT:0000514,50EUR C:00000,00                           REF. : 082552I192010 VAL. 18-02</t>
  </si>
  <si>
    <t>R:1-82207359/267        DU  15/02 AU  15/02          BRT:0000514,50EUR C:00000,00</t>
  </si>
  <si>
    <t>NIGHT AND DAY PRESSE 1</t>
  </si>
  <si>
    <t>1654  BEERSEL</t>
  </si>
  <si>
    <t>BANCONTACT ACHAT - NIGHT AND DAY PRESSE 1 - 1654       BEERSEL BE - 18/02/25 08:02 - CARTE 5255 06XX XXXX     3451 - Szava Jean                                      REF. : 0032119130855 VAL. 18-02</t>
  </si>
  <si>
    <t>BANCONTACT ACHAT ESSENCE - LUKOIL 149 DWORP - 1653     DWORP BE - 18/02/25 07:55 - CARTE 5255 06XX XXXX 3451  - Szava Jean                                           REF. : 0040149510727 VAL. 18-02</t>
  </si>
  <si>
    <t>VOS RECETTES BANCONTACT DU 17/02/2025 POUR LE TERMINAL 141497 , LA PERIODE TERMINAL 681 , MYRTILLE NEW CON    NIVELLES                                               REF. : 082572H019464 VAL. 17-02</t>
  </si>
  <si>
    <t>BE06 9502 9132 8822</t>
  </si>
  <si>
    <t>Mme DOMINIQUE DEVILLE</t>
  </si>
  <si>
    <t>RUE RY-DE-DINNAN 16</t>
  </si>
  <si>
    <t>6929 DAVERDISSE</t>
  </si>
  <si>
    <t>VERSEMENT DE BE06 9502 9132 8822 Mme DOMINIQUE DEVILLE Sweet Mickey VERS BE83 0682 2344 8015 equinoxe SA      REF. : 376117292 VAL. 17-02</t>
  </si>
  <si>
    <t>CTBKBEBX</t>
  </si>
  <si>
    <t>Sweet Mickey</t>
  </si>
  <si>
    <t>GALAXIE SPRL</t>
  </si>
  <si>
    <t>1070  BRUXELLES</t>
  </si>
  <si>
    <t>BANCONTACT ACHAT - GALAXIE SPRL - 1070 BRUXELLES BE -  17/02/25 14:39 - CARTE 5255 06XX XXXX 7292 - GALERA Y  CARMONA J                                              REF. : 0043193511483 VAL. 17-02</t>
  </si>
  <si>
    <t>XIN MI</t>
  </si>
  <si>
    <t>1070  BRUSSEL</t>
  </si>
  <si>
    <t>BANCONTACT ACHAT - XIN MI - 1070 BRUSSEL BE - 17/02/25 13:35 - CARTE 5255 06XX XXXX 7292 - GALERA Y CARMONA J REF. : 0059304081373 VAL. 17-02</t>
  </si>
  <si>
    <t>BE61 0910 1660 5217</t>
  </si>
  <si>
    <t>PROXIMUS</t>
  </si>
  <si>
    <t>BD DU ROI ALBERT II 27</t>
  </si>
  <si>
    <t>1030 BRUXELLES</t>
  </si>
  <si>
    <t>VOTRE DOMICILIATION EUROPEENNE P000324026 POUR         PROXIMUS COMMUNICATION : 007501540565 REFERENCE DU     CREANCIER : 4012565364                                 REF. : 081962H054298 VAL. 17-02</t>
  </si>
  <si>
    <t>GKCCBEBB</t>
  </si>
  <si>
    <t>VOTRE DOMICILIATION EUROPEENNE P000324026 POUR         PROXIMUS COMMUNICATION : 007501540588 REFERENCE DU     CREANCIER : 3012616599                                 REF. : 081962H053765 VAL. 17-02</t>
  </si>
  <si>
    <t>BE35 2100 9015 0337</t>
  </si>
  <si>
    <t>WERELDHAVE BELGIUM CHARGES</t>
  </si>
  <si>
    <t>VIREMENT INSTANTANE BELFIUS DIRECT NET VERS            BE35 2100 9015 0337 WERELDHAVE BELGIUM CHARGES 703129  REF. : 090187752H007 VAL. 17-02</t>
  </si>
  <si>
    <t>VIREMENT INSTANTANE BELFIUS DIRECT NET VERS            BE35 2100 9015 0337 WERELDHAVE BELGIUM CHARGES 702744  REF. : 090181562H019 VAL. 17-02</t>
  </si>
  <si>
    <t>BE23 5522 7239 0091</t>
  </si>
  <si>
    <t>WERELDHAVE BELGIUM</t>
  </si>
  <si>
    <t>VIREMENT INSTANTANE BELFIUS DIRECT NET VERS            BE68 2100 9015 0034 WERELDHAVE BELGIUM 707173          REF. : 090184162H019 VAL. 17-02</t>
  </si>
  <si>
    <t>VIREMENT INSTANTANE BELFIUS DIRECT NET VERS            BE68 2100 9015 0034 WERELDHAVE BELGIUM 706605          REF. : 090187652H018 VAL. 17-02</t>
  </si>
  <si>
    <t>VOS RECETTES BANCONTACT DU 15/02/2025 POUR LE TERMINAL 141497 , LA PERIODE TERMINAL 680 , MYRTILLE NEW CON    NIVELLES                                               REF. : 082572H007402 VAL. 15-02</t>
  </si>
  <si>
    <t>15/02 REF 666141497 PERIODE 680 MYRTILLE NEW CON  NIVELLES</t>
  </si>
  <si>
    <t>VOS RECETTES BANCONTACT DU 14/02/2025 POUR LE TERMINAL 141497 , LA PERIODE TERMINAL 679 , MYRTILLE NEW CON    NIVELLES                                               REF. : 082572H001058 VAL. 14-02</t>
  </si>
  <si>
    <t>14/02 REF 666141497 PERIODE 679 MYRTILLE NEW CON  NIVELLES</t>
  </si>
  <si>
    <t>VOS RECETTES: R:1-82207359/266 DU 13/02 AU 13/02       BRT:0000200,00EUR C:00000,00                           REF. : 082552H403541 VAL. 17-02</t>
  </si>
  <si>
    <t>R:1-82207359/266        DU  13/02 AU  13/02          BRT:0000200,00EUR C:00000,00</t>
  </si>
  <si>
    <t>VERSEMENT DE BE79 0018 6893 1433 AXEPTA BNP PARIBAS    BENELUX 0719319138 ALL / 576.00/NR.0040030894/KOM.     2.59/ DAT.14.02.2025/EQUINOXE S. A /Nivelles REF. :    202502140030894 VERS BE83 0682 2344 8015 EQUINOXE S. A REF. : 375272461 VAL. 17-02</t>
  </si>
  <si>
    <t>ALL  /    576.00/NR.0040030894/KOM.     2.59/DAT.14.02.2025/EQUINOXE S.A        /Nivelles</t>
  </si>
  <si>
    <t>VERSEMENT DE BE79 0018 6893 1433 AXEPTA BNP PARIBAS    BENELUX 0719319138 ALL / 884.00/NR.0050028411/KOM.     2.88/ DAT.15.02.2025/EQUINOXE S. A /Nivelles REF. :    202502150028411 VERS BE83 0682 2344 8015 EQUINOXE S. A REF. : 375272125 VAL. 17-02</t>
  </si>
  <si>
    <t>ALL  /    884.00/NR.0050028411/KOM.     2.88/DAT.15.02.2025/EQUINOXE S.A        /Nivelles</t>
  </si>
  <si>
    <t>BANCONTACT ACHAT ESSENCE - Q8 109503 BRAINE L ALL -    1420 BRAINE L ALLE BE - 16/02/25 19:15 - CARTE 5255    06XX XXXX 7292 - GALERA Y CARMONA J                    REF. : 0059503511977 VAL. 16-02</t>
  </si>
  <si>
    <t>BANCONTACT ACHAT - Q8 109503 BRAINE L ALL - 1420       BRAINE L ALLE BE - 16/02/25 19:14 - CARTE 5255 06XX    XXXX 3451 - Szava Jean                                 REF. : 0056671431902 VAL. 16-02</t>
  </si>
  <si>
    <t>BE51 3100 2496 5462</t>
  </si>
  <si>
    <t>M JEAN PIERRE SZAVA</t>
  </si>
  <si>
    <t>RUE DE GLASGOW 18</t>
  </si>
  <si>
    <t>1070        ANDERLECHT</t>
  </si>
  <si>
    <t>VERSEMENT INSTANTANE DE BE51 3100 2496 5462 M JEAN     PIERRE SZAVA Apport compte courant Admin REF. :        a49376c84b494a8c94c7b57d44577af0 VERS                  BE83 0682 2344 8015 EQUINOXE SA                        REF. : 080G72G157396 VAL. 16-02</t>
  </si>
  <si>
    <t>Apport compte courant Admin</t>
  </si>
  <si>
    <t>VIREMENT BELFIUS DIRECT NET VERS BE42 6792 0034 9254   TVA RECETTES NAMUR +++500/2935/48446+++                REF. : 090182362G053 VAL. 17-02</t>
  </si>
  <si>
    <t>+++500/2935/48446+++</t>
  </si>
  <si>
    <t>AMAZON EU SARL</t>
  </si>
  <si>
    <t>92110 CLICHY</t>
  </si>
  <si>
    <t>BANCONTACT ACHAT - AMAZON EU SARL - 92110 CLICHY FR -  16/02/25 09:30 - 718YY6L AMAZON. FR - VIA INTERNET -   CARTE 5255 06XX XXXX 3451 - Szava Jean                 REF. : 037RIPEEU6651 VAL. 16-02</t>
  </si>
  <si>
    <t>VOS RECETTES BANCONTACT DU 14/02/2025 POUR LE TERMINAL 141497 , LA PERIODE TERMINAL 679 , MYRTILLE NEW CON    NIVELLES                                               REF. : 082572E007760 VAL. 14-02</t>
  </si>
  <si>
    <t>VERSEMENT DE BE79 0018 6893 1433 AXEPTA BNP PARIBAS    BENELUX 0719319138 ALL / 443.00/NR.0030029967/KOM.     2.53/ DAT.13.02.2025/EQUINOXE S. A /Nivelles REF. :    202502130029967 VERS BE83 0682 2344 8015 EQUINOXE S. A REF. : 373684951 VAL. 14-02</t>
  </si>
  <si>
    <t>ALL  /    443.00/NR.0030029967/KOM.     2.53/DAT.13.02.2025/EQUINOXE S.A        /Nivelles</t>
  </si>
  <si>
    <t>AMAZON MRKTPLC</t>
  </si>
  <si>
    <t>2338  LUXEMBOURG</t>
  </si>
  <si>
    <t>BANCONTACT ACHAT - AMAZON MRKTPLC - 2338 LUXEMBOURG LU - 14/02/25 09:17 - 718BEM5 AMAZON PAYMENTS EUROPE -    VIA INTERNET - CARTE 5255 06XX XXXX 3451 - Szava Jean  REF. : 037RIPEEU6541 VAL. 14-02</t>
  </si>
  <si>
    <t>VOS RECETTES BANCONTACT DU 13/02/2025 POUR LE TERMINAL 141497 , LA PERIODE TERMINAL 678 , MYRTILLE NEW CON    NIVELLES                                               REF. : 082572E001023 VAL. 13-02</t>
  </si>
  <si>
    <t>13/02 REF 666141497 PERIODE 678 MYRTILLE NEW CON  NIVELLES</t>
  </si>
  <si>
    <t>RETIF BELGIUM  NV/SA</t>
  </si>
  <si>
    <t>1600  SINT-PIETERS-</t>
  </si>
  <si>
    <t>BANCONTACT ACHAT - RETIF BELGIUM NV/SA - 1600 SINT-    PIETERS- BE - 13/02/25 17:53 - CONTACTLESS - CARTE     5255 06XX XXXX 7292 - GALERA Y CARMONA J               REF. : 0048741731796 VAL. 13-02</t>
  </si>
  <si>
    <t>VOS RECETTES BANCONTACT DU 13/02/2025 POUR LE TERMINAL 141497 , LA PERIODE TERMINAL 678 , MYRTILLE NEW CON    NIVELLES                                               REF. : 082572D009998 VAL. 13-02</t>
  </si>
  <si>
    <t>LECTURES ET LOIS</t>
  </si>
  <si>
    <t>6120  HAM-SUR-HE</t>
  </si>
  <si>
    <t>BANCONTACT ACHAT - LECTURES ET LOIS - 6120 HAM-SUR-HE  BE - 13/02/25 14:23 - CONTACTLESS - CARTE 5255 06XX    XXXX 7292 - GALERA Y CARMONA J                         REF. : 0523169931306 VAL. 13-02</t>
  </si>
  <si>
    <t>BANCONTACT ACHAT - AMAZON MRKTPLC - 2338 LUXEMBOURG LU - 13/02/25 11:35 - 7181TA3 AMAZON PAYMENTS EUROPE -    VIA INTERNET - CARTE 5255 06XX XXXX 3451 - Szava Jean  REF. : 037RIPEEU6497 VAL. 13-02</t>
  </si>
  <si>
    <t>BANCONTACT PAYCONIQCOMPANY NVSEGREGATED ACCOUNT</t>
  </si>
  <si>
    <t>RUE D'ARLON 82</t>
  </si>
  <si>
    <t>1040 Brussel BE</t>
  </si>
  <si>
    <t>VERSEMENT DE BE79 3632 2576 6833 BANCONTACT            PAYCONIQCOMPANY NVSEGREGATED ACCOUNT                   20250212-67ad284b52f29f19b94ee6a7-NONE-PQ-             BulkRecon-67a470029b04d2790f1b0e7e REF. :              67ad284b52f29f19b94ee6a7 VERS BE83 0682 2344 8015      GLOSS line                                             REF. : 372346678 VAL. 13-02</t>
  </si>
  <si>
    <t>20250212-67ad284b52f29f19b94ee6a7-NONE-PQ-BulkRecon-67a470029b04d2790f1b0e7e</t>
  </si>
  <si>
    <t>VERSEMENT DE BE79 0018 6893 1433 AXEPTA BNP PARIBAS    BENELUX 0719319138 ALL / 502.00/NR.0020029654/KOM.     0.65/ DAT.12.02.2025/EQUINOXE S. A /Nivelles REF. :    202502120029654 VERS BE83 0682 2344 8015 EQUINOXE S. A REF. : 372341487 VAL. 13-02</t>
  </si>
  <si>
    <t>ALL  /    502.00/NR.0020029654/KOM.     0.65/DAT.12.02.2025/EQUINOXE S.A        /Nivelles</t>
  </si>
  <si>
    <t>VOS RECETTES BANCONTACT DU 12/02/2025 POUR LE TERMINAL 141497 , LA PERIODE TERMINAL 677 , MYRTILLE NEW CON    NIVELLES                                               REF. : 082572D001028 VAL. 12-02</t>
  </si>
  <si>
    <t>12/02 REF 666141497 PERIODE 677 MYRTILLE NEW CON  NIVELLES</t>
  </si>
  <si>
    <t>TOTAL NB000698 NIVELLE</t>
  </si>
  <si>
    <t>BANCONTACT ACHAT ESSENCE - TOTAL NB000698 NIVELLE -    1400 NIVELLES BE - 12/02/25 14:57 - CARTE 5255 06XX    XXXX 7292 - GALERA Y CARMONA J                         REF. : 0050698531484 VAL. 12-02</t>
  </si>
  <si>
    <t>VERSEMENT DE BE79 3632 2576 6833 BANCONTACT            PAYCONIQCOMPANY NVSEGREGATED ACCOUNT                   20250211-67abd70c52f29f19b94dc31f-NONE-PQ-             BulkRecon-67a470029b04d2790f1b0e7e REF. :              67abd70c52f29f19b94dc31f VERS BE83 0682 2344 8015      GLOSS line                                             REF. : 371182974 VAL. 12-02</t>
  </si>
  <si>
    <t>20250211-67abd70c52f29f19b94dc31f-NONE-PQ-BulkRecon-67a470029b04d2790f1b0e7e</t>
  </si>
  <si>
    <t>VERSEMENT DE BE79 0018 6893 1433 AXEPTA BNP PARIBAS    BENELUX 0719319138 ALL / 284.00/NR.0010028947/KOM.     0.26/ DAT.11.02.2025/EQUINOXE S. A /Nivelles REF. :    202502110028947 VERS BE83 0682 2344 8015 EQUINOXE S. A REF. : 371181040 VAL. 12-02</t>
  </si>
  <si>
    <t>ALL  /    284.00/NR.0010028947/KOM.     0.26/DAT.11.02.2025/EQUINOXE S.A        /Nivelles</t>
  </si>
  <si>
    <t>VOS RECETTES BANCONTACT DU 11/02/2025 POUR LE TERMINAL 141497 , LA PERIODE TERMINAL 676 , MYRTILLE NEW CON    NIVELLES                                               REF. : 082572C000998 VAL. 11-02</t>
  </si>
  <si>
    <t>11/02 REF 666141497 PERIODE 676 MYRTILLE NEW CON  NIVELLES</t>
  </si>
  <si>
    <t>VOS RECETTES: R:1-82207359/265 DU 10/02 AU 10/02       BRT:0000116,00EUR C:00000,00                           REF. : 082552C117766 VAL. 12-02</t>
  </si>
  <si>
    <t>R:1-82207359/265        DU  10/02 AU  10/02          BRT:0000116,00EUR C:00000,00</t>
  </si>
  <si>
    <t>BANCONTACT ACHAT - PARKING STOCKEL SQUARE - 1150       BRUXELLES BE - 11/02/25 18:28 - CONTACTLESS - CARTE    5255 06XX XXXX 7292 - GALERA Y CARMONA J               REF. : 0053322671857 VAL. 11-02</t>
  </si>
  <si>
    <t>VOS RECETTES BANCONTACT DU 11/02/2025 POUR LE TERMINAL 141497 , LA PERIODE TERMINAL 676 , MYRTILLE NEW CON    NIVELLES                                               REF. : 082572B009285 VAL. 11-02</t>
  </si>
  <si>
    <t>BE51 4331 1458 0162</t>
  </si>
  <si>
    <t>REINDERS Sabrina</t>
  </si>
  <si>
    <t>Tulpenlaan 11</t>
  </si>
  <si>
    <t>1702 GROOT-BIJGAARDEN</t>
  </si>
  <si>
    <t>VIREMENT INSTANTANE BELFIUS DIRECT NET VERS            BE51 4331 1458 0162 REINDERS Sabrina Tulpenlaan 11     1702 GROOT-BIJGAARDEN BE FICHE DE PAIE Solde 01-2025   REF. : 090188442B043 VAL. 11-02</t>
  </si>
  <si>
    <t>FICHE DE PAIE Solde 01-2025</t>
  </si>
  <si>
    <t>BE78 6304 0277 5886</t>
  </si>
  <si>
    <t>LAGAST ANNIE</t>
  </si>
  <si>
    <t>Chaussee de Bruxelles 103</t>
  </si>
  <si>
    <t>1410 WATERLOO</t>
  </si>
  <si>
    <t>VIREMENT INSTANTANE BELFIUS DIRECT NET VERS            BE78 6304 0277 5886 LAGAST ANNIE Chaussee de Bruxelles 103 1410 WATERLOO BE Salaire de Madame Carine VAN      LEEUW du Mois de 01-2025 en reglement collectif de     dettes                                                 REF. : 090188832B041 VAL. 11-02</t>
  </si>
  <si>
    <t>Salaire de Madame Carine VAN LEEUW du Mois de 01-2025 en reglement collectif de dettes</t>
  </si>
  <si>
    <t>BE03 0634 2959 8584</t>
  </si>
  <si>
    <t>FIORENTINO SONIA</t>
  </si>
  <si>
    <t>VIREMENT INSTANTANE BELFIUS DIRECT NET VERS            BE03 0634 2959 8584 FIORENTINO SONIA FICHE DE PAIE     Solde 01-2025                                          REF. : 090185582B040 VAL. 11-02</t>
  </si>
  <si>
    <t>BE37 2710 7538 8028</t>
  </si>
  <si>
    <t>DIERICKX MARIE FRANCE</t>
  </si>
  <si>
    <t>AVENUE DE LA GRANDE ARMEE 14 B 0</t>
  </si>
  <si>
    <t>1420 BRAINE-L'ALLEUD</t>
  </si>
  <si>
    <t>VIREMENT BELFIUS DIRECT NET VERS BE37 2710 7538 8028   DIERICKX MARIE FRANCE AVENUE DE LA GRANDE ARMEE 14 B 0 1420 BRAINE-L'ALLEUD BE Fiche de Paie Solde 01-2025    REF. : 090180422B049 VAL. 11-02</t>
  </si>
  <si>
    <t>Fiche de Paie Solde 01-2025</t>
  </si>
  <si>
    <t>VERSEMENT DE BE79 0018 6893 1433 AXEPTA BNP PARIBAS    BENELUX 0719319138 ALL / 227.00/NR.0000026928/KOM.     2.11/ DAT.10.02.2025/EQUINOXE S. A /Nivelles REF. :    202502100026928 VERS BE83 0682 2344 8015 EQUINOXE S. A REF. : 369903605 VAL. 11-02</t>
  </si>
  <si>
    <t>ALL  /    227.00/NR.0000026928/KOM.     2.11/DAT.10.02.2025/EQUINOXE S.A        /Nivelles</t>
  </si>
  <si>
    <t>VOS RECETTES BANCONTACT DU 10/02/2025 POUR LE TERMINAL 141497 , LA PERIODE TERMINAL 675 , MYRTILLE NEW CON    NIVELLES                                               REF. : 082572B000931 VAL. 10-02</t>
  </si>
  <si>
    <t>10/02 REF 666141497 PERIODE 675 MYRTILLE NEW CON  NIVELLES</t>
  </si>
  <si>
    <t>VOS RECETTES: R:1-82207359/264 DU 08/02 AU 08/02       BRT:0000174,00EUR C:00000,00                           REF. : 082552B174919 VAL. 11-02</t>
  </si>
  <si>
    <t>R:1-82207359/264        DU  08/02 AU  08/02          BRT:0000174,00EUR C:00000,00</t>
  </si>
  <si>
    <t>VOS RECETTES: R:1-82207359/263 DU 07/02 AU 07/02       BRT:0000177,00EUR C:00000,00                           REF. : 082552B165468 VAL. 11-02</t>
  </si>
  <si>
    <t>R:1-82207359/263        DU  07/02 AU  07/02          BRT:0000177,00EUR C:00000,00</t>
  </si>
  <si>
    <t>BE62 0682 4879 8761</t>
  </si>
  <si>
    <t>BAILLE</t>
  </si>
  <si>
    <t>RUE DE PHILIPPEVILLE 87</t>
  </si>
  <si>
    <t>6120 NALINNES</t>
  </si>
  <si>
    <t>VIREMENT BELFIUS DIRECT NET VERS BE62 0682 4879 8761   BAILLE RUE DE PHILIPPEVILLE 87 6120 NALINNES BE devis  du 05/02/2025                                          REF. : 090184392A149 VAL. 10-02</t>
  </si>
  <si>
    <t>devis du 05/02/2025</t>
  </si>
  <si>
    <t>VIREMENT BELFIUS DIRECT NET VERS BE42 6792 0034 9254   TVA RECETTES NAMUR +++500/3005/24564+++                REF. : 090186422A149 VAL. 10-02</t>
  </si>
  <si>
    <t>BE63 6790 2618 1108</t>
  </si>
  <si>
    <t>Office national de sec.soc.</t>
  </si>
  <si>
    <t>Place Victor Horta 11</t>
  </si>
  <si>
    <t>1060 BRUXELLES</t>
  </si>
  <si>
    <t>VIREMENT BELFIUS DIRECT NET VERS BE63 6790 2618 1108   Office national de sec. soc. Place Victor Horta 11     1060 BRUXELLES BE +++115/8540/46109+++                 REF. : 090180972A153 VAL. 10-02</t>
  </si>
  <si>
    <t>+++115/8540/46109+++</t>
  </si>
  <si>
    <t>BE42 6792 0000 0054</t>
  </si>
  <si>
    <t>FOD FINANCIEN INNING</t>
  </si>
  <si>
    <t>VIREMENT BELFIUS DIRECT NET VERS BE42 6792 0000 0054   FOD FINANCIEN INNING +++203/0377/51391+++              REF. : 090187542A141 VAL. 10-02</t>
  </si>
  <si>
    <t>+++203/0377/51391+++</t>
  </si>
  <si>
    <t>VOS RECETTES BANCONTACT DU 10/02/2025 POUR LE TERMINAL 141497 , LA PERIODE TERMINAL 675 , MYRTILLE NEW CON    NIVELLES                                               REF. : 082572A019454 VAL. 10-02</t>
  </si>
  <si>
    <t>VERSEMENT INSTANTANE DE BE51 3100 2496 5462 M JEAN     PIERRE SZAVA cpte crt admin REF. :                     1859a757949e44f78d062cab9182050c VERS                  BE83 0682 2344 8015 EQUINOXE SA                        REF. : 080G72A217592 VAL. 10-02</t>
  </si>
  <si>
    <t>cpte crt admin</t>
  </si>
  <si>
    <t>VOS RECETTES BANCONTACT DU 08/02/2025 POUR LE TERMINAL 141497 , LA PERIODE TERMINAL 674 , MYRTILLE NEW CON    NIVELLES                                               REF. : 082572A007353 VAL. 08-02</t>
  </si>
  <si>
    <t>08/02 REF 666141497 PERIODE 674 MYRTILLE NEW CON  NIVELLES</t>
  </si>
  <si>
    <t>VOS RECETTES BANCONTACT DU 07/02/2025 POUR LE TERMINAL 141497 , LA PERIODE TERMINAL 673 , MYRTILLE NEW CON    NIVELLES                                               REF. : 082572A001053 VAL. 07-02</t>
  </si>
  <si>
    <t>07/02 REF 666141497 PERIODE 673 MYRTILLE NEW CON  NIVELLES</t>
  </si>
  <si>
    <t>VOS RECETTES: R:1-82207359/262 DU 06/02 AU 06/02       BRT:0000049,00EUR C:00000,00                           REF. : 082552A433640 VAL. 10-02</t>
  </si>
  <si>
    <t>R:1-82207359/262        DU  06/02 AU  06/02          BRT:0000049,00EUR C:00000,00</t>
  </si>
  <si>
    <t>VERSEMENT DE BE79 0018 6893 1433 AXEPTA BNP PARIBAS    BENELUX 0719319138 ALL / 610.00/NR.0070030798/KOM.     1.04/ DAT.07.02.2025/EQUINOXE S. A /Nivelles REF. :    202502070030798 VERS BE83 0682 2344 8015 EQUINOXE S. A REF. : 368074226 VAL. 10-02</t>
  </si>
  <si>
    <t>ALL  /    610.00/NR.0070030798/KOM.     1.04/DAT.07.02.2025/EQUINOXE S.A        /Nivelles</t>
  </si>
  <si>
    <t>VERSEMENT DE BE79 0018 6893 1433 AXEPTA BNP PARIBAS    BENELUX 0719319138 ALL / 732.00/NR.0080029437/KOM.     3.20/ DAT.08.02.2025/EQUINOXE S. A /Nivelles REF. :    202502080029437 VERS BE83 0682 2344 8015 EQUINOXE S. A REF. : 368071750 VAL. 10-02</t>
  </si>
  <si>
    <t>ALL  /    732.00/NR.0080029437/KOM.     3.20/DAT.08.02.2025/EQUINOXE S.A        /Nivelles</t>
  </si>
  <si>
    <t>BANCONTACT ACHAT - AMAZON MRKTPLC - 2338 LUXEMBOURG LU - 09/02/25 18:40 - 716SK6H AMAZON PAYMENTS EUROPE -    VIA INTERNET - CARTE 5255 06XX XXXX 3451 - Szava Jean  REF. : 037RIPEEU6259 VAL. 09-02</t>
  </si>
  <si>
    <t>BANCONTACT ACHAT - AMAZON MRKTPLC - 2338 LUXEMBOURG LU - 09/02/25 11:35 - 5P4B45C AMAZON PAYMENTS EUROPE -    VIA INTERNET - CARTE 5255 06XX XXXX 3451 - Szava Jean  REF. : 037RIPEEU3771 VAL. 09-02</t>
  </si>
  <si>
    <t>BE93 2100 7713 5967</t>
  </si>
  <si>
    <t>CHELINI-BOOGAERTS</t>
  </si>
  <si>
    <t>RUE DES PRUNELLIERS 13</t>
  </si>
  <si>
    <t>5651 WALCOURT</t>
  </si>
  <si>
    <t>VERSEMENT INSTANTANE DE BE93 2100 7713 5967 CHELINI-   BOOGAERTS commande Christine chelini REF. :            9148a7b47a984277b229fca01b508850 VERS                  BE83 0682 2344 8015 EQUINOXEVSA                        REF. : 080G728097690 VAL. 08-02</t>
  </si>
  <si>
    <t>commande Christine chelini</t>
  </si>
  <si>
    <t>VOS RECETTES BANCONTACT DU 07/02/2025 POUR LE TERMINAL 141497 , LA PERIODE TERMINAL 673 , MYRTILLE NEW CON    NIVELLES                                               REF. : 0825727010101 VAL. 07-02</t>
  </si>
  <si>
    <t>BE90 0682 5096 8632</t>
  </si>
  <si>
    <t>UCM SECRETARIAT SOCIAL</t>
  </si>
  <si>
    <t>VIREMENT BELFIUS DIRECT NET VERS BE90 0682 5096 8632   UCM SECRETARIAT SOCIAL RAPPEL DU 21/01/2025            REF. : 0901847427054 VAL. 07-02</t>
  </si>
  <si>
    <t>RAPPEL DU 21/01/2025</t>
  </si>
  <si>
    <t>VERSEMENT DE BE79 0018 6893 1433 AXEPTA BNP PARIBAS    BENELUX 0719319138 ALL / 263.00/NR.0060030753/KOM.     2.33/ DAT.06.02.2025/EQUINOXE S. A /Nivelles REF. :    202502060030753 VERS BE83 0682 2344 8015 EQUINOXE S. A REF. : 365935603 VAL. 07-02</t>
  </si>
  <si>
    <t>ALL  /    263.00/NR.0060030753/KOM.     2.33/DAT.06.02.2025/EQUINOXE S.A        /Nivelles</t>
  </si>
  <si>
    <t>VOS RECETTES BANCONTACT DU 06/02/2025 POUR LE TERMINAL 141497 , LA PERIODE TERMINAL 672 , MYRTILLE NEW CON    NIVELLES                                               REF. : 0825727001036 VAL. 06-02</t>
  </si>
  <si>
    <t>06/02 REF 666141497 PERIODE 672 MYRTILLE NEW CON  NIVELLES</t>
  </si>
  <si>
    <t>VOS RECETTES: R:1-82207359/261 DU 05/02 AU 05/02       BRT:0000179,00EUR C:00000,00                           REF. : 0825527123293 VAL. 07-02</t>
  </si>
  <si>
    <t>R:1-82207359/261        DU  05/02 AU  05/02          BRT:0000179,00EUR C:00000,00</t>
  </si>
  <si>
    <t>VIREMENT INSTANTANE BELFIUS DIRECT NET VERS            BE37 2710 7538 8028 DIERICKX MARIE FRANCE AVENUE DE LA GRANDE ARMEE 14 B 0 1420 BRAINE-L'ALLEUD BE Acompte    Fiche de Paie 01/2025                                  REF. : 0901859527010 VAL. 07-02</t>
  </si>
  <si>
    <t>Acompte Fiche de Paie 01/2025</t>
  </si>
  <si>
    <t>VIREMENT INSTANTANE BELFIUS DIRECT NET VERS            BE51 4331 1458 0162 REINDERS Sabrina Tulpenlaan 11     1702 GROOT-BIJGAARDEN BE Acompte FICHE DE PAIE 01/2025 REF. : 0901822527008 VAL. 07-02</t>
  </si>
  <si>
    <t>Acompte FICHE DE PAIE 01/2025</t>
  </si>
  <si>
    <t>VIREMENT INSTANTANE BELFIUS DIRECT NET VERS            BE03 0634 2959 8584 FIORENTINO SONIA Acompte FICHE DE  PAIE 01/2025                                           REF. : 0901862427008 VAL. 07-02</t>
  </si>
  <si>
    <t>BE24 9733 8841 7538</t>
  </si>
  <si>
    <t>ISABELLE DUBOIS</t>
  </si>
  <si>
    <t>ALLEE DU JAQUEMART 4/Bt27</t>
  </si>
  <si>
    <t>1400 NIVELLES</t>
  </si>
  <si>
    <t>VERSEMENT INSTANTANE DE BE24 9733 8841 7538 ISABELLE   DUBOIS Dubois Isabelle VERS BE83 0682 2344 8015        equinoxe confidentiel                                  REF. : 080G726498009 VAL. 06-02</t>
  </si>
  <si>
    <t>ARSPBE22</t>
  </si>
  <si>
    <t>Dubois Isabelle</t>
  </si>
  <si>
    <t>BANCONTACT ACHAT ESSENCE - Q8 109503 BRAINE L ALL -    1420 BRAINE L ALLE BE - 06/02/25 19:59 - CARTE 5255    06XX XXXX 7292 - GALERA Y CARMONA J                    REF. : 0059503511902 VAL. 06-02</t>
  </si>
  <si>
    <t>BANCONTACT ACHAT - Q8 109503 BRAINE L ALL - 1420       BRAINE L ALLE BE - 06/02/25 19:53 - CARTE 5255 06XX    XXXX 3451 - Szava Jean                                 REF. : 0056671431925 VAL. 06-02</t>
  </si>
  <si>
    <t>VOS RECETTES BANCONTACT DU 06/02/2025 POUR LE TERMINAL 141497 , LA PERIODE TERMINAL 672 , MYRTILLE NEW CON    NIVELLES                                               REF. : 0825726009986 VAL. 06-02</t>
  </si>
  <si>
    <t>VERSEMENT DE BE79 0018 6893 1433 AXEPTA BNP PARIBAS    BENELUX 0719319138 ALL / 202.00/NR.0050029167/KOM.     0.93/ DAT.05.02.2025/EQUINOXE S. A /Nivelles REF. :    202502050029167 VERS BE83 0682 2344 8015 EQUINOXE S. A REF. : 364110424 VAL. 06-02</t>
  </si>
  <si>
    <t>ALL  /    202.00/NR.0050029167/KOM.     0.93/DAT.05.02.2025/EQUINOXE S.A        /Nivelles</t>
  </si>
  <si>
    <t>VOS RECETTES BANCONTACT DU 05/02/2025 POUR LE TERMINAL 141497 , LA PERIODE TERMINAL 671 , MYRTILLE NEW CON    NIVELLES                                               REF. : 0825726001024 VAL. 05-02</t>
  </si>
  <si>
    <t>05/02 REF 666141497 PERIODE 671 MYRTILLE NEW CON  NIVELLES</t>
  </si>
  <si>
    <t>FRAIS DE CONFECTION CODA/XML REPORTING                 REF. : 0816625013739 VAL. 05-02</t>
  </si>
  <si>
    <t>PARTICIPATION AUX FRAIS DE TENUE DE VOTRE COMPTE       REF. : 0816625035613 VAL. 01-02</t>
  </si>
  <si>
    <t>COUT GESTION CARTE DE DEBIT                            REF. : 0816625027785 VAL. 01-02</t>
  </si>
  <si>
    <t>BANCONTACT ACHAT - RETIF BELGIUM NV/SA - 1600 SINT-    PIETERS- BE - 05/02/25 17:28 - CARTE 5255 06XX XXXX    3451 - Szava Jean                                      REF. : 0049388081791 VAL. 05-02</t>
  </si>
  <si>
    <t>VOS RECETTES BANCONTACT DU 05/02/2025 POUR LE TERMINAL 141497 , LA PERIODE TERMINAL 671 , MYRTILLE NEW CON    NIVELLES                                               REF. : 0825725009848 VAL. 05-02</t>
  </si>
  <si>
    <t>VERSEMENT DE BE79 0018 6893 1433 AXEPTA BNP PARIBAS    BENELUX 0719319138 ALL / 266.00/NR.0040030946/KOM.     2.03/ DAT.04.02.2025/EQUINOXE S. A /Nivelles REF. :    202502040030946 VERS BE83 0682 2344 8015 EQUINOXE S. A REF. : 362378551 VAL. 05-02</t>
  </si>
  <si>
    <t>ALL  /    266.00/NR.0040030946/KOM.     2.03/DAT.04.02.2025/EQUINOXE S.A        /Nivelles</t>
  </si>
  <si>
    <t>VOS RECETTES BANCONTACT DU 04/02/2025 POUR LE TERMINAL 141497 , LA PERIODE TERMINAL 670 , MYRTILLE NEW CON    NIVELLES                                               REF. : 0825725001007 VAL. 04-02</t>
  </si>
  <si>
    <t>04/02 REF 666141497 PERIODE 670 MYRTILLE NEW CON  NIVELLES</t>
  </si>
  <si>
    <t>VOS RECETTES: R:1-82207359/260 DU 03/02 AU 03/02       BRT:0000039,00EUR C:00000,00                           REF. : 0825525138566 VAL. 05-02</t>
  </si>
  <si>
    <t>R:1-82207359/260        DU  03/02 AU  03/02          BRT:0000039,00EUR C:00000,00</t>
  </si>
  <si>
    <t>VOS RECETTES BANCONTACT DU 04/02/2025 POUR LE TERMINAL 141497 , LA PERIODE TERMINAL 670 , MYRTILLE NEW CON    NIVELLES                                               REF. : 0825724009381 VAL. 04-02</t>
  </si>
  <si>
    <t>VIREMENT PAYCONIQ VERS BE79 3632 2576 6833 Madison's   Tavern Payconiq 4db626602d37f90d23cab973 Madison's     Tavern 4db626602d37f90d23cab973                        REF. : 0905543524011 VAL. 04-02</t>
  </si>
  <si>
    <t>Payconiq 4db626602d37f90d23cab973 Madison's Tavern</t>
  </si>
  <si>
    <t>VERSEMENT DE BE79 0018 6893 1433 AXEPTA BNP PARIBAS    BENELUX 0719319138 ALL / 244.00/NR.0030027409/KOM.     0.26/ DAT.03.02.2025/EQUINOXE S. A /Nivelles REF. :    202502030027409 VERS BE83 0682 2344 8015 EQUINOXE S. A REF. : 360696668 VAL. 04-02</t>
  </si>
  <si>
    <t>ALL  /    244.00/NR.0030027409/KOM.     0.26/DAT.03.02.2025/EQUINOXE S.A        /Nivelles</t>
  </si>
  <si>
    <t>BANCONTACT ACHAT ESSENCE - LUKOIL 149 DWORP - 1653     DWORP BE - 04/02/25 10:00 - CARTE 5255 06XX XXXX 7292  - GALERA Y CARMONA J                                   REF. : 0040149511026 VAL. 04-02</t>
  </si>
  <si>
    <t>VOS RECETTES BANCONTACT DU 03/02/2025 POUR LE TERMINAL 141497 , LA PERIODE TERMINAL 669 , MYRTILLE NEW CON    NIVELLES                                               REF. : 0825724000938 VAL. 03-02</t>
  </si>
  <si>
    <t>03/02 REF 666141497 PERIODE 669 MYRTILLE NEW CON  NIVELLES</t>
  </si>
  <si>
    <t>VOS RECETTES: R:1-82207359/258 DU 31/01 AU 31/01       BRT:0000053,00EUR C:00000,00                           REF. : 0825524149606 VAL. 04-02</t>
  </si>
  <si>
    <t>R:1-82207359/258        DU  31/01 AU  31/01          BRT:0000053,00EUR C:00000,00</t>
  </si>
  <si>
    <t>VOS RECETTES: R:1-82207359/259 DU 01/02 AU 01/02       BRT:0000108,00EUR C:00000,00                           REF. : 0825524122280 VAL. 04-02</t>
  </si>
  <si>
    <t>R:1-82207359/259        DU  01/02 AU  01/02          BRT:0000108,00EUR C:00000,00</t>
  </si>
  <si>
    <t>VOS RECETTES BANCONTACT DU 03/02/2025 POUR LE TERMINAL 141497 , LA PERIODE TERMINAL 669 , MYRTILLE NEW CON    NIVELLES                                               REF. : 0825723019228 VAL. 03-02</t>
  </si>
  <si>
    <t>BANCONTACT ACHAT - GALAXIE SPRL - 1070 BRUXELLES BE -  03/02/25 15:26 - CARTE 5255 06XX XXXX 7292 - GALERA Y  CARMONA J                                              REF. : 0043193511549 VAL. 03-02</t>
  </si>
  <si>
    <t>VIREMENT INSTANTANE BELFIUS DIRECT NET VERS            BE12 6305 4395 9992 AVOCAT THIERRY L'HOIR (COMPTE      RUBRIQUE DEPOT de SPRL L LOYER BOUTIQUE GLOSS line     02/2025 67A RUE NEUVE GERPINNES BULTIA                 REF. : 0901874123129 VAL. 03-02</t>
  </si>
  <si>
    <t>LOYER BOUTIQUE GLOSS line 02/2025 67A RUE NEUVE GERPINNES BULTIA</t>
  </si>
  <si>
    <t>H&amp;R MODE SPRL</t>
  </si>
  <si>
    <t>1070  ANDERLECHT</t>
  </si>
  <si>
    <t>BANCONTACT ACHAT - H&amp;R MODE SPRL - 1070 ANDERLECHT BE  - 03/02/25 14:23 - CARTE 5255 06XX XXXX 7292 - GALERA  Y CARMONA J                                            REF. : 0049893191496 VAL. 03-02</t>
  </si>
  <si>
    <t>LEMI  SPRL</t>
  </si>
  <si>
    <t>BANCONTACT ACHAT - LEMI SPRL - 1070 BRUXELLES BE -     03/02/25 13:41 - CONTACTLESS - CARTE 5255 06XX XXXX    7292 - GALERA Y CARMONA J                              REF. : 0047700321324 VAL. 03-02</t>
  </si>
  <si>
    <t>VOTRE DOMICILIATION EUROPEENNE ME759852DOM001 POUR     MEGA (POWER ONLINE SA) COMMUNICATION : REFERENCE DU    CREANCIER : MERCATOR-B16E6384-CE35-4ADD-A5EE-DD        REF. : 0819623660732 VAL. 03-02</t>
  </si>
  <si>
    <t>VERSEMENT DE BE74 8260 0054 2207 AMERICAN EXPRESS      PAYMENTSEUROPE SL R:2001193 31/01 AX 9415235324 T:     0001 L: NA BRT: 49,00 C: 1,20 A: 0,00 D:030225 REF. :  ACSCT941523532404103103997174227 VERS                  BE83 0682 2344 8015 EQUINOXE SA                        REF. : 358761916 VAL. 03-02</t>
  </si>
  <si>
    <t>R:2001193  31/01 AX 9415235324 T: 0001 L:NA          BRT:      49,00 C:      1,20  A:       0,00  D:030225</t>
  </si>
  <si>
    <t>COMME EN GRECE</t>
  </si>
  <si>
    <t>6001 MARCINELLE</t>
  </si>
  <si>
    <t>PAIEMENT DEBITMASTERCARD 01/02 COMME EN GRECE          MARCINELLE BE 144,00 EUR CARTE N° 5255 0604 2694 7292  - GALERA Y CARMONA J                                   REF. : 0801S23815158 VAL. 03-02</t>
  </si>
  <si>
    <t>BANCONTACT ACHAT - AMAZON MRKTPLC - 2338 LUXEMBOURG LU - 03/02/25 09:48 - 7145PK6 AMAZON PAYMENTS EUROPE -    VIA INTERNET - CARTE 5255 06XX XXXX 3451 - Szava Jean  REF. : 037RIPEEU5817 VAL. 03-02</t>
  </si>
  <si>
    <t>VOS RECETTES BANCONTACT DU 01/02/2025 POUR LE TERMINAL 141497 , LA PERIODE TERMINAL 668 , MYRTILLE NEW CON    NIVELLES                                               REF. : 0825723007341 VAL. 01-02</t>
  </si>
  <si>
    <t>01/02 REF 666141497 PERIODE 668 MYRTILLE NEW CON  NIVELLES</t>
  </si>
  <si>
    <t>VOS RECETTES BANCONTACT DU 31/01/2025 POUR LE TERMINAL 141497 , LA PERIODE TERMINAL 667 , MYRTILLE NEW CON    NIVELLES                                               REF. : 0825723001060 VAL. 31-01</t>
  </si>
  <si>
    <t>31/01 REF 666141497 PERIODE 667 MYRTILLE NEW CON  NIVELLES</t>
  </si>
  <si>
    <t>VOS RECETTES: R:1-82207359/257 DU 30/01 AU 30/01       BRT:0000130,00EUR C:00000,00                           REF. : 0825523430962 VAL. 03-02</t>
  </si>
  <si>
    <t>R:1-82207359/257        DU  30/01 AU  30/01          BRT:0000130,00EUR C:00000,00</t>
  </si>
  <si>
    <t>VERSEMENT DE BE79 0018 6893 1433 AXEPTA BNP PARIBAS    BENELUX 0719319138 ALL / 182.00/NR.0010079729/KOM.     0.52/ DAT.31.01.2025/EQUINOXE S. A /Nivelles REF. :    202501310079729 VERS BE83 0682 2344 8015 EQUINOXE S. A REF. : 358142882 VAL. 03-02</t>
  </si>
  <si>
    <t>ALL  /    182.00/NR.0010079729/KOM.     0.52/DAT.31.01.2025/EQUINOXE S.A        /Nivelles</t>
  </si>
  <si>
    <t>VERSEMENT DE BE79 0018 6893 1433 AXEPTA BNP PARIBAS    BENELUX 0719319138 ALL / 671.50/NR.0010030342/KOM.     2.28/ DAT.01.02.2025/EQUINOXE S. A /Nivelles REF. :    202502010030342 VERS BE83 0682 2344 8015 EQUINOXE S. A REF. : 358142260 VAL. 03-02</t>
  </si>
  <si>
    <t>ALL  /    671.50/NR.0010030342/KOM.     2.28/DAT.01.02.2025/EQUINOXE S.A        /Nivelles</t>
  </si>
  <si>
    <t>BANCONTACT ACHAT ESSENCE - TOTAL NB000698 NIVELLE -    1400 NIVELLES BE - 02/02/25 12:53 - CARTE 5255 06XX    XXXX 7292 - GALERA Y CARMONA J                         REF. : 0050698521280 VAL. 02-02</t>
  </si>
  <si>
    <t>ETS ALEXANDRE ET CO SP</t>
  </si>
  <si>
    <t>6280  LOVERVAL</t>
  </si>
  <si>
    <t>BANCONTACT ACHAT - ETS ALEXANDRE ET CO SP - 6280       LOVERVAL BE - 02/02/25 09:40 - CARTE 5255 06XX XXXX    3451 - Szava Jean                                      REF. : 0509693470915 VAL. 02-02</t>
  </si>
  <si>
    <t>Q8 108203 GERPINNES</t>
  </si>
  <si>
    <t>6280  GERPINNES</t>
  </si>
  <si>
    <t>BANCONTACT ACHAT ESSENCE - Q8 108203 GERPINNES - 6280  GERPINNES BE - 01/02/25 19:56 - CARTE 5255 06XX XXXX   3451 - Szava Jean                                      REF. : 0054164221983 VAL. 01-02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</si>
</sst>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/mm/yyyy;@"/>
    <numFmt numFmtId="165" formatCode="dd\/mm\/yyyy"/>
    <numFmt numFmtId="166" formatCode="dd\/mm\/yy"/>
    <numFmt numFmtId="167" formatCode="dd/mm/yyyy"/>
    <numFmt numFmtId="168" formatCode="dd\/mm"/>
    <numFmt numFmtId="169" formatCode="d/mm/yy;@"/>
  </numFmts>
  <fonts count="5" x14ac:knownFonts="1">
    <font>
      <sz val="11"/>
      <color theme="1"/>
      <name val="Calibri"/>
      <family val="2"/>
    </font>
    <font>
      <b/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E5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1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2" borderId="0" xfId="0" applyFill="1"/>
    <xf numFmtId="2" fontId="0" fillId="0" borderId="0" xfId="0" applyNumberFormat="1"/>
    <xf numFmtId="14" fontId="0" fillId="0" borderId="0" xfId="0" applyNumberFormat="1"/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quotePrefix="1" applyNumberFormat="1" applyFont="1" applyAlignment="1">
      <alignment horizontal="left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65" fontId="1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165" fontId="1" fillId="5" borderId="2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center" wrapText="1"/>
    </xf>
    <xf numFmtId="2" fontId="1" fillId="5" borderId="2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164" fontId="1" fillId="6" borderId="2" xfId="0" applyNumberFormat="1" applyFont="1" applyFill="1" applyBorder="1" applyAlignment="1">
      <alignment horizontal="center" vertical="center" wrapText="1"/>
    </xf>
    <xf numFmtId="2" fontId="1" fillId="6" borderId="2" xfId="0" applyNumberFormat="1" applyFont="1" applyFill="1" applyBorder="1" applyAlignment="1">
      <alignment horizontal="center" vertical="center" wrapText="1"/>
    </xf>
    <xf numFmtId="2" fontId="1" fillId="6" borderId="3" xfId="0" applyNumberFormat="1" applyFont="1" applyFill="1" applyBorder="1" applyAlignment="1">
      <alignment horizontal="center" vertical="center" wrapText="1"/>
    </xf>
    <xf numFmtId="166" fontId="1" fillId="7" borderId="4" xfId="0" applyNumberFormat="1" applyFont="1" applyFill="1" applyBorder="1" applyAlignment="1">
      <alignment horizontal="center" vertical="center" wrapText="1"/>
    </xf>
    <xf numFmtId="164" fontId="1" fillId="7" borderId="4" xfId="0" applyNumberFormat="1" applyFont="1" applyFill="1" applyBorder="1" applyAlignment="1">
      <alignment horizontal="center" vertical="center" wrapText="1"/>
    </xf>
    <xf numFmtId="165" fontId="1" fillId="7" borderId="4" xfId="0" applyNumberFormat="1" applyFont="1" applyFill="1" applyBorder="1" applyAlignment="1">
      <alignment horizontal="center" vertical="center" wrapText="1"/>
    </xf>
    <xf numFmtId="2" fontId="1" fillId="7" borderId="4" xfId="0" applyNumberFormat="1" applyFont="1" applyFill="1" applyBorder="1" applyAlignment="1">
      <alignment horizontal="center" vertical="center" wrapText="1"/>
    </xf>
    <xf numFmtId="2" fontId="1" fillId="7" borderId="3" xfId="0" applyNumberFormat="1" applyFont="1" applyFill="1" applyBorder="1" applyAlignment="1">
      <alignment horizontal="center" vertical="center" wrapText="1"/>
    </xf>
    <xf numFmtId="2" fontId="1" fillId="7" borderId="2" xfId="0" applyNumberFormat="1" applyFont="1" applyFill="1" applyBorder="1" applyAlignment="1">
      <alignment horizontal="center" vertical="center" wrapText="1"/>
    </xf>
    <xf numFmtId="165" fontId="1" fillId="3" borderId="0" xfId="0" applyNumberFormat="1" applyFont="1" applyFill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2" fontId="2" fillId="8" borderId="0" xfId="0" applyNumberFormat="1" applyFont="1" applyFill="1" applyAlignment="1">
      <alignment horizontal="center" vertical="center" wrapText="1"/>
    </xf>
    <xf numFmtId="14" fontId="2" fillId="8" borderId="0" xfId="0" applyNumberFormat="1" applyFont="1" applyFill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2" fontId="2" fillId="8" borderId="2" xfId="0" applyNumberFormat="1" applyFont="1" applyFill="1" applyBorder="1" applyAlignment="1">
      <alignment horizontal="center" vertical="center" wrapText="1"/>
    </xf>
    <xf numFmtId="164" fontId="2" fillId="8" borderId="0" xfId="0" applyNumberFormat="1" applyFont="1" applyFill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165" fontId="1" fillId="8" borderId="6" xfId="0" applyNumberFormat="1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164" fontId="1" fillId="8" borderId="0" xfId="0" applyNumberFormat="1" applyFont="1" applyFill="1" applyAlignment="1">
      <alignment horizontal="center" vertical="center" wrapText="1"/>
    </xf>
    <xf numFmtId="166" fontId="1" fillId="8" borderId="0" xfId="0" applyNumberFormat="1" applyFont="1" applyFill="1" applyAlignment="1">
      <alignment horizontal="center" vertical="center" wrapText="1"/>
    </xf>
    <xf numFmtId="165" fontId="1" fillId="8" borderId="0" xfId="0" applyNumberFormat="1" applyFont="1" applyFill="1" applyAlignment="1">
      <alignment horizontal="center" vertical="center" wrapText="1"/>
    </xf>
    <xf numFmtId="2" fontId="2" fillId="8" borderId="8" xfId="0" applyNumberFormat="1" applyFont="1" applyFill="1" applyBorder="1" applyAlignment="1">
      <alignment horizontal="center" vertical="center" wrapText="1"/>
    </xf>
    <xf numFmtId="2" fontId="1" fillId="8" borderId="9" xfId="0" applyNumberFormat="1" applyFont="1" applyFill="1" applyBorder="1" applyAlignment="1">
      <alignment horizontal="center" vertical="center" wrapText="1"/>
    </xf>
    <xf numFmtId="165" fontId="2" fillId="3" borderId="0" xfId="0" applyNumberFormat="1" applyFont="1" applyFill="1" applyAlignment="1">
      <alignment horizontal="center" vertical="center" wrapText="1"/>
    </xf>
    <xf numFmtId="167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9" borderId="10" xfId="0" applyFont="1" applyFill="1" applyBorder="1" applyAlignment="1">
      <alignment horizontal="center" vertical="center"/>
    </xf>
    <xf numFmtId="165" fontId="1" fillId="9" borderId="11" xfId="0" applyNumberFormat="1" applyFont="1" applyFill="1" applyBorder="1" applyAlignment="1">
      <alignment horizontal="center" vertical="center"/>
    </xf>
    <xf numFmtId="2" fontId="1" fillId="9" borderId="11" xfId="0" applyNumberFormat="1" applyFont="1" applyFill="1" applyBorder="1" applyAlignment="1">
      <alignment horizontal="center"/>
    </xf>
    <xf numFmtId="2" fontId="1" fillId="9" borderId="11" xfId="0" applyNumberFormat="1" applyFont="1" applyFill="1" applyBorder="1" applyAlignment="1">
      <alignment horizontal="center" vertical="center"/>
    </xf>
    <xf numFmtId="2" fontId="1" fillId="9" borderId="12" xfId="0" applyNumberFormat="1" applyFont="1" applyFill="1" applyBorder="1" applyAlignment="1">
      <alignment horizontal="center" vertical="center"/>
    </xf>
    <xf numFmtId="168" fontId="1" fillId="0" borderId="0" xfId="0" applyNumberFormat="1" applyFont="1" applyAlignment="1">
      <alignment horizontal="center"/>
    </xf>
    <xf numFmtId="2" fontId="1" fillId="10" borderId="0" xfId="0" quotePrefix="1" applyNumberFormat="1" applyFont="1" applyFill="1" applyAlignment="1">
      <alignment horizontal="center"/>
    </xf>
    <xf numFmtId="2" fontId="1" fillId="0" borderId="0" xfId="0" quotePrefix="1" applyNumberFormat="1" applyFont="1" applyAlignment="1">
      <alignment horizontal="center"/>
    </xf>
    <xf numFmtId="2" fontId="1" fillId="11" borderId="9" xfId="0" applyNumberFormat="1" applyFont="1" applyFill="1" applyBorder="1" applyAlignment="1">
      <alignment horizontal="center" vertical="center"/>
    </xf>
    <xf numFmtId="169" fontId="1" fillId="8" borderId="13" xfId="0" applyNumberFormat="1" applyFont="1" applyFill="1" applyBorder="1" applyAlignment="1">
      <alignment horizontal="center" vertical="center"/>
    </xf>
    <xf numFmtId="165" fontId="1" fillId="9" borderId="14" xfId="0" applyNumberFormat="1" applyFont="1" applyFill="1" applyBorder="1" applyAlignment="1">
      <alignment horizontal="center" vertical="center"/>
    </xf>
    <xf numFmtId="2" fontId="1" fillId="9" borderId="14" xfId="0" applyNumberFormat="1" applyFont="1" applyFill="1" applyBorder="1" applyAlignment="1">
      <alignment horizontal="center"/>
    </xf>
    <xf numFmtId="2" fontId="1" fillId="9" borderId="14" xfId="0" applyNumberFormat="1" applyFont="1" applyFill="1" applyBorder="1" applyAlignment="1">
      <alignment horizontal="center" vertical="center"/>
    </xf>
    <xf numFmtId="2" fontId="1" fillId="8" borderId="0" xfId="0" applyNumberFormat="1" applyFont="1" applyFill="1" applyAlignment="1">
      <alignment horizontal="center"/>
    </xf>
    <xf numFmtId="0" fontId="1" fillId="9" borderId="13" xfId="0" applyFont="1" applyFill="1" applyBorder="1" applyAlignment="1">
      <alignment horizontal="center" vertical="center"/>
    </xf>
    <xf numFmtId="2" fontId="1" fillId="9" borderId="15" xfId="0" applyNumberFormat="1" applyFont="1" applyFill="1" applyBorder="1" applyAlignment="1">
      <alignment horizontal="center" vertical="center"/>
    </xf>
    <xf numFmtId="2" fontId="1" fillId="9" borderId="0" xfId="0" applyNumberFormat="1" applyFont="1" applyFill="1" applyAlignment="1">
      <alignment horizontal="center"/>
    </xf>
    <xf numFmtId="0" fontId="0" fillId="8" borderId="0" xfId="0" applyFill="1"/>
    <xf numFmtId="14" fontId="0" fillId="8" borderId="0" xfId="0" applyNumberFormat="1" applyFill="1"/>
    <xf numFmtId="2" fontId="0" fillId="8" borderId="0" xfId="0" applyNumberFormat="1" applyFill="1"/>
    <xf numFmtId="167" fontId="1" fillId="8" borderId="6" xfId="0" applyNumberFormat="1" applyFont="1" applyFill="1" applyBorder="1" applyAlignment="1">
      <alignment horizontal="center"/>
    </xf>
    <xf numFmtId="164" fontId="1" fillId="8" borderId="0" xfId="0" applyNumberFormat="1" applyFont="1" applyFill="1" applyAlignment="1">
      <alignment horizontal="center"/>
    </xf>
    <xf numFmtId="165" fontId="1" fillId="8" borderId="6" xfId="0" applyNumberFormat="1" applyFont="1" applyFill="1" applyBorder="1" applyAlignment="1">
      <alignment horizontal="center"/>
    </xf>
    <xf numFmtId="165" fontId="1" fillId="8" borderId="0" xfId="0" applyNumberFormat="1" applyFont="1" applyFill="1" applyAlignment="1">
      <alignment horizontal="center"/>
    </xf>
    <xf numFmtId="2" fontId="1" fillId="8" borderId="9" xfId="0" applyNumberFormat="1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 vertical="center"/>
    </xf>
    <xf numFmtId="165" fontId="1" fillId="8" borderId="14" xfId="0" applyNumberFormat="1" applyFont="1" applyFill="1" applyBorder="1" applyAlignment="1">
      <alignment horizontal="center" vertical="center"/>
    </xf>
    <xf numFmtId="2" fontId="1" fillId="8" borderId="14" xfId="0" applyNumberFormat="1" applyFont="1" applyFill="1" applyBorder="1" applyAlignment="1">
      <alignment horizontal="center"/>
    </xf>
    <xf numFmtId="2" fontId="1" fillId="8" borderId="14" xfId="0" applyNumberFormat="1" applyFont="1" applyFill="1" applyBorder="1" applyAlignment="1">
      <alignment horizontal="center" vertical="center"/>
    </xf>
    <xf numFmtId="2" fontId="1" fillId="8" borderId="15" xfId="0" applyNumberFormat="1" applyFont="1" applyFill="1" applyBorder="1" applyAlignment="1">
      <alignment horizontal="center" vertical="center"/>
    </xf>
    <xf numFmtId="168" fontId="1" fillId="8" borderId="0" xfId="0" applyNumberFormat="1" applyFont="1" applyFill="1" applyAlignment="1">
      <alignment horizontal="center"/>
    </xf>
    <xf numFmtId="2" fontId="1" fillId="8" borderId="0" xfId="0" quotePrefix="1" applyNumberFormat="1" applyFont="1" applyFill="1" applyAlignment="1">
      <alignment horizontal="center"/>
    </xf>
    <xf numFmtId="2" fontId="1" fillId="8" borderId="9" xfId="0" applyNumberFormat="1" applyFont="1" applyFill="1" applyBorder="1" applyAlignment="1">
      <alignment horizontal="center" vertical="center"/>
    </xf>
    <xf numFmtId="0" fontId="0" fillId="3" borderId="0" xfId="0" applyFill="1"/>
    <xf numFmtId="165" fontId="1" fillId="0" borderId="0" xfId="0" applyNumberFormat="1" applyFont="1" applyFill="1" applyAlignment="1">
      <alignment horizontal="center"/>
    </xf>
    <xf numFmtId="165" fontId="0" fillId="0" borderId="0" xfId="0" applyNumberFormat="1" applyFill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7" xfId="0" applyNumberFormat="1" applyFont="1" applyFill="1" applyBorder="1" applyAlignment="1">
      <alignment horizontal="center" vertical="center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PS\Dropbox\EQUINOXE%20SA\SUMUP%20BANQUE.xlsx" TargetMode="External"/><Relationship Id="rId1" Type="http://schemas.openxmlformats.org/officeDocument/2006/relationships/externalLinkPath" Target="/Users/JPS/Dropbox/EQUINOXE%20SA/SUMUP%20BANQ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icatif"/>
      <sheetName val="SUMUP"/>
      <sheetName val="SUMUP INDIRECT"/>
    </sheetNames>
    <sheetDataSet>
      <sheetData sheetId="0"/>
      <sheetData sheetId="1">
        <row r="4">
          <cell r="V4" t="str">
            <v/>
          </cell>
          <cell r="W4" t="str">
            <v/>
          </cell>
          <cell r="X4" t="str">
            <v/>
          </cell>
          <cell r="Y4" t="str">
            <v/>
          </cell>
        </row>
        <row r="5">
          <cell r="V5">
            <v>45587</v>
          </cell>
          <cell r="W5">
            <v>42</v>
          </cell>
          <cell r="X5">
            <v>41.29</v>
          </cell>
          <cell r="Y5">
            <v>0.71</v>
          </cell>
        </row>
        <row r="6">
          <cell r="V6" t="str">
            <v/>
          </cell>
          <cell r="W6" t="str">
            <v/>
          </cell>
          <cell r="X6" t="str">
            <v/>
          </cell>
          <cell r="Y6" t="str">
            <v/>
          </cell>
        </row>
        <row r="7">
          <cell r="V7">
            <v>45568</v>
          </cell>
          <cell r="W7">
            <v>80</v>
          </cell>
          <cell r="X7">
            <v>78.650000000000006</v>
          </cell>
          <cell r="Y7">
            <v>1.35</v>
          </cell>
        </row>
        <row r="8">
          <cell r="V8" t="str">
            <v/>
          </cell>
          <cell r="W8" t="str">
            <v/>
          </cell>
          <cell r="X8" t="str">
            <v/>
          </cell>
          <cell r="Y8" t="str">
            <v/>
          </cell>
        </row>
        <row r="9">
          <cell r="V9">
            <v>45552</v>
          </cell>
          <cell r="W9">
            <v>74</v>
          </cell>
          <cell r="X9">
            <v>72.75</v>
          </cell>
          <cell r="Y9">
            <v>1.25</v>
          </cell>
        </row>
        <row r="10"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</row>
        <row r="11">
          <cell r="V11" t="str">
            <v/>
          </cell>
          <cell r="W11" t="str">
            <v/>
          </cell>
          <cell r="X11" t="str">
            <v/>
          </cell>
          <cell r="Y11" t="str">
            <v/>
          </cell>
        </row>
        <row r="12">
          <cell r="V12">
            <v>45544</v>
          </cell>
          <cell r="W12">
            <v>110</v>
          </cell>
          <cell r="X12">
            <v>108.14</v>
          </cell>
          <cell r="Y12">
            <v>1.86</v>
          </cell>
        </row>
        <row r="13"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</row>
        <row r="14">
          <cell r="V14">
            <v>45540</v>
          </cell>
          <cell r="W14">
            <v>47</v>
          </cell>
          <cell r="X14">
            <v>46.21</v>
          </cell>
          <cell r="Y14">
            <v>0.79</v>
          </cell>
        </row>
        <row r="15"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</row>
        <row r="16">
          <cell r="V16">
            <v>45538</v>
          </cell>
          <cell r="W16">
            <v>45</v>
          </cell>
          <cell r="X16">
            <v>44.24</v>
          </cell>
          <cell r="Y16">
            <v>0.76</v>
          </cell>
        </row>
        <row r="17"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</row>
        <row r="18">
          <cell r="V18">
            <v>45531</v>
          </cell>
          <cell r="W18">
            <v>59</v>
          </cell>
          <cell r="X18">
            <v>58</v>
          </cell>
          <cell r="Y18">
            <v>1</v>
          </cell>
        </row>
        <row r="19"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</row>
        <row r="20">
          <cell r="V20">
            <v>45526</v>
          </cell>
          <cell r="W20">
            <v>35</v>
          </cell>
          <cell r="X20">
            <v>34.409999999999997</v>
          </cell>
          <cell r="Y20">
            <v>0.59</v>
          </cell>
        </row>
        <row r="21"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</row>
        <row r="22">
          <cell r="V22">
            <v>45524</v>
          </cell>
          <cell r="W22">
            <v>65</v>
          </cell>
          <cell r="X22">
            <v>63.9</v>
          </cell>
          <cell r="Y22">
            <v>1.1000000000000001</v>
          </cell>
        </row>
        <row r="23"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</row>
        <row r="24">
          <cell r="V24" t="str">
            <v/>
          </cell>
          <cell r="W24" t="str">
            <v/>
          </cell>
          <cell r="X24" t="str">
            <v/>
          </cell>
          <cell r="Y24" t="str">
            <v/>
          </cell>
        </row>
        <row r="25">
          <cell r="V25">
            <v>45520</v>
          </cell>
          <cell r="W25">
            <v>62</v>
          </cell>
          <cell r="X25">
            <v>60.95</v>
          </cell>
          <cell r="Y25">
            <v>1.05</v>
          </cell>
        </row>
        <row r="26"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</row>
        <row r="27">
          <cell r="V27">
            <v>45512</v>
          </cell>
          <cell r="W27">
            <v>120</v>
          </cell>
          <cell r="X27">
            <v>117.97</v>
          </cell>
          <cell r="Y27">
            <v>2.0299999999999998</v>
          </cell>
        </row>
        <row r="28">
          <cell r="V28" t="str">
            <v/>
          </cell>
          <cell r="W28" t="str">
            <v/>
          </cell>
          <cell r="X28" t="str">
            <v/>
          </cell>
          <cell r="Y28" t="str">
            <v/>
          </cell>
        </row>
        <row r="29"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</row>
        <row r="30">
          <cell r="V30">
            <v>45510</v>
          </cell>
          <cell r="W30">
            <v>38</v>
          </cell>
          <cell r="X30">
            <v>37.36</v>
          </cell>
          <cell r="Y30">
            <v>0.64</v>
          </cell>
        </row>
        <row r="31">
          <cell r="V31" t="str">
            <v/>
          </cell>
          <cell r="W31" t="str">
            <v/>
          </cell>
          <cell r="X31" t="str">
            <v/>
          </cell>
          <cell r="Y31" t="str">
            <v/>
          </cell>
        </row>
        <row r="32">
          <cell r="V32">
            <v>45505</v>
          </cell>
          <cell r="W32">
            <v>54</v>
          </cell>
          <cell r="X32">
            <v>53.09</v>
          </cell>
          <cell r="Y32">
            <v>0.91</v>
          </cell>
        </row>
        <row r="33"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</row>
        <row r="34">
          <cell r="V34">
            <v>45503</v>
          </cell>
          <cell r="W34">
            <v>39</v>
          </cell>
          <cell r="X34">
            <v>38.340000000000003</v>
          </cell>
          <cell r="Y34">
            <v>0.66</v>
          </cell>
        </row>
        <row r="35"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</row>
        <row r="36">
          <cell r="V36">
            <v>45496</v>
          </cell>
          <cell r="W36">
            <v>45</v>
          </cell>
          <cell r="X36">
            <v>44.24</v>
          </cell>
          <cell r="Y36">
            <v>0.76</v>
          </cell>
        </row>
        <row r="37"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</row>
        <row r="38">
          <cell r="V38">
            <v>45483</v>
          </cell>
          <cell r="W38">
            <v>35</v>
          </cell>
          <cell r="X38">
            <v>34.409999999999997</v>
          </cell>
          <cell r="Y38">
            <v>0.59</v>
          </cell>
        </row>
        <row r="39">
          <cell r="V39" t="str">
            <v/>
          </cell>
          <cell r="W39" t="str">
            <v/>
          </cell>
          <cell r="X39" t="str">
            <v/>
          </cell>
          <cell r="Y39" t="str">
            <v/>
          </cell>
        </row>
        <row r="40">
          <cell r="V40">
            <v>45482</v>
          </cell>
          <cell r="W40">
            <v>25</v>
          </cell>
          <cell r="X40">
            <v>24.58</v>
          </cell>
          <cell r="Y40">
            <v>0.42</v>
          </cell>
        </row>
        <row r="41"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</row>
        <row r="42">
          <cell r="V42">
            <v>45404</v>
          </cell>
          <cell r="W42">
            <v>65</v>
          </cell>
          <cell r="X42">
            <v>63.9</v>
          </cell>
          <cell r="Y42">
            <v>1.1000000000000001</v>
          </cell>
        </row>
        <row r="43"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4">
          <cell r="V44">
            <v>45398</v>
          </cell>
          <cell r="W44">
            <v>35</v>
          </cell>
          <cell r="X44">
            <v>34.409999999999997</v>
          </cell>
          <cell r="Y44">
            <v>0.59</v>
          </cell>
        </row>
        <row r="45"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</row>
        <row r="46">
          <cell r="V46">
            <v>45397</v>
          </cell>
          <cell r="W46">
            <v>35</v>
          </cell>
          <cell r="X46">
            <v>34.409999999999997</v>
          </cell>
          <cell r="Y46">
            <v>0.59</v>
          </cell>
        </row>
        <row r="47"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</row>
        <row r="48">
          <cell r="V48">
            <v>45397</v>
          </cell>
          <cell r="W48">
            <v>121</v>
          </cell>
          <cell r="X48">
            <v>118.96</v>
          </cell>
          <cell r="Y48">
            <v>2.04</v>
          </cell>
        </row>
        <row r="49"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</row>
        <row r="50">
          <cell r="V50">
            <v>45394</v>
          </cell>
          <cell r="W50">
            <v>33</v>
          </cell>
          <cell r="X50">
            <v>32.44</v>
          </cell>
          <cell r="Y50">
            <v>0.56000000000000005</v>
          </cell>
        </row>
        <row r="51"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</row>
        <row r="52"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</row>
        <row r="53">
          <cell r="V53">
            <v>45393</v>
          </cell>
          <cell r="W53">
            <v>10</v>
          </cell>
          <cell r="X53">
            <v>9.83</v>
          </cell>
          <cell r="Y53">
            <v>0.17</v>
          </cell>
        </row>
        <row r="54"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</row>
        <row r="55">
          <cell r="V55">
            <v>45377</v>
          </cell>
          <cell r="W55">
            <v>35</v>
          </cell>
          <cell r="X55">
            <v>34.409999999999997</v>
          </cell>
          <cell r="Y55">
            <v>0.59</v>
          </cell>
        </row>
        <row r="56">
          <cell r="V56" t="str">
            <v/>
          </cell>
          <cell r="W56" t="str">
            <v/>
          </cell>
          <cell r="X56" t="str">
            <v/>
          </cell>
          <cell r="Y56" t="str">
            <v/>
          </cell>
        </row>
        <row r="57"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</row>
        <row r="58">
          <cell r="V58">
            <v>45355</v>
          </cell>
          <cell r="W58">
            <v>85</v>
          </cell>
          <cell r="X58">
            <v>83.56</v>
          </cell>
          <cell r="Y58">
            <v>1.44</v>
          </cell>
        </row>
        <row r="59"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</row>
        <row r="60">
          <cell r="V60">
            <v>45331</v>
          </cell>
          <cell r="W60">
            <v>39</v>
          </cell>
          <cell r="X60">
            <v>38.340000000000003</v>
          </cell>
          <cell r="Y60">
            <v>0.66</v>
          </cell>
        </row>
        <row r="61">
          <cell r="V61" t="str">
            <v/>
          </cell>
          <cell r="W61" t="str">
            <v/>
          </cell>
          <cell r="X61" t="str">
            <v/>
          </cell>
          <cell r="Y61" t="str">
            <v/>
          </cell>
        </row>
        <row r="62">
          <cell r="V62">
            <v>45328</v>
          </cell>
          <cell r="W62">
            <v>39</v>
          </cell>
          <cell r="X62">
            <v>38.340000000000003</v>
          </cell>
          <cell r="Y62">
            <v>0.66</v>
          </cell>
        </row>
        <row r="63">
          <cell r="V63" t="str">
            <v/>
          </cell>
          <cell r="W63" t="str">
            <v/>
          </cell>
          <cell r="X63" t="str">
            <v/>
          </cell>
          <cell r="Y63" t="str">
            <v/>
          </cell>
        </row>
        <row r="64">
          <cell r="V64">
            <v>45301</v>
          </cell>
          <cell r="W64">
            <v>94</v>
          </cell>
          <cell r="X64">
            <v>92.41</v>
          </cell>
          <cell r="Y64">
            <v>1.59</v>
          </cell>
        </row>
        <row r="65">
          <cell r="V65" t="str">
            <v/>
          </cell>
          <cell r="W65" t="str">
            <v/>
          </cell>
          <cell r="X65" t="str">
            <v/>
          </cell>
          <cell r="Y65" t="str">
            <v/>
          </cell>
        </row>
        <row r="66">
          <cell r="V66">
            <v>45295</v>
          </cell>
          <cell r="W66">
            <v>119</v>
          </cell>
          <cell r="X66">
            <v>116.99</v>
          </cell>
          <cell r="Y66">
            <v>2.0099999999999998</v>
          </cell>
        </row>
        <row r="67">
          <cell r="V67" t="str">
            <v/>
          </cell>
          <cell r="W67" t="str">
            <v/>
          </cell>
          <cell r="X67" t="str">
            <v/>
          </cell>
          <cell r="Y67" t="str">
            <v/>
          </cell>
        </row>
        <row r="68">
          <cell r="V68" t="str">
            <v/>
          </cell>
          <cell r="W68" t="str">
            <v/>
          </cell>
          <cell r="X68" t="str">
            <v/>
          </cell>
          <cell r="Y68" t="str">
            <v/>
          </cell>
        </row>
        <row r="69">
          <cell r="V69">
            <v>45267</v>
          </cell>
          <cell r="W69">
            <v>55</v>
          </cell>
          <cell r="X69">
            <v>54.07</v>
          </cell>
          <cell r="Y69">
            <v>0.93</v>
          </cell>
        </row>
        <row r="70">
          <cell r="V70" t="str">
            <v/>
          </cell>
          <cell r="W70" t="str">
            <v/>
          </cell>
          <cell r="X70" t="str">
            <v/>
          </cell>
          <cell r="Y70" t="str">
            <v/>
          </cell>
        </row>
        <row r="71">
          <cell r="V71">
            <v>45258</v>
          </cell>
          <cell r="W71">
            <v>45</v>
          </cell>
          <cell r="X71">
            <v>44.24</v>
          </cell>
          <cell r="Y71">
            <v>0.76</v>
          </cell>
        </row>
        <row r="72">
          <cell r="V72" t="str">
            <v/>
          </cell>
          <cell r="W72" t="str">
            <v/>
          </cell>
          <cell r="X72" t="str">
            <v/>
          </cell>
          <cell r="Y72" t="str">
            <v/>
          </cell>
        </row>
        <row r="73">
          <cell r="V73">
            <v>45244</v>
          </cell>
          <cell r="W73">
            <v>60</v>
          </cell>
          <cell r="X73">
            <v>58.99</v>
          </cell>
          <cell r="Y73">
            <v>1.01</v>
          </cell>
        </row>
        <row r="74">
          <cell r="V74" t="str">
            <v/>
          </cell>
          <cell r="W74" t="str">
            <v/>
          </cell>
          <cell r="X74" t="str">
            <v/>
          </cell>
          <cell r="Y74" t="str">
            <v/>
          </cell>
        </row>
        <row r="75">
          <cell r="V75">
            <v>45232</v>
          </cell>
          <cell r="W75">
            <v>58</v>
          </cell>
          <cell r="X75">
            <v>57.02</v>
          </cell>
          <cell r="Y75">
            <v>0.98</v>
          </cell>
        </row>
        <row r="76"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</row>
        <row r="77">
          <cell r="V77">
            <v>45219</v>
          </cell>
          <cell r="W77">
            <v>40</v>
          </cell>
          <cell r="X77">
            <v>39.32</v>
          </cell>
          <cell r="Y77">
            <v>0.68</v>
          </cell>
        </row>
        <row r="78">
          <cell r="V78" t="str">
            <v/>
          </cell>
          <cell r="W78" t="str">
            <v/>
          </cell>
          <cell r="X78" t="str">
            <v/>
          </cell>
          <cell r="Y78" t="str">
            <v/>
          </cell>
        </row>
        <row r="79">
          <cell r="V79">
            <v>45197</v>
          </cell>
          <cell r="W79">
            <v>116</v>
          </cell>
          <cell r="X79">
            <v>114.04</v>
          </cell>
          <cell r="Y79">
            <v>1.96</v>
          </cell>
        </row>
        <row r="80">
          <cell r="V80" t="str">
            <v/>
          </cell>
          <cell r="W80" t="str">
            <v/>
          </cell>
          <cell r="X80" t="str">
            <v/>
          </cell>
          <cell r="Y80" t="str">
            <v/>
          </cell>
        </row>
        <row r="81">
          <cell r="V81">
            <v>45187</v>
          </cell>
          <cell r="W81">
            <v>87</v>
          </cell>
          <cell r="X81">
            <v>85.53</v>
          </cell>
          <cell r="Y81">
            <v>1.47</v>
          </cell>
        </row>
        <row r="82">
          <cell r="V82" t="str">
            <v/>
          </cell>
          <cell r="W82" t="str">
            <v/>
          </cell>
          <cell r="X82" t="str">
            <v/>
          </cell>
          <cell r="Y82" t="str">
            <v/>
          </cell>
        </row>
        <row r="83">
          <cell r="V83">
            <v>45174</v>
          </cell>
          <cell r="W83">
            <v>112</v>
          </cell>
          <cell r="X83">
            <v>110.11</v>
          </cell>
          <cell r="Y83">
            <v>1.89</v>
          </cell>
        </row>
        <row r="84">
          <cell r="V84" t="str">
            <v/>
          </cell>
          <cell r="W84" t="str">
            <v/>
          </cell>
          <cell r="X84" t="str">
            <v/>
          </cell>
          <cell r="Y84" t="str">
            <v/>
          </cell>
        </row>
        <row r="85">
          <cell r="V85">
            <v>45173</v>
          </cell>
          <cell r="W85">
            <v>49.5</v>
          </cell>
          <cell r="X85">
            <v>48.66</v>
          </cell>
          <cell r="Y85">
            <v>0.84</v>
          </cell>
        </row>
        <row r="86">
          <cell r="V86" t="str">
            <v/>
          </cell>
          <cell r="W86" t="str">
            <v/>
          </cell>
          <cell r="X86" t="str">
            <v/>
          </cell>
          <cell r="Y86" t="str">
            <v/>
          </cell>
        </row>
        <row r="87">
          <cell r="V87" t="str">
            <v/>
          </cell>
          <cell r="W87" t="str">
            <v/>
          </cell>
          <cell r="X87" t="str">
            <v/>
          </cell>
          <cell r="Y87" t="str">
            <v/>
          </cell>
        </row>
        <row r="88">
          <cell r="V88" t="str">
            <v/>
          </cell>
          <cell r="W88" t="str">
            <v/>
          </cell>
          <cell r="X88" t="str">
            <v/>
          </cell>
          <cell r="Y88" t="str">
            <v/>
          </cell>
        </row>
        <row r="89">
          <cell r="V89" t="str">
            <v/>
          </cell>
          <cell r="W89" t="str">
            <v/>
          </cell>
          <cell r="X89" t="str">
            <v/>
          </cell>
          <cell r="Y89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0829A-B6C0-4249-BAA1-FB1E2F6C6918}">
  <dimension ref="A1:BL193"/>
  <sheetViews>
    <sheetView tabSelected="1" topLeftCell="AY1" workbookViewId="0">
      <pane ySplit="5" topLeftCell="A8" activePane="bottomLeft" state="frozen"/>
      <selection pane="bottomLeft" activeCell="A6" sqref="A6"/>
    </sheetView>
  </sheetViews>
  <sheetFormatPr baseColWidth="10" defaultRowHeight="15" x14ac:dyDescent="0.25"/>
  <cols>
    <col min="32" max="32" width="14.140625" customWidth="1"/>
    <col min="33" max="33" width="15.85546875" bestFit="1" customWidth="1"/>
    <col min="34" max="34" width="14.42578125" bestFit="1" customWidth="1"/>
    <col min="35" max="35" width="55.85546875" bestFit="1" customWidth="1"/>
    <col min="36" max="36" width="14.7109375" bestFit="1" customWidth="1"/>
    <col min="37" max="37" width="14.7109375" style="107" bestFit="1" customWidth="1"/>
    <col min="38" max="38" width="12" bestFit="1" customWidth="1"/>
    <col min="39" max="39" width="14.42578125" bestFit="1" customWidth="1"/>
    <col min="40" max="40" width="12" bestFit="1" customWidth="1"/>
    <col min="41" max="42" width="14.7109375" bestFit="1" customWidth="1"/>
    <col min="43" max="44" width="10.5703125" bestFit="1" customWidth="1"/>
    <col min="45" max="45" width="10.42578125" bestFit="1" customWidth="1"/>
    <col min="46" max="47" width="11" bestFit="1" customWidth="1"/>
    <col min="48" max="48" width="10.140625" bestFit="1" customWidth="1"/>
    <col min="49" max="49" width="11.28515625" bestFit="1" customWidth="1"/>
    <col min="50" max="50" width="9.85546875" bestFit="1" customWidth="1"/>
    <col min="51" max="51" width="10" bestFit="1" customWidth="1"/>
    <col min="52" max="53" width="14.7109375" bestFit="1" customWidth="1"/>
    <col min="54" max="56" width="10.42578125" bestFit="1" customWidth="1"/>
    <col min="57" max="57" width="11.5703125" bestFit="1" customWidth="1"/>
    <col min="58" max="58" width="14.7109375" bestFit="1" customWidth="1"/>
    <col min="59" max="59" width="11" bestFit="1" customWidth="1"/>
    <col min="60" max="60" width="11.28515625" bestFit="1" customWidth="1"/>
    <col min="61" max="61" width="11" bestFit="1" customWidth="1"/>
    <col min="62" max="62" width="12" customWidth="1"/>
    <col min="63" max="63" width="16.42578125" bestFit="1" customWidth="1"/>
    <col min="64" max="64" width="17.7109375" bestFit="1" customWidth="1"/>
  </cols>
  <sheetData>
    <row r="1" spans="1:64" ht="18.75" x14ac:dyDescent="0.3">
      <c r="I1" s="1"/>
      <c r="K1" s="2"/>
      <c r="V1" s="3"/>
      <c r="AF1" s="4"/>
      <c r="AG1" s="4"/>
      <c r="AH1" s="5"/>
      <c r="AI1" s="6" t="s">
        <v>0</v>
      </c>
      <c r="AJ1" s="7"/>
      <c r="AK1" s="103"/>
      <c r="AL1" s="4"/>
      <c r="AM1" s="5"/>
      <c r="AN1" s="4"/>
      <c r="AO1" s="8"/>
      <c r="AP1" s="9"/>
      <c r="AQ1" s="4"/>
      <c r="AR1" s="10"/>
      <c r="AS1" s="10"/>
      <c r="AT1" s="11"/>
      <c r="AU1" s="5"/>
      <c r="AV1" s="7"/>
      <c r="AW1" s="4"/>
      <c r="AX1" s="4"/>
      <c r="AY1" s="10"/>
      <c r="AZ1" s="8"/>
      <c r="BA1" s="9"/>
      <c r="BB1" s="4"/>
      <c r="BC1" s="10"/>
      <c r="BD1" s="10"/>
      <c r="BE1" s="8"/>
      <c r="BF1" s="9"/>
      <c r="BG1" s="4"/>
      <c r="BH1" s="10"/>
      <c r="BI1" s="10"/>
      <c r="BJ1" s="12"/>
    </row>
    <row r="2" spans="1:64" s="13" customFormat="1" ht="30.75" customHeight="1" thickBot="1" x14ac:dyDescent="0.3">
      <c r="A2" s="13">
        <f>COLUMN(A2)</f>
        <v>1</v>
      </c>
      <c r="B2" s="13">
        <f t="shared" ref="B2:BI2" si="0">COLUMN(B2)</f>
        <v>2</v>
      </c>
      <c r="C2" s="13">
        <f t="shared" si="0"/>
        <v>3</v>
      </c>
      <c r="D2" s="13">
        <f t="shared" si="0"/>
        <v>4</v>
      </c>
      <c r="E2" s="13">
        <f t="shared" si="0"/>
        <v>5</v>
      </c>
      <c r="F2" s="13">
        <f t="shared" si="0"/>
        <v>6</v>
      </c>
      <c r="G2" s="13">
        <f t="shared" si="0"/>
        <v>7</v>
      </c>
      <c r="H2" s="13">
        <f t="shared" si="0"/>
        <v>8</v>
      </c>
      <c r="I2" s="13">
        <f t="shared" si="0"/>
        <v>9</v>
      </c>
      <c r="J2" s="13">
        <f t="shared" si="0"/>
        <v>10</v>
      </c>
      <c r="K2" s="14">
        <f t="shared" si="0"/>
        <v>11</v>
      </c>
      <c r="L2" s="13">
        <f t="shared" si="0"/>
        <v>12</v>
      </c>
      <c r="M2" s="13">
        <f t="shared" si="0"/>
        <v>13</v>
      </c>
      <c r="N2" s="13">
        <f t="shared" si="0"/>
        <v>14</v>
      </c>
      <c r="O2" s="13">
        <f t="shared" si="0"/>
        <v>15</v>
      </c>
      <c r="P2" s="13">
        <f t="shared" si="0"/>
        <v>16</v>
      </c>
      <c r="Q2" s="13">
        <f t="shared" si="0"/>
        <v>17</v>
      </c>
      <c r="R2" s="13">
        <f t="shared" si="0"/>
        <v>18</v>
      </c>
      <c r="S2" s="13">
        <f t="shared" si="0"/>
        <v>19</v>
      </c>
      <c r="T2" s="13">
        <f t="shared" si="0"/>
        <v>20</v>
      </c>
      <c r="U2" s="13">
        <f t="shared" si="0"/>
        <v>21</v>
      </c>
      <c r="V2" s="13">
        <f t="shared" si="0"/>
        <v>22</v>
      </c>
      <c r="W2" s="13">
        <f t="shared" si="0"/>
        <v>23</v>
      </c>
      <c r="X2" s="13">
        <f t="shared" si="0"/>
        <v>24</v>
      </c>
      <c r="Y2" s="13">
        <f t="shared" si="0"/>
        <v>25</v>
      </c>
      <c r="Z2" s="13">
        <f t="shared" si="0"/>
        <v>26</v>
      </c>
      <c r="AA2" s="13">
        <f t="shared" si="0"/>
        <v>27</v>
      </c>
      <c r="AB2" s="13">
        <f t="shared" si="0"/>
        <v>28</v>
      </c>
      <c r="AC2" s="13">
        <f t="shared" si="0"/>
        <v>29</v>
      </c>
      <c r="AD2" s="13">
        <f t="shared" si="0"/>
        <v>30</v>
      </c>
      <c r="AE2" s="13">
        <f t="shared" si="0"/>
        <v>31</v>
      </c>
      <c r="AF2" s="13">
        <f t="shared" si="0"/>
        <v>32</v>
      </c>
      <c r="AG2" s="13">
        <f t="shared" si="0"/>
        <v>33</v>
      </c>
      <c r="AH2" s="15"/>
      <c r="AJ2" s="13">
        <f t="shared" si="0"/>
        <v>36</v>
      </c>
      <c r="AK2" s="104"/>
      <c r="AL2" s="13">
        <f t="shared" si="0"/>
        <v>38</v>
      </c>
      <c r="AM2" s="15"/>
      <c r="AN2" s="16"/>
      <c r="AO2" s="13">
        <f t="shared" si="0"/>
        <v>41</v>
      </c>
      <c r="AP2" s="15"/>
      <c r="AQ2" s="13">
        <f t="shared" si="0"/>
        <v>43</v>
      </c>
      <c r="AR2" s="13">
        <f t="shared" si="0"/>
        <v>44</v>
      </c>
      <c r="AS2" s="13">
        <f t="shared" si="0"/>
        <v>45</v>
      </c>
      <c r="AT2" s="13">
        <f t="shared" si="0"/>
        <v>46</v>
      </c>
      <c r="AU2" s="13">
        <f t="shared" si="0"/>
        <v>47</v>
      </c>
      <c r="AV2" s="13">
        <f t="shared" si="0"/>
        <v>48</v>
      </c>
      <c r="AW2" s="13">
        <f>COLUMN(AW2)</f>
        <v>49</v>
      </c>
      <c r="AX2" s="13">
        <f t="shared" si="0"/>
        <v>50</v>
      </c>
      <c r="AY2" s="16">
        <f t="shared" si="0"/>
        <v>51</v>
      </c>
      <c r="AZ2" s="13">
        <f t="shared" si="0"/>
        <v>52</v>
      </c>
      <c r="BA2" s="15"/>
      <c r="BB2" s="13">
        <f t="shared" si="0"/>
        <v>54</v>
      </c>
      <c r="BC2" s="13">
        <f t="shared" si="0"/>
        <v>55</v>
      </c>
      <c r="BD2" s="13">
        <f t="shared" si="0"/>
        <v>56</v>
      </c>
      <c r="BE2" s="13">
        <f t="shared" si="0"/>
        <v>57</v>
      </c>
      <c r="BF2" s="15"/>
      <c r="BG2" s="13">
        <f t="shared" si="0"/>
        <v>59</v>
      </c>
      <c r="BH2" s="13">
        <f t="shared" si="0"/>
        <v>60</v>
      </c>
      <c r="BI2" s="13">
        <f t="shared" si="0"/>
        <v>61</v>
      </c>
      <c r="BJ2" s="17"/>
    </row>
    <row r="3" spans="1:64" s="18" customFormat="1" ht="63.75" customHeight="1" thickBot="1" x14ac:dyDescent="0.3">
      <c r="A3" s="18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9" t="s">
        <v>9</v>
      </c>
      <c r="J3" s="18" t="s">
        <v>10</v>
      </c>
      <c r="K3" s="20" t="s">
        <v>11</v>
      </c>
      <c r="L3" s="18" t="s">
        <v>12</v>
      </c>
      <c r="M3" s="18" t="s">
        <v>13</v>
      </c>
      <c r="N3" s="18" t="s">
        <v>14</v>
      </c>
      <c r="O3" s="18" t="s">
        <v>15</v>
      </c>
      <c r="V3" s="21"/>
      <c r="AF3" s="22" t="s">
        <v>16</v>
      </c>
      <c r="AG3" s="23" t="s">
        <v>17</v>
      </c>
      <c r="AH3" s="24" t="s">
        <v>18</v>
      </c>
      <c r="AI3" s="25" t="s">
        <v>19</v>
      </c>
      <c r="AJ3" s="26" t="s">
        <v>16</v>
      </c>
      <c r="AK3" s="105" t="s">
        <v>20</v>
      </c>
      <c r="AL3" s="27" t="s">
        <v>21</v>
      </c>
      <c r="AM3" s="28" t="s">
        <v>22</v>
      </c>
      <c r="AN3" s="29" t="s">
        <v>23</v>
      </c>
      <c r="AO3" s="30" t="s">
        <v>16</v>
      </c>
      <c r="AP3" s="31" t="s">
        <v>24</v>
      </c>
      <c r="AQ3" s="32" t="s">
        <v>25</v>
      </c>
      <c r="AR3" s="33" t="s">
        <v>26</v>
      </c>
      <c r="AS3" s="32" t="s">
        <v>27</v>
      </c>
      <c r="AT3" s="34" t="s">
        <v>28</v>
      </c>
      <c r="AU3" s="35" t="s">
        <v>29</v>
      </c>
      <c r="AV3" s="36" t="s">
        <v>30</v>
      </c>
      <c r="AW3" s="37" t="s">
        <v>31</v>
      </c>
      <c r="AX3" s="38" t="s">
        <v>32</v>
      </c>
      <c r="AY3" s="39" t="s">
        <v>33</v>
      </c>
      <c r="AZ3" s="30" t="s">
        <v>16</v>
      </c>
      <c r="BA3" s="31" t="s">
        <v>24</v>
      </c>
      <c r="BB3" s="32" t="s">
        <v>25</v>
      </c>
      <c r="BC3" s="33" t="s">
        <v>26</v>
      </c>
      <c r="BD3" s="32" t="s">
        <v>27</v>
      </c>
      <c r="BE3" s="30" t="s">
        <v>16</v>
      </c>
      <c r="BF3" s="31" t="s">
        <v>24</v>
      </c>
      <c r="BG3" s="32" t="s">
        <v>34</v>
      </c>
      <c r="BH3" s="33" t="s">
        <v>35</v>
      </c>
      <c r="BI3" s="32" t="s">
        <v>36</v>
      </c>
      <c r="BJ3" s="40"/>
    </row>
    <row r="4" spans="1:64" s="18" customFormat="1" ht="50.25" customHeight="1" thickBot="1" x14ac:dyDescent="0.3">
      <c r="K4" s="20"/>
      <c r="V4" s="21"/>
      <c r="AF4" s="41" t="s">
        <v>37</v>
      </c>
      <c r="AG4" s="42"/>
      <c r="AH4" s="43"/>
      <c r="AI4" s="44"/>
      <c r="AJ4" s="41" t="s">
        <v>37</v>
      </c>
      <c r="AK4" s="42"/>
      <c r="AL4" s="42"/>
      <c r="AM4" s="43"/>
      <c r="AN4" s="44"/>
      <c r="AO4" s="41" t="s">
        <v>38</v>
      </c>
      <c r="AP4" s="42"/>
      <c r="AQ4" s="42"/>
      <c r="AR4" s="42"/>
      <c r="AS4" s="45"/>
      <c r="AT4" s="46"/>
      <c r="AU4" s="46"/>
      <c r="AV4" s="47"/>
      <c r="AW4" s="46"/>
      <c r="AX4" s="48"/>
      <c r="AY4" s="46"/>
      <c r="AZ4" s="41" t="s">
        <v>39</v>
      </c>
      <c r="BA4" s="42"/>
      <c r="BB4" s="42"/>
      <c r="BC4" s="42"/>
      <c r="BD4" s="45"/>
      <c r="BE4" s="41" t="s">
        <v>40</v>
      </c>
      <c r="BF4" s="42"/>
      <c r="BG4" s="42"/>
      <c r="BH4" s="42"/>
      <c r="BI4" s="45"/>
      <c r="BJ4" s="40" t="s">
        <v>41</v>
      </c>
      <c r="BK4" s="18" t="s">
        <v>42</v>
      </c>
      <c r="BL4" s="18" t="s">
        <v>43</v>
      </c>
    </row>
    <row r="5" spans="1:64" s="51" customFormat="1" ht="20.25" customHeight="1" thickBot="1" x14ac:dyDescent="0.3">
      <c r="A5" s="49" t="s">
        <v>44</v>
      </c>
      <c r="B5" s="50"/>
      <c r="C5" s="50"/>
      <c r="K5" s="52"/>
      <c r="V5" s="53"/>
      <c r="AF5" s="54"/>
      <c r="AG5" s="55">
        <f>SUM(AG1211:AG6438)</f>
        <v>0</v>
      </c>
      <c r="AH5" s="56"/>
      <c r="AI5" s="57">
        <f>SUM(AI1211:AI6438)</f>
        <v>0</v>
      </c>
      <c r="AJ5" s="58"/>
      <c r="AK5" s="106"/>
      <c r="AL5" s="55">
        <f>SUM(AL1211:AL6360)</f>
        <v>0</v>
      </c>
      <c r="AM5" s="56"/>
      <c r="AN5" s="55">
        <f>SUM(AN1211:AN6360)</f>
        <v>0</v>
      </c>
      <c r="AO5" s="59"/>
      <c r="AP5" s="60"/>
      <c r="AQ5" s="57">
        <f>SUM(AQ1225:AQ611215)</f>
        <v>0</v>
      </c>
      <c r="AR5" s="57">
        <f>SUM(AR1225:AR611215)</f>
        <v>0</v>
      </c>
      <c r="AS5" s="57">
        <f>SUM(AS1225:AS611215)</f>
        <v>0</v>
      </c>
      <c r="AT5" s="61"/>
      <c r="AU5" s="60"/>
      <c r="AV5" s="62"/>
      <c r="AW5" s="52">
        <f>SUM(AW1225:AW611215)</f>
        <v>0</v>
      </c>
      <c r="AX5" s="63">
        <f>SUM(AX1225:AX611215)</f>
        <v>0</v>
      </c>
      <c r="AY5" s="64">
        <f>SUM(AY1225:AY611215)</f>
        <v>0</v>
      </c>
      <c r="AZ5" s="59"/>
      <c r="BA5" s="60"/>
      <c r="BB5" s="57">
        <f>SUM(BB1225:BB611215)</f>
        <v>0</v>
      </c>
      <c r="BC5" s="57">
        <f>SUM(BC1225:BC611215)</f>
        <v>0</v>
      </c>
      <c r="BD5" s="57">
        <f>SUM(BD1225:BD611215)</f>
        <v>0</v>
      </c>
      <c r="BE5" s="59"/>
      <c r="BF5" s="60"/>
      <c r="BG5" s="57">
        <f>SUM(BG1225:BG611215)</f>
        <v>0</v>
      </c>
      <c r="BH5" s="57">
        <f>SUM(BH1225:BH611215)</f>
        <v>0</v>
      </c>
      <c r="BI5" s="57">
        <f>SUM(BI1225:BI611215)</f>
        <v>0</v>
      </c>
      <c r="BJ5" s="65"/>
    </row>
    <row r="6" spans="1:64" ht="18.75" x14ac:dyDescent="0.3">
      <c r="A6" t="s">
        <v>45</v>
      </c>
      <c r="B6" s="3">
        <v>45719</v>
      </c>
      <c r="E6" t="s">
        <v>46</v>
      </c>
      <c r="F6" t="s">
        <v>47</v>
      </c>
      <c r="I6" t="s">
        <v>48</v>
      </c>
      <c r="J6" s="3">
        <v>45719</v>
      </c>
      <c r="K6">
        <v>370</v>
      </c>
      <c r="L6" t="s">
        <v>49</v>
      </c>
      <c r="M6" t="s">
        <v>50</v>
      </c>
      <c r="O6" t="s">
        <v>51</v>
      </c>
      <c r="AF6" s="66">
        <f t="shared" ref="AF6:AF69" si="1">IF(LEFT(F6,4)="ATOS",DATE(YEAR(B6),MID(O6,4,2)*1,MID(O6,1,2)*1),"")</f>
        <v>45719</v>
      </c>
      <c r="AG6" s="4">
        <f t="shared" ref="AG6:AG69" si="2">IF(AF6="","",K6)</f>
        <v>370</v>
      </c>
      <c r="AH6" s="5">
        <f t="shared" ref="AH6:AH69" si="3">IF(AI6="","",AF6)</f>
        <v>45719</v>
      </c>
      <c r="AI6" s="4">
        <f>IF(COUNTIF(AF6:AF$1212,AF6)=COUNTIF(AF:AF,AF6),SUMIFS(AG6:AG$1212,F6:F$1212,"ATOS*",AF6:AF$1212,AF6),"")</f>
        <v>370</v>
      </c>
      <c r="AJ6" s="67" t="str">
        <f t="shared" ref="AJ6:AJ69" si="4">IF(OR(K6&lt;0,LEFT(O6,1)&lt;&gt;"R"),"",IF(LEFT(F6,4)="WORL",IF(MID(O6,3,1)="1",MID(O6,29,5)&amp;"/"&amp;MID(YEAR(B6),1,4),RIGHT(O6,5)&amp;"/"&amp;MID(YEAR(B6),1,4)),""))</f>
        <v/>
      </c>
      <c r="AK6" s="103" t="str">
        <f t="shared" ref="AK6:AK69" si="5">IF(AJ6="","",INT(AJ6))</f>
        <v/>
      </c>
      <c r="AL6" s="4" t="str">
        <f t="shared" ref="AL6:AL69" si="6">IF(AJ6="","",K6)</f>
        <v/>
      </c>
      <c r="AM6" s="5" t="str">
        <f t="shared" ref="AM6:AM69" si="7">IF(AN6="","",AK6)</f>
        <v/>
      </c>
      <c r="AN6" s="68" t="str">
        <f>IF(COUNTIF(AK6:AK$1193,AK6)=COUNTIF(AK:AK,AK6),SUMIFS(AL6:AL$1193,F6:F$1193,"*WORLDLINE*",AK6:AK$1193,AK6),"")</f>
        <v/>
      </c>
      <c r="AO6" s="69" t="str">
        <f t="shared" ref="AO6:AO28" si="8">IF(OR(K6&lt;0,LEFT(O6,3)&lt;&gt;"ALL"),"",IF(LEFT(F6,4)="Axep",IF(RIGHT(O6,8)="Nivelles",SUBSTITUTE(MID(O6,50,10),".","/"),"")))</f>
        <v/>
      </c>
      <c r="AP6" s="70" t="str">
        <f t="shared" ref="AP6:AP69" si="9">IF(AO6="","",INT(AO6))</f>
        <v/>
      </c>
      <c r="AQ6" s="71" t="str">
        <f t="shared" ref="AQ6:AQ69" si="10">IF(AO6="","",VALUE(SUBSTITUTE(MID(O6,8,9),".",",")))</f>
        <v/>
      </c>
      <c r="AR6" s="72" t="str">
        <f t="shared" ref="AR6:AR69" si="11">IF(AO6="","",K6)</f>
        <v/>
      </c>
      <c r="AS6" s="73" t="str">
        <f t="shared" ref="AS6:AS69" si="12">IF(SUM(AQ6)-SUM(AR6)=0,"",SUM(AQ6)-SUM(AR6))</f>
        <v/>
      </c>
      <c r="AT6" s="74" t="str">
        <f>IF(LEFT(O6,5)="SUMUP",MID(RIGHT(O6,6),1,2)&amp;"/"&amp;MID(RIGHT(O6,6),3,2)&amp;"/"&amp;MID(RIGHT(O6,6),5,2),"")</f>
        <v/>
      </c>
      <c r="AU6" s="5" t="str">
        <f t="shared" ref="AU6:AU69" si="13">IF(AT6="","",IFERROR(DATEVALUE(AT6),"/"))</f>
        <v/>
      </c>
      <c r="AV6" s="7" t="str">
        <f t="shared" ref="AV6:AV69" si="14">IF(ISNUMBER(AU6),AU6-1,"")</f>
        <v/>
      </c>
      <c r="AW6" s="75" t="str">
        <f>IF(AX6="","",VLOOKUP(AV6,[1]SUMUP!$V$4:$Y$2029,2,FALSE))</f>
        <v/>
      </c>
      <c r="AX6" s="76" t="str">
        <f>IF(AV6="","",K6)</f>
        <v/>
      </c>
      <c r="AY6" s="77" t="str">
        <f t="shared" ref="AY6:AY69" si="15">IF(SUM(AW6)-SUM(AX6)=0,"",SUM(AW6)-SUM(AX6))</f>
        <v/>
      </c>
      <c r="AZ6" s="69" t="str">
        <f t="shared" ref="AZ6:AZ68" si="16">IF(OR(K6&lt;0,LEFT(O6,3)&lt;&gt;"ALL"),"",IF(LEFT(F6,4)="Axep",IF(RIGHT(O6,9)="GERPINNES",SUBSTITUTE(MID(O6,50,10),".","/"),"")))</f>
        <v/>
      </c>
      <c r="BA6" s="70" t="str">
        <f t="shared" ref="BA6:BA69" si="17">IF(AZ6="","",INT(AZ6))</f>
        <v/>
      </c>
      <c r="BB6" s="71" t="str">
        <f t="shared" ref="BB6:BB69" si="18">IF(AZ6="","",VALUE(SUBSTITUTE(MID(O6,8,9),".",",")))</f>
        <v/>
      </c>
      <c r="BC6" s="72" t="str">
        <f t="shared" ref="BC6:BC69" si="19">IF(AZ6="","",K6)</f>
        <v/>
      </c>
      <c r="BD6" s="73" t="str">
        <f t="shared" ref="BD6:BD69" si="20">IF(SUM(BB6)-SUM(BC6)=0,"",SUM(BB6)-SUM(BC6))</f>
        <v/>
      </c>
      <c r="BE6" s="78" t="str">
        <f t="shared" ref="BE6:BE69" si="21">IF(OR(K6&lt;0,LEFT(F6,10)&lt;&gt;"BANCONTACT"),"",IF(LEFT(F6,10)="BANCONTACT",B6))</f>
        <v/>
      </c>
      <c r="BF6" s="79" t="str">
        <f t="shared" ref="BF6:BF69" si="22">IF(BE6="","",INT(BE6))</f>
        <v/>
      </c>
      <c r="BG6" s="80" t="str">
        <f t="shared" ref="BG6:BG69" si="23">IF(BE6="","",K6)</f>
        <v/>
      </c>
      <c r="BH6" s="81" t="str">
        <f t="shared" ref="BH6:BH69" si="24">IF(BE6="","",K6)</f>
        <v/>
      </c>
      <c r="BI6" s="73" t="str">
        <f t="shared" ref="BI6:BI69" si="25">IF(SUM(BG6)-SUM(BH6)=0,"",SUM(BG6)-SUM(BH6))</f>
        <v/>
      </c>
      <c r="BJ6" s="12"/>
      <c r="BK6" s="82" t="str">
        <f>IF(SUM(BB6)+SUM(BH6)=0,"",SUM(BB6)+SUM(BH6))</f>
        <v/>
      </c>
      <c r="BL6" s="82" t="str">
        <f>IF(SUM(BC6)+SUM(BI6)=0,"",SUM(BC6)+SUM(BI6))</f>
        <v/>
      </c>
    </row>
    <row r="7" spans="1:64" ht="18.75" x14ac:dyDescent="0.3">
      <c r="A7" t="s">
        <v>45</v>
      </c>
      <c r="B7" s="3">
        <v>45719</v>
      </c>
      <c r="E7" t="s">
        <v>52</v>
      </c>
      <c r="F7" t="s">
        <v>53</v>
      </c>
      <c r="I7" t="s">
        <v>54</v>
      </c>
      <c r="J7" s="3">
        <v>45719</v>
      </c>
      <c r="K7">
        <v>-850.64</v>
      </c>
      <c r="L7" t="s">
        <v>49</v>
      </c>
      <c r="M7" t="s">
        <v>55</v>
      </c>
      <c r="O7" t="s">
        <v>54</v>
      </c>
      <c r="AF7" s="66" t="str">
        <f t="shared" si="1"/>
        <v/>
      </c>
      <c r="AG7" s="4" t="str">
        <f t="shared" si="2"/>
        <v/>
      </c>
      <c r="AH7" s="5" t="str">
        <f t="shared" si="3"/>
        <v/>
      </c>
      <c r="AI7" s="4" t="str">
        <f>IF(COUNTIF(AF7:AF$1212,AF7)=COUNTIF(AF:AF,AF7),SUMIFS(AG7:AG$1212,F7:F$1212,"ATOS*",AF7:AF$1212,AF7),"")</f>
        <v/>
      </c>
      <c r="AJ7" s="67" t="str">
        <f t="shared" si="4"/>
        <v/>
      </c>
      <c r="AK7" s="103" t="str">
        <f t="shared" si="5"/>
        <v/>
      </c>
      <c r="AL7" s="4" t="str">
        <f t="shared" si="6"/>
        <v/>
      </c>
      <c r="AM7" s="5" t="str">
        <f t="shared" si="7"/>
        <v/>
      </c>
      <c r="AN7" s="68" t="str">
        <f>IF(COUNTIF(AK7:AK$1193,AK7)=COUNTIF(AK:AK,AK7),SUMIFS(AL7:AL$1193,F7:F$1193,"*WORLDLINE*",AK7:AK$1193,AK7),"")</f>
        <v/>
      </c>
      <c r="AO7" s="83" t="str">
        <f t="shared" si="8"/>
        <v/>
      </c>
      <c r="AP7" s="79" t="str">
        <f t="shared" si="9"/>
        <v/>
      </c>
      <c r="AQ7" s="80" t="str">
        <f t="shared" si="10"/>
        <v/>
      </c>
      <c r="AR7" s="81" t="str">
        <f t="shared" si="11"/>
        <v/>
      </c>
      <c r="AS7" s="84" t="str">
        <f t="shared" si="12"/>
        <v/>
      </c>
      <c r="AT7" s="74" t="str">
        <f>IF(LEFT(O7,5)="SUMUP",MID(RIGHT(O7,6),1,2)&amp;"/"&amp;MID(RIGHT(O7,6),3,2)&amp;"/"&amp;MID(RIGHT(O7,6),5,2),"")</f>
        <v/>
      </c>
      <c r="AU7" s="5" t="str">
        <f t="shared" si="13"/>
        <v/>
      </c>
      <c r="AV7" s="7" t="str">
        <f t="shared" si="14"/>
        <v/>
      </c>
      <c r="AW7" s="75" t="str">
        <f>IF(AX7="","",VLOOKUP(AV7,[1]SUMUP!$V$4:$Y$2029,2,FALSE))</f>
        <v/>
      </c>
      <c r="AX7" s="76" t="str">
        <f>IF(AV7="","",K7)</f>
        <v/>
      </c>
      <c r="AY7" s="77" t="str">
        <f t="shared" si="15"/>
        <v/>
      </c>
      <c r="AZ7" s="83" t="str">
        <f t="shared" si="16"/>
        <v/>
      </c>
      <c r="BA7" s="79" t="str">
        <f t="shared" si="17"/>
        <v/>
      </c>
      <c r="BB7" s="80" t="str">
        <f t="shared" si="18"/>
        <v/>
      </c>
      <c r="BC7" s="81" t="str">
        <f t="shared" si="19"/>
        <v/>
      </c>
      <c r="BD7" s="84" t="str">
        <f t="shared" si="20"/>
        <v/>
      </c>
      <c r="BE7" s="78" t="str">
        <f t="shared" si="21"/>
        <v/>
      </c>
      <c r="BF7" s="79" t="str">
        <f t="shared" si="22"/>
        <v/>
      </c>
      <c r="BG7" s="80" t="str">
        <f t="shared" si="23"/>
        <v/>
      </c>
      <c r="BH7" s="81" t="str">
        <f t="shared" si="24"/>
        <v/>
      </c>
      <c r="BI7" s="84" t="str">
        <f t="shared" si="25"/>
        <v/>
      </c>
      <c r="BJ7" s="12"/>
      <c r="BK7" s="82" t="str">
        <f>IF(SUM(BB7)+SUM(BH7)=0,"",SUM(BB7)+SUM(BH7))</f>
        <v/>
      </c>
      <c r="BL7" s="82" t="str">
        <f>IF(SUM(BC7)+SUM(BI7)=0,"",SUM(BC7)+SUM(BI7))</f>
        <v/>
      </c>
    </row>
    <row r="8" spans="1:64" ht="18.75" x14ac:dyDescent="0.3">
      <c r="A8" t="s">
        <v>45</v>
      </c>
      <c r="B8" s="3">
        <v>45719</v>
      </c>
      <c r="F8" t="s">
        <v>56</v>
      </c>
      <c r="H8" t="s">
        <v>57</v>
      </c>
      <c r="I8" t="s">
        <v>58</v>
      </c>
      <c r="J8" s="3">
        <v>45719</v>
      </c>
      <c r="K8">
        <v>-8.35</v>
      </c>
      <c r="L8" t="s">
        <v>49</v>
      </c>
      <c r="N8" t="s">
        <v>59</v>
      </c>
      <c r="O8" t="s">
        <v>58</v>
      </c>
      <c r="AF8" s="66" t="str">
        <f t="shared" si="1"/>
        <v/>
      </c>
      <c r="AG8" s="4" t="str">
        <f t="shared" si="2"/>
        <v/>
      </c>
      <c r="AH8" s="5" t="str">
        <f t="shared" si="3"/>
        <v/>
      </c>
      <c r="AI8" s="4" t="str">
        <f>IF(COUNTIF(AF8:AF$1212,AF8)=COUNTIF(AF:AF,AF8),SUMIFS(AG8:AG$1212,F8:F$1212,"ATOS*",AF8:AF$1212,AF8),"")</f>
        <v/>
      </c>
      <c r="AJ8" s="67" t="str">
        <f t="shared" si="4"/>
        <v/>
      </c>
      <c r="AK8" s="103" t="str">
        <f t="shared" si="5"/>
        <v/>
      </c>
      <c r="AL8" s="4" t="str">
        <f t="shared" si="6"/>
        <v/>
      </c>
      <c r="AM8" s="5" t="str">
        <f t="shared" si="7"/>
        <v/>
      </c>
      <c r="AN8" s="68" t="str">
        <f>IF(COUNTIF(AK8:AK$1193,AK8)=COUNTIF(AK:AK,AK8),SUMIFS(AL8:AL$1193,F8:F$1193,"*WORLDLINE*",AK8:AK$1193,AK8),"")</f>
        <v/>
      </c>
      <c r="AO8" s="83" t="str">
        <f t="shared" si="8"/>
        <v/>
      </c>
      <c r="AP8" s="79" t="str">
        <f t="shared" si="9"/>
        <v/>
      </c>
      <c r="AQ8" s="80" t="str">
        <f t="shared" si="10"/>
        <v/>
      </c>
      <c r="AR8" s="81" t="str">
        <f t="shared" si="11"/>
        <v/>
      </c>
      <c r="AS8" s="84" t="str">
        <f t="shared" si="12"/>
        <v/>
      </c>
      <c r="AT8" s="74" t="str">
        <f>IF(LEFT(O8,5)="SUMUP",MID(RIGHT(O8,6),1,2)&amp;"/"&amp;MID(RIGHT(O8,6),3,2)&amp;"/"&amp;MID(RIGHT(O8,6),5,2),"")</f>
        <v/>
      </c>
      <c r="AU8" s="5" t="str">
        <f t="shared" si="13"/>
        <v/>
      </c>
      <c r="AV8" s="7" t="str">
        <f t="shared" si="14"/>
        <v/>
      </c>
      <c r="AW8" s="75" t="str">
        <f>IF(AX8="","",VLOOKUP(AV8,[1]SUMUP!$V$4:$Y$2029,2,FALSE))</f>
        <v/>
      </c>
      <c r="AX8" s="76" t="str">
        <f>IF(AV8="","",K8)</f>
        <v/>
      </c>
      <c r="AY8" s="77" t="str">
        <f t="shared" si="15"/>
        <v/>
      </c>
      <c r="AZ8" s="83" t="str">
        <f t="shared" si="16"/>
        <v/>
      </c>
      <c r="BA8" s="79" t="str">
        <f t="shared" si="17"/>
        <v/>
      </c>
      <c r="BB8" s="80" t="str">
        <f t="shared" si="18"/>
        <v/>
      </c>
      <c r="BC8" s="81" t="str">
        <f t="shared" si="19"/>
        <v/>
      </c>
      <c r="BD8" s="84" t="str">
        <f t="shared" si="20"/>
        <v/>
      </c>
      <c r="BE8" s="78" t="str">
        <f t="shared" si="21"/>
        <v/>
      </c>
      <c r="BF8" s="79" t="str">
        <f t="shared" si="22"/>
        <v/>
      </c>
      <c r="BG8" s="80" t="str">
        <f t="shared" si="23"/>
        <v/>
      </c>
      <c r="BH8" s="81" t="str">
        <f t="shared" si="24"/>
        <v/>
      </c>
      <c r="BI8" s="84" t="str">
        <f t="shared" si="25"/>
        <v/>
      </c>
      <c r="BJ8" s="12"/>
      <c r="BK8" s="82" t="str">
        <f>IF(SUM(BB8)+SUM(BH8)=0,"",SUM(BB8)+SUM(BH8))</f>
        <v/>
      </c>
      <c r="BL8" s="82" t="str">
        <f>IF(SUM(BC8)+SUM(BI8)=0,"",SUM(BC8)+SUM(BI8))</f>
        <v/>
      </c>
    </row>
    <row r="9" spans="1:64" ht="18.75" x14ac:dyDescent="0.3">
      <c r="A9" t="s">
        <v>45</v>
      </c>
      <c r="B9" s="3">
        <v>45719</v>
      </c>
      <c r="E9" t="s">
        <v>60</v>
      </c>
      <c r="F9" t="s">
        <v>61</v>
      </c>
      <c r="G9" t="s">
        <v>62</v>
      </c>
      <c r="H9" t="s">
        <v>63</v>
      </c>
      <c r="I9" t="s">
        <v>64</v>
      </c>
      <c r="J9" s="3">
        <v>45719</v>
      </c>
      <c r="K9">
        <v>4.3899999999999997</v>
      </c>
      <c r="L9" t="s">
        <v>49</v>
      </c>
      <c r="M9" t="s">
        <v>65</v>
      </c>
      <c r="N9" t="s">
        <v>59</v>
      </c>
      <c r="O9" t="s">
        <v>66</v>
      </c>
      <c r="AF9" s="66" t="str">
        <f t="shared" si="1"/>
        <v/>
      </c>
      <c r="AG9" s="4" t="str">
        <f t="shared" si="2"/>
        <v/>
      </c>
      <c r="AH9" s="5" t="str">
        <f t="shared" si="3"/>
        <v/>
      </c>
      <c r="AI9" s="4" t="str">
        <f>IF(COUNTIF(AF9:AF$1212,AF9)=COUNTIF(AF:AF,AF9),SUMIFS(AG9:AG$1212,F9:F$1212,"ATOS*",AF9:AF$1212,AF9),"")</f>
        <v/>
      </c>
      <c r="AJ9" s="67" t="str">
        <f t="shared" si="4"/>
        <v/>
      </c>
      <c r="AK9" s="103" t="str">
        <f t="shared" si="5"/>
        <v/>
      </c>
      <c r="AL9" s="4" t="str">
        <f t="shared" si="6"/>
        <v/>
      </c>
      <c r="AM9" s="5" t="str">
        <f t="shared" si="7"/>
        <v/>
      </c>
      <c r="AN9" s="68" t="str">
        <f>IF(COUNTIF(AK9:AK$1193,AK9)=COUNTIF(AK:AK,AK9),SUMIFS(AL9:AL$1193,F9:F$1193,"*WORLDLINE*",AK9:AK$1193,AK9),"")</f>
        <v/>
      </c>
      <c r="AO9" s="83" t="str">
        <f t="shared" si="8"/>
        <v/>
      </c>
      <c r="AP9" s="79" t="str">
        <f t="shared" si="9"/>
        <v/>
      </c>
      <c r="AQ9" s="80" t="str">
        <f t="shared" si="10"/>
        <v/>
      </c>
      <c r="AR9" s="81" t="str">
        <f t="shared" si="11"/>
        <v/>
      </c>
      <c r="AS9" s="84" t="str">
        <f t="shared" si="12"/>
        <v/>
      </c>
      <c r="AT9" s="74" t="str">
        <f>IF(LEFT(O9,5)="SUMUP",MID(RIGHT(O9,6),1,2)&amp;"/"&amp;MID(RIGHT(O9,6),3,2)&amp;"/"&amp;MID(RIGHT(O9,6),5,2),"")</f>
        <v/>
      </c>
      <c r="AU9" s="5" t="str">
        <f t="shared" si="13"/>
        <v/>
      </c>
      <c r="AV9" s="7" t="str">
        <f t="shared" si="14"/>
        <v/>
      </c>
      <c r="AW9" s="75" t="str">
        <f>IF(AX9="","",VLOOKUP(AV9,[1]SUMUP!$V$4:$Y$2029,2,FALSE))</f>
        <v/>
      </c>
      <c r="AX9" s="76" t="str">
        <f>IF(AV9="","",K9)</f>
        <v/>
      </c>
      <c r="AY9" s="77" t="str">
        <f t="shared" si="15"/>
        <v/>
      </c>
      <c r="AZ9" s="83" t="str">
        <f t="shared" si="16"/>
        <v/>
      </c>
      <c r="BA9" s="79" t="str">
        <f t="shared" si="17"/>
        <v/>
      </c>
      <c r="BB9" s="80" t="str">
        <f t="shared" si="18"/>
        <v/>
      </c>
      <c r="BC9" s="81" t="str">
        <f t="shared" si="19"/>
        <v/>
      </c>
      <c r="BD9" s="84" t="str">
        <f t="shared" si="20"/>
        <v/>
      </c>
      <c r="BE9" s="78" t="str">
        <f t="shared" si="21"/>
        <v/>
      </c>
      <c r="BF9" s="79" t="str">
        <f t="shared" si="22"/>
        <v/>
      </c>
      <c r="BG9" s="80" t="str">
        <f t="shared" si="23"/>
        <v/>
      </c>
      <c r="BH9" s="81" t="str">
        <f t="shared" si="24"/>
        <v/>
      </c>
      <c r="BI9" s="84" t="str">
        <f t="shared" si="25"/>
        <v/>
      </c>
      <c r="BJ9" s="12"/>
      <c r="BK9" s="82" t="str">
        <f>IF(SUM(BB9)+SUM(BH9)=0,"",SUM(BB9)+SUM(BH9))</f>
        <v/>
      </c>
      <c r="BL9" s="82" t="str">
        <f>IF(SUM(BC9)+SUM(BI9)=0,"",SUM(BC9)+SUM(BI9))</f>
        <v/>
      </c>
    </row>
    <row r="10" spans="1:64" ht="18.75" x14ac:dyDescent="0.3">
      <c r="A10" t="s">
        <v>45</v>
      </c>
      <c r="B10" s="3">
        <v>45719</v>
      </c>
      <c r="F10" t="s">
        <v>67</v>
      </c>
      <c r="H10" t="s">
        <v>68</v>
      </c>
      <c r="I10" t="s">
        <v>69</v>
      </c>
      <c r="J10" s="3">
        <v>45719</v>
      </c>
      <c r="K10">
        <v>-12.92</v>
      </c>
      <c r="L10" t="s">
        <v>49</v>
      </c>
      <c r="N10" t="s">
        <v>59</v>
      </c>
      <c r="O10" t="s">
        <v>69</v>
      </c>
      <c r="AF10" s="66" t="str">
        <f t="shared" si="1"/>
        <v/>
      </c>
      <c r="AG10" s="4" t="str">
        <f t="shared" si="2"/>
        <v/>
      </c>
      <c r="AH10" s="5" t="str">
        <f t="shared" si="3"/>
        <v/>
      </c>
      <c r="AI10" s="4" t="str">
        <f>IF(COUNTIF(AF10:AF$1212,AF10)=COUNTIF(AF:AF,AF10),SUMIFS(AG10:AG$1212,F10:F$1212,"ATOS*",AF10:AF$1212,AF10),"")</f>
        <v/>
      </c>
      <c r="AJ10" s="67" t="str">
        <f t="shared" si="4"/>
        <v/>
      </c>
      <c r="AK10" s="103" t="str">
        <f t="shared" si="5"/>
        <v/>
      </c>
      <c r="AL10" s="4" t="str">
        <f t="shared" si="6"/>
        <v/>
      </c>
      <c r="AM10" s="5" t="str">
        <f t="shared" si="7"/>
        <v/>
      </c>
      <c r="AN10" s="68" t="str">
        <f>IF(COUNTIF(AK10:AK$1193,AK10)=COUNTIF(AK:AK,AK10),SUMIFS(AL10:AL$1193,F10:F$1193,"*WORLDLINE*",AK10:AK$1193,AK10),"")</f>
        <v/>
      </c>
      <c r="AO10" s="83" t="str">
        <f t="shared" si="8"/>
        <v/>
      </c>
      <c r="AP10" s="79" t="str">
        <f t="shared" si="9"/>
        <v/>
      </c>
      <c r="AQ10" s="80" t="str">
        <f t="shared" si="10"/>
        <v/>
      </c>
      <c r="AR10" s="81" t="str">
        <f t="shared" si="11"/>
        <v/>
      </c>
      <c r="AS10" s="84" t="str">
        <f t="shared" si="12"/>
        <v/>
      </c>
      <c r="AT10" s="74" t="str">
        <f>IF(LEFT(O10,5)="SUMUP",MID(RIGHT(O10,6),1,2)&amp;"/"&amp;MID(RIGHT(O10,6),3,2)&amp;"/"&amp;MID(RIGHT(O10,6),5,2),"")</f>
        <v/>
      </c>
      <c r="AU10" s="5" t="str">
        <f t="shared" si="13"/>
        <v/>
      </c>
      <c r="AV10" s="7" t="str">
        <f t="shared" si="14"/>
        <v/>
      </c>
      <c r="AW10" s="75" t="str">
        <f>IF(AX10="","",VLOOKUP(AV10,[1]SUMUP!$V$4:$Y$2029,2,FALSE))</f>
        <v/>
      </c>
      <c r="AX10" s="76" t="str">
        <f>IF(AV10="","",K10)</f>
        <v/>
      </c>
      <c r="AY10" s="77" t="str">
        <f t="shared" si="15"/>
        <v/>
      </c>
      <c r="AZ10" s="83" t="str">
        <f t="shared" si="16"/>
        <v/>
      </c>
      <c r="BA10" s="79" t="str">
        <f t="shared" si="17"/>
        <v/>
      </c>
      <c r="BB10" s="80" t="str">
        <f t="shared" si="18"/>
        <v/>
      </c>
      <c r="BC10" s="81" t="str">
        <f t="shared" si="19"/>
        <v/>
      </c>
      <c r="BD10" s="84" t="str">
        <f t="shared" si="20"/>
        <v/>
      </c>
      <c r="BE10" s="78" t="str">
        <f t="shared" si="21"/>
        <v/>
      </c>
      <c r="BF10" s="79" t="str">
        <f t="shared" si="22"/>
        <v/>
      </c>
      <c r="BG10" s="80" t="str">
        <f t="shared" si="23"/>
        <v/>
      </c>
      <c r="BH10" s="81" t="str">
        <f t="shared" si="24"/>
        <v/>
      </c>
      <c r="BI10" s="84" t="str">
        <f t="shared" si="25"/>
        <v/>
      </c>
      <c r="BJ10" s="12"/>
      <c r="BK10" s="82" t="str">
        <f>IF(SUM(BB10)+SUM(BH10)=0,"",SUM(BB10)+SUM(BH10))</f>
        <v/>
      </c>
      <c r="BL10" s="82" t="str">
        <f>IF(SUM(BC10)+SUM(BI10)=0,"",SUM(BC10)+SUM(BI10))</f>
        <v/>
      </c>
    </row>
    <row r="11" spans="1:64" ht="18.75" x14ac:dyDescent="0.3">
      <c r="A11" t="s">
        <v>45</v>
      </c>
      <c r="B11" s="3">
        <v>45719</v>
      </c>
      <c r="E11" t="s">
        <v>70</v>
      </c>
      <c r="F11" t="s">
        <v>71</v>
      </c>
      <c r="G11" t="s">
        <v>72</v>
      </c>
      <c r="H11" t="s">
        <v>73</v>
      </c>
      <c r="I11" t="s">
        <v>74</v>
      </c>
      <c r="J11" s="3">
        <v>45719</v>
      </c>
      <c r="K11">
        <v>-2509.52</v>
      </c>
      <c r="L11" t="s">
        <v>49</v>
      </c>
      <c r="M11" t="s">
        <v>75</v>
      </c>
      <c r="N11" t="s">
        <v>59</v>
      </c>
      <c r="O11" t="s">
        <v>76</v>
      </c>
      <c r="AF11" s="66" t="str">
        <f t="shared" si="1"/>
        <v/>
      </c>
      <c r="AG11" s="4" t="str">
        <f t="shared" si="2"/>
        <v/>
      </c>
      <c r="AH11" s="5" t="str">
        <f t="shared" si="3"/>
        <v/>
      </c>
      <c r="AI11" s="4" t="str">
        <f>IF(COUNTIF(AF11:AF$1212,AF11)=COUNTIF(AF:AF,AF11),SUMIFS(AG11:AG$1212,F11:F$1212,"ATOS*",AF11:AF$1212,AF11),"")</f>
        <v/>
      </c>
      <c r="AJ11" s="67" t="str">
        <f t="shared" si="4"/>
        <v/>
      </c>
      <c r="AK11" s="103" t="str">
        <f t="shared" si="5"/>
        <v/>
      </c>
      <c r="AL11" s="4" t="str">
        <f t="shared" si="6"/>
        <v/>
      </c>
      <c r="AM11" s="5" t="str">
        <f t="shared" si="7"/>
        <v/>
      </c>
      <c r="AN11" s="68" t="str">
        <f>IF(COUNTIF(AK11:AK$1193,AK11)=COUNTIF(AK:AK,AK11),SUMIFS(AL11:AL$1193,F11:F$1193,"*WORLDLINE*",AK11:AK$1193,AK11),"")</f>
        <v/>
      </c>
      <c r="AO11" s="83" t="str">
        <f t="shared" si="8"/>
        <v/>
      </c>
      <c r="AP11" s="79" t="str">
        <f t="shared" si="9"/>
        <v/>
      </c>
      <c r="AQ11" s="80" t="str">
        <f t="shared" si="10"/>
        <v/>
      </c>
      <c r="AR11" s="81" t="str">
        <f t="shared" si="11"/>
        <v/>
      </c>
      <c r="AS11" s="84" t="str">
        <f t="shared" si="12"/>
        <v/>
      </c>
      <c r="AT11" s="74" t="str">
        <f>IF(LEFT(O11,5)="SUMUP",MID(RIGHT(O11,6),1,2)&amp;"/"&amp;MID(RIGHT(O11,6),3,2)&amp;"/"&amp;MID(RIGHT(O11,6),5,2),"")</f>
        <v/>
      </c>
      <c r="AU11" s="5" t="str">
        <f t="shared" si="13"/>
        <v/>
      </c>
      <c r="AV11" s="7" t="str">
        <f t="shared" si="14"/>
        <v/>
      </c>
      <c r="AW11" s="75" t="str">
        <f>IF(AX11="","",VLOOKUP(AV11,[1]SUMUP!$V$4:$Y$2029,2,FALSE))</f>
        <v/>
      </c>
      <c r="AX11" s="76" t="str">
        <f>IF(AV11="","",K11)</f>
        <v/>
      </c>
      <c r="AY11" s="77" t="str">
        <f t="shared" si="15"/>
        <v/>
      </c>
      <c r="AZ11" s="83" t="str">
        <f t="shared" si="16"/>
        <v/>
      </c>
      <c r="BA11" s="79" t="str">
        <f t="shared" si="17"/>
        <v/>
      </c>
      <c r="BB11" s="80" t="str">
        <f t="shared" si="18"/>
        <v/>
      </c>
      <c r="BC11" s="81" t="str">
        <f t="shared" si="19"/>
        <v/>
      </c>
      <c r="BD11" s="84" t="str">
        <f t="shared" si="20"/>
        <v/>
      </c>
      <c r="BE11" s="78" t="str">
        <f t="shared" si="21"/>
        <v/>
      </c>
      <c r="BF11" s="79" t="str">
        <f t="shared" si="22"/>
        <v/>
      </c>
      <c r="BG11" s="80" t="str">
        <f t="shared" si="23"/>
        <v/>
      </c>
      <c r="BH11" s="81" t="str">
        <f t="shared" si="24"/>
        <v/>
      </c>
      <c r="BI11" s="84" t="str">
        <f t="shared" si="25"/>
        <v/>
      </c>
      <c r="BJ11" s="12"/>
      <c r="BK11" s="82" t="str">
        <f>IF(SUM(BB11)+SUM(BH11)=0,"",SUM(BB11)+SUM(BH11))</f>
        <v/>
      </c>
      <c r="BL11" s="82" t="str">
        <f>IF(SUM(BC11)+SUM(BI11)=0,"",SUM(BC11)+SUM(BI11))</f>
        <v/>
      </c>
    </row>
    <row r="12" spans="1:64" ht="18.75" x14ac:dyDescent="0.3">
      <c r="A12" t="s">
        <v>45</v>
      </c>
      <c r="B12" s="3">
        <v>45719</v>
      </c>
      <c r="F12" t="s">
        <v>67</v>
      </c>
      <c r="H12" t="s">
        <v>68</v>
      </c>
      <c r="I12" t="s">
        <v>77</v>
      </c>
      <c r="J12" s="3">
        <v>45719</v>
      </c>
      <c r="K12">
        <v>-6.29</v>
      </c>
      <c r="L12" t="s">
        <v>49</v>
      </c>
      <c r="N12" t="s">
        <v>59</v>
      </c>
      <c r="O12" t="s">
        <v>77</v>
      </c>
      <c r="AF12" s="66" t="str">
        <f t="shared" si="1"/>
        <v/>
      </c>
      <c r="AG12" s="4" t="str">
        <f t="shared" si="2"/>
        <v/>
      </c>
      <c r="AH12" s="5" t="str">
        <f t="shared" si="3"/>
        <v/>
      </c>
      <c r="AI12" s="4" t="str">
        <f>IF(COUNTIF(AF12:AF$1212,AF12)=COUNTIF(AF:AF,AF12),SUMIFS(AG12:AG$1212,F12:F$1212,"ATOS*",AF12:AF$1212,AF12),"")</f>
        <v/>
      </c>
      <c r="AJ12" s="67" t="str">
        <f t="shared" si="4"/>
        <v/>
      </c>
      <c r="AK12" s="103" t="str">
        <f t="shared" si="5"/>
        <v/>
      </c>
      <c r="AL12" s="4" t="str">
        <f t="shared" si="6"/>
        <v/>
      </c>
      <c r="AM12" s="5" t="str">
        <f t="shared" si="7"/>
        <v/>
      </c>
      <c r="AN12" s="68" t="str">
        <f>IF(COUNTIF(AK12:AK$1193,AK12)=COUNTIF(AK:AK,AK12),SUMIFS(AL12:AL$1193,F12:F$1193,"*WORLDLINE*",AK12:AK$1193,AK12),"")</f>
        <v/>
      </c>
      <c r="AO12" s="83" t="str">
        <f t="shared" si="8"/>
        <v/>
      </c>
      <c r="AP12" s="79" t="str">
        <f t="shared" si="9"/>
        <v/>
      </c>
      <c r="AQ12" s="80" t="str">
        <f t="shared" si="10"/>
        <v/>
      </c>
      <c r="AR12" s="81" t="str">
        <f t="shared" si="11"/>
        <v/>
      </c>
      <c r="AS12" s="84" t="str">
        <f t="shared" si="12"/>
        <v/>
      </c>
      <c r="AT12" s="74" t="str">
        <f>IF(LEFT(O12,5)="SUMUP",MID(RIGHT(O12,6),1,2)&amp;"/"&amp;MID(RIGHT(O12,6),3,2)&amp;"/"&amp;MID(RIGHT(O12,6),5,2),"")</f>
        <v/>
      </c>
      <c r="AU12" s="5" t="str">
        <f t="shared" si="13"/>
        <v/>
      </c>
      <c r="AV12" s="7" t="str">
        <f t="shared" si="14"/>
        <v/>
      </c>
      <c r="AW12" s="75" t="str">
        <f>IF(AX12="","",VLOOKUP(AV12,[1]SUMUP!$V$4:$Y$2029,2,FALSE))</f>
        <v/>
      </c>
      <c r="AX12" s="76" t="str">
        <f>IF(AV12="","",K12)</f>
        <v/>
      </c>
      <c r="AY12" s="77" t="str">
        <f t="shared" si="15"/>
        <v/>
      </c>
      <c r="AZ12" s="83" t="str">
        <f t="shared" si="16"/>
        <v/>
      </c>
      <c r="BA12" s="79" t="str">
        <f t="shared" si="17"/>
        <v/>
      </c>
      <c r="BB12" s="80" t="str">
        <f t="shared" si="18"/>
        <v/>
      </c>
      <c r="BC12" s="81" t="str">
        <f t="shared" si="19"/>
        <v/>
      </c>
      <c r="BD12" s="84" t="str">
        <f t="shared" si="20"/>
        <v/>
      </c>
      <c r="BE12" s="78" t="str">
        <f t="shared" si="21"/>
        <v/>
      </c>
      <c r="BF12" s="79" t="str">
        <f t="shared" si="22"/>
        <v/>
      </c>
      <c r="BG12" s="80" t="str">
        <f t="shared" si="23"/>
        <v/>
      </c>
      <c r="BH12" s="81" t="str">
        <f t="shared" si="24"/>
        <v/>
      </c>
      <c r="BI12" s="84" t="str">
        <f t="shared" si="25"/>
        <v/>
      </c>
      <c r="BJ12" s="12"/>
      <c r="BK12" s="82" t="str">
        <f>IF(SUM(BB12)+SUM(BH12)=0,"",SUM(BB12)+SUM(BH12))</f>
        <v/>
      </c>
      <c r="BL12" s="82" t="str">
        <f>IF(SUM(BC12)+SUM(BH12)=0,"",SUM(BC12)+SUM(BH12))</f>
        <v/>
      </c>
    </row>
    <row r="13" spans="1:64" ht="18.75" x14ac:dyDescent="0.3">
      <c r="A13" t="s">
        <v>45</v>
      </c>
      <c r="B13" s="3">
        <v>45719</v>
      </c>
      <c r="F13" t="s">
        <v>67</v>
      </c>
      <c r="H13" t="s">
        <v>68</v>
      </c>
      <c r="I13" t="s">
        <v>78</v>
      </c>
      <c r="J13" s="3">
        <v>45719</v>
      </c>
      <c r="K13">
        <v>-54.25</v>
      </c>
      <c r="L13" t="s">
        <v>49</v>
      </c>
      <c r="N13" t="s">
        <v>59</v>
      </c>
      <c r="O13" t="s">
        <v>78</v>
      </c>
      <c r="AF13" s="66" t="str">
        <f t="shared" si="1"/>
        <v/>
      </c>
      <c r="AG13" s="4" t="str">
        <f t="shared" si="2"/>
        <v/>
      </c>
      <c r="AH13" s="5" t="str">
        <f t="shared" si="3"/>
        <v/>
      </c>
      <c r="AI13" s="4" t="str">
        <f>IF(COUNTIF(AF13:AF$1212,AF13)=COUNTIF(AF:AF,AF13),SUMIFS(AG13:AG$1212,F13:F$1212,"ATOS*",AF13:AF$1212,AF13),"")</f>
        <v/>
      </c>
      <c r="AJ13" s="67" t="str">
        <f t="shared" si="4"/>
        <v/>
      </c>
      <c r="AK13" s="103" t="str">
        <f t="shared" si="5"/>
        <v/>
      </c>
      <c r="AL13" s="4" t="str">
        <f t="shared" si="6"/>
        <v/>
      </c>
      <c r="AM13" s="5" t="str">
        <f t="shared" si="7"/>
        <v/>
      </c>
      <c r="AN13" s="68" t="str">
        <f>IF(COUNTIF(AK13:AK$1193,AK13)=COUNTIF(AK:AK,AK13),SUMIFS(AL13:AL$1193,F13:F$1193,"*WORLDLINE*",AK13:AK$1193,AK13),"")</f>
        <v/>
      </c>
      <c r="AO13" s="83" t="str">
        <f t="shared" si="8"/>
        <v/>
      </c>
      <c r="AP13" s="79" t="str">
        <f t="shared" si="9"/>
        <v/>
      </c>
      <c r="AQ13" s="80" t="str">
        <f t="shared" si="10"/>
        <v/>
      </c>
      <c r="AR13" s="81" t="str">
        <f t="shared" si="11"/>
        <v/>
      </c>
      <c r="AS13" s="84" t="str">
        <f t="shared" si="12"/>
        <v/>
      </c>
      <c r="AT13" s="74" t="str">
        <f>IF(LEFT(O13,5)="SUMUP",MID(RIGHT(O13,6),1,2)&amp;"/"&amp;MID(RIGHT(O13,6),3,2)&amp;"/"&amp;MID(RIGHT(O13,6),5,2),"")</f>
        <v/>
      </c>
      <c r="AU13" s="5" t="str">
        <f t="shared" si="13"/>
        <v/>
      </c>
      <c r="AV13" s="7" t="str">
        <f t="shared" si="14"/>
        <v/>
      </c>
      <c r="AW13" s="75" t="str">
        <f>IF(AX13="","",VLOOKUP(AV13,[1]SUMUP!$V$4:$Y$2029,2,FALSE))</f>
        <v/>
      </c>
      <c r="AX13" s="76" t="str">
        <f>IF(AV13="","",K13)</f>
        <v/>
      </c>
      <c r="AY13" s="77" t="str">
        <f t="shared" si="15"/>
        <v/>
      </c>
      <c r="AZ13" s="83" t="str">
        <f t="shared" si="16"/>
        <v/>
      </c>
      <c r="BA13" s="79" t="str">
        <f t="shared" si="17"/>
        <v/>
      </c>
      <c r="BB13" s="80" t="str">
        <f t="shared" si="18"/>
        <v/>
      </c>
      <c r="BC13" s="81" t="str">
        <f t="shared" si="19"/>
        <v/>
      </c>
      <c r="BD13" s="84" t="str">
        <f t="shared" si="20"/>
        <v/>
      </c>
      <c r="BE13" s="78" t="str">
        <f t="shared" si="21"/>
        <v/>
      </c>
      <c r="BF13" s="79" t="str">
        <f t="shared" si="22"/>
        <v/>
      </c>
      <c r="BG13" s="80" t="str">
        <f t="shared" si="23"/>
        <v/>
      </c>
      <c r="BH13" s="81" t="str">
        <f t="shared" si="24"/>
        <v/>
      </c>
      <c r="BI13" s="84" t="str">
        <f t="shared" si="25"/>
        <v/>
      </c>
      <c r="BJ13" s="12"/>
      <c r="BK13" s="82" t="str">
        <f>IF(SUM(BB13)+SUM(BH13)=0,"",SUM(BB13)+SUM(BH13))</f>
        <v/>
      </c>
      <c r="BL13" s="82" t="str">
        <f t="shared" ref="BL13:BL76" si="26">IF(SUM(BC13)+SUM(BH13)=0,"",SUM(BC13)+SUM(BH13))</f>
        <v/>
      </c>
    </row>
    <row r="14" spans="1:64" ht="18.75" x14ac:dyDescent="0.3">
      <c r="A14" t="s">
        <v>45</v>
      </c>
      <c r="B14" s="3">
        <v>45719</v>
      </c>
      <c r="E14" t="s">
        <v>79</v>
      </c>
      <c r="F14" t="s">
        <v>80</v>
      </c>
      <c r="I14" t="s">
        <v>81</v>
      </c>
      <c r="J14" s="3">
        <v>45719</v>
      </c>
      <c r="K14">
        <v>-1200</v>
      </c>
      <c r="L14" t="s">
        <v>49</v>
      </c>
      <c r="M14" t="s">
        <v>55</v>
      </c>
      <c r="O14" t="s">
        <v>82</v>
      </c>
      <c r="AF14" s="66" t="str">
        <f t="shared" si="1"/>
        <v/>
      </c>
      <c r="AG14" s="4" t="str">
        <f t="shared" si="2"/>
        <v/>
      </c>
      <c r="AH14" s="5" t="str">
        <f t="shared" si="3"/>
        <v/>
      </c>
      <c r="AI14" s="4" t="str">
        <f>IF(COUNTIF(AF14:AF$1212,AF14)=COUNTIF(AF:AF,AF14),SUMIFS(AG14:AG$1212,F14:F$1212,"ATOS*",AF14:AF$1212,AF14),"")</f>
        <v/>
      </c>
      <c r="AJ14" s="67" t="str">
        <f t="shared" si="4"/>
        <v/>
      </c>
      <c r="AK14" s="103" t="str">
        <f t="shared" si="5"/>
        <v/>
      </c>
      <c r="AL14" s="4" t="str">
        <f t="shared" si="6"/>
        <v/>
      </c>
      <c r="AM14" s="5" t="str">
        <f t="shared" si="7"/>
        <v/>
      </c>
      <c r="AN14" s="68" t="str">
        <f>IF(COUNTIF(AK14:AK$1193,AK14)=COUNTIF(AK:AK,AK14),SUMIFS(AL14:AL$1193,F14:F$1193,"*WORLDLINE*",AK14:AK$1193,AK14),"")</f>
        <v/>
      </c>
      <c r="AO14" s="83" t="str">
        <f t="shared" si="8"/>
        <v/>
      </c>
      <c r="AP14" s="79" t="str">
        <f t="shared" si="9"/>
        <v/>
      </c>
      <c r="AQ14" s="80" t="str">
        <f t="shared" si="10"/>
        <v/>
      </c>
      <c r="AR14" s="81" t="str">
        <f t="shared" si="11"/>
        <v/>
      </c>
      <c r="AS14" s="84" t="str">
        <f t="shared" si="12"/>
        <v/>
      </c>
      <c r="AT14" s="74" t="str">
        <f>IF(LEFT(O14,5)="SUMUP",MID(RIGHT(O14,6),1,2)&amp;"/"&amp;MID(RIGHT(O14,6),3,2)&amp;"/"&amp;MID(RIGHT(O14,6),5,2),"")</f>
        <v/>
      </c>
      <c r="AU14" s="5" t="str">
        <f t="shared" si="13"/>
        <v/>
      </c>
      <c r="AV14" s="7" t="str">
        <f t="shared" si="14"/>
        <v/>
      </c>
      <c r="AW14" s="75" t="str">
        <f>IF(AX14="","",VLOOKUP(AV14,[1]SUMUP!$V$4:$Y$2029,2,FALSE))</f>
        <v/>
      </c>
      <c r="AX14" s="76" t="str">
        <f>IF(AV14="","",K14)</f>
        <v/>
      </c>
      <c r="AY14" s="77" t="str">
        <f t="shared" si="15"/>
        <v/>
      </c>
      <c r="AZ14" s="83" t="str">
        <f t="shared" si="16"/>
        <v/>
      </c>
      <c r="BA14" s="79" t="str">
        <f t="shared" si="17"/>
        <v/>
      </c>
      <c r="BB14" s="80" t="str">
        <f t="shared" si="18"/>
        <v/>
      </c>
      <c r="BC14" s="81" t="str">
        <f t="shared" si="19"/>
        <v/>
      </c>
      <c r="BD14" s="84" t="str">
        <f t="shared" si="20"/>
        <v/>
      </c>
      <c r="BE14" s="78" t="str">
        <f t="shared" si="21"/>
        <v/>
      </c>
      <c r="BF14" s="79" t="str">
        <f t="shared" si="22"/>
        <v/>
      </c>
      <c r="BG14" s="80" t="str">
        <f t="shared" si="23"/>
        <v/>
      </c>
      <c r="BH14" s="81" t="str">
        <f t="shared" si="24"/>
        <v/>
      </c>
      <c r="BI14" s="84" t="str">
        <f t="shared" si="25"/>
        <v/>
      </c>
      <c r="BJ14" s="12"/>
      <c r="BK14" s="82" t="str">
        <f>IF(SUM(BB14)+SUM(BH14)=0,"",SUM(BB14)+SUM(BH14))</f>
        <v/>
      </c>
      <c r="BL14" s="82" t="str">
        <f t="shared" si="26"/>
        <v/>
      </c>
    </row>
    <row r="15" spans="1:64" ht="18.75" x14ac:dyDescent="0.3">
      <c r="A15" t="s">
        <v>45</v>
      </c>
      <c r="B15" s="3">
        <v>45719</v>
      </c>
      <c r="E15" t="s">
        <v>46</v>
      </c>
      <c r="F15" t="s">
        <v>47</v>
      </c>
      <c r="I15" t="s">
        <v>83</v>
      </c>
      <c r="J15" s="3">
        <v>45717</v>
      </c>
      <c r="K15">
        <v>1868.98</v>
      </c>
      <c r="L15" t="s">
        <v>49</v>
      </c>
      <c r="M15" t="s">
        <v>50</v>
      </c>
      <c r="O15" t="s">
        <v>84</v>
      </c>
      <c r="AF15" s="66">
        <f t="shared" si="1"/>
        <v>45717</v>
      </c>
      <c r="AG15" s="4">
        <f t="shared" si="2"/>
        <v>1868.98</v>
      </c>
      <c r="AH15" s="5">
        <f t="shared" si="3"/>
        <v>45717</v>
      </c>
      <c r="AI15" s="4">
        <f>IF(COUNTIF(AF15:AF$1212,AF15)=COUNTIF(AF:AF,AF15),SUMIFS(AG15:AG$1212,F15:F$1212,"ATOS*",AF15:AF$1212,AF15),"")</f>
        <v>1868.98</v>
      </c>
      <c r="AJ15" s="67" t="str">
        <f t="shared" si="4"/>
        <v/>
      </c>
      <c r="AK15" s="103" t="str">
        <f t="shared" si="5"/>
        <v/>
      </c>
      <c r="AL15" s="4" t="str">
        <f t="shared" si="6"/>
        <v/>
      </c>
      <c r="AM15" s="5" t="str">
        <f t="shared" si="7"/>
        <v/>
      </c>
      <c r="AN15" s="68" t="str">
        <f>IF(COUNTIF(AK15:AK$1193,AK15)=COUNTIF(AK:AK,AK15),SUMIFS(AL15:AL$1193,F15:F$1193,"*WORLDLINE*",AK15:AK$1193,AK15),"")</f>
        <v/>
      </c>
      <c r="AO15" s="83" t="str">
        <f t="shared" si="8"/>
        <v/>
      </c>
      <c r="AP15" s="79" t="str">
        <f t="shared" si="9"/>
        <v/>
      </c>
      <c r="AQ15" s="80" t="str">
        <f t="shared" si="10"/>
        <v/>
      </c>
      <c r="AR15" s="81" t="str">
        <f t="shared" si="11"/>
        <v/>
      </c>
      <c r="AS15" s="84" t="str">
        <f t="shared" si="12"/>
        <v/>
      </c>
      <c r="AT15" s="74" t="str">
        <f>IF(LEFT(O15,5)="SUMUP",MID(RIGHT(O15,6),1,2)&amp;"/"&amp;MID(RIGHT(O15,6),3,2)&amp;"/"&amp;MID(RIGHT(O15,6),5,2),"")</f>
        <v/>
      </c>
      <c r="AU15" s="5" t="str">
        <f t="shared" si="13"/>
        <v/>
      </c>
      <c r="AV15" s="7" t="str">
        <f t="shared" si="14"/>
        <v/>
      </c>
      <c r="AW15" s="75" t="str">
        <f>IF(AX15="","",VLOOKUP(AV15,[1]SUMUP!$V$4:$Y$2029,2,FALSE))</f>
        <v/>
      </c>
      <c r="AX15" s="76" t="str">
        <f>IF(AV15="","",K15)</f>
        <v/>
      </c>
      <c r="AY15" s="77" t="str">
        <f t="shared" si="15"/>
        <v/>
      </c>
      <c r="AZ15" s="83" t="str">
        <f t="shared" si="16"/>
        <v/>
      </c>
      <c r="BA15" s="79" t="str">
        <f t="shared" si="17"/>
        <v/>
      </c>
      <c r="BB15" s="80" t="str">
        <f t="shared" si="18"/>
        <v/>
      </c>
      <c r="BC15" s="81" t="str">
        <f t="shared" si="19"/>
        <v/>
      </c>
      <c r="BD15" s="84" t="str">
        <f t="shared" si="20"/>
        <v/>
      </c>
      <c r="BE15" s="78" t="str">
        <f t="shared" si="21"/>
        <v/>
      </c>
      <c r="BF15" s="79" t="str">
        <f t="shared" si="22"/>
        <v/>
      </c>
      <c r="BG15" s="80" t="str">
        <f t="shared" si="23"/>
        <v/>
      </c>
      <c r="BH15" s="81" t="str">
        <f t="shared" si="24"/>
        <v/>
      </c>
      <c r="BI15" s="84" t="str">
        <f t="shared" si="25"/>
        <v/>
      </c>
      <c r="BJ15" s="12"/>
      <c r="BK15" s="82" t="str">
        <f>IF(SUM(BB15)+SUM(BH15)=0,"",SUM(BB15)+SUM(BH15))</f>
        <v/>
      </c>
      <c r="BL15" s="82" t="str">
        <f t="shared" si="26"/>
        <v/>
      </c>
    </row>
    <row r="16" spans="1:64" ht="18.75" x14ac:dyDescent="0.3">
      <c r="A16" t="s">
        <v>45</v>
      </c>
      <c r="B16" s="3">
        <v>45719</v>
      </c>
      <c r="E16" t="s">
        <v>46</v>
      </c>
      <c r="F16" t="s">
        <v>47</v>
      </c>
      <c r="I16" t="s">
        <v>85</v>
      </c>
      <c r="J16" s="3">
        <v>45716</v>
      </c>
      <c r="K16">
        <v>284</v>
      </c>
      <c r="L16" t="s">
        <v>49</v>
      </c>
      <c r="M16" t="s">
        <v>50</v>
      </c>
      <c r="O16" t="s">
        <v>86</v>
      </c>
      <c r="AF16" s="66">
        <f t="shared" si="1"/>
        <v>45716</v>
      </c>
      <c r="AG16" s="4">
        <f t="shared" si="2"/>
        <v>284</v>
      </c>
      <c r="AH16" s="5">
        <f t="shared" si="3"/>
        <v>45716</v>
      </c>
      <c r="AI16" s="4">
        <f>IF(COUNTIF(AF16:AF$1212,AF16)=COUNTIF(AF:AF,AF16),SUMIFS(AG16:AG$1212,F16:F$1212,"ATOS*",AF16:AF$1212,AF16),"")</f>
        <v>971.49</v>
      </c>
      <c r="AJ16" s="67" t="str">
        <f t="shared" si="4"/>
        <v/>
      </c>
      <c r="AK16" s="103" t="str">
        <f t="shared" si="5"/>
        <v/>
      </c>
      <c r="AL16" s="4" t="str">
        <f t="shared" si="6"/>
        <v/>
      </c>
      <c r="AM16" s="5" t="str">
        <f t="shared" si="7"/>
        <v/>
      </c>
      <c r="AN16" s="68" t="str">
        <f>IF(COUNTIF(AK16:AK$1193,AK16)=COUNTIF(AK:AK,AK16),SUMIFS(AL16:AL$1193,F16:F$1193,"*WORLDLINE*",AK16:AK$1193,AK16),"")</f>
        <v/>
      </c>
      <c r="AO16" s="83" t="str">
        <f t="shared" si="8"/>
        <v/>
      </c>
      <c r="AP16" s="79" t="str">
        <f t="shared" si="9"/>
        <v/>
      </c>
      <c r="AQ16" s="80" t="str">
        <f t="shared" si="10"/>
        <v/>
      </c>
      <c r="AR16" s="81" t="str">
        <f t="shared" si="11"/>
        <v/>
      </c>
      <c r="AS16" s="84" t="str">
        <f t="shared" si="12"/>
        <v/>
      </c>
      <c r="AT16" s="74" t="str">
        <f>IF(LEFT(O16,5)="SUMUP",MID(RIGHT(O16,6),1,2)&amp;"/"&amp;MID(RIGHT(O16,6),3,2)&amp;"/"&amp;MID(RIGHT(O16,6),5,2),"")</f>
        <v/>
      </c>
      <c r="AU16" s="5" t="str">
        <f t="shared" si="13"/>
        <v/>
      </c>
      <c r="AV16" s="7" t="str">
        <f t="shared" si="14"/>
        <v/>
      </c>
      <c r="AW16" s="75" t="str">
        <f>IF(AX16="","",VLOOKUP(AV16,[1]SUMUP!$V$4:$Y$2029,2,FALSE))</f>
        <v/>
      </c>
      <c r="AX16" s="76" t="str">
        <f>IF(AV16="","",K16)</f>
        <v/>
      </c>
      <c r="AY16" s="77" t="str">
        <f t="shared" si="15"/>
        <v/>
      </c>
      <c r="AZ16" s="83" t="str">
        <f t="shared" si="16"/>
        <v/>
      </c>
      <c r="BA16" s="79" t="str">
        <f t="shared" si="17"/>
        <v/>
      </c>
      <c r="BB16" s="80" t="str">
        <f t="shared" si="18"/>
        <v/>
      </c>
      <c r="BC16" s="81" t="str">
        <f t="shared" si="19"/>
        <v/>
      </c>
      <c r="BD16" s="84" t="str">
        <f t="shared" si="20"/>
        <v/>
      </c>
      <c r="BE16" s="78" t="str">
        <f t="shared" si="21"/>
        <v/>
      </c>
      <c r="BF16" s="79" t="str">
        <f t="shared" si="22"/>
        <v/>
      </c>
      <c r="BG16" s="80" t="str">
        <f t="shared" si="23"/>
        <v/>
      </c>
      <c r="BH16" s="81" t="str">
        <f t="shared" si="24"/>
        <v/>
      </c>
      <c r="BI16" s="84" t="str">
        <f t="shared" si="25"/>
        <v/>
      </c>
      <c r="BJ16" s="12"/>
      <c r="BK16" s="82" t="str">
        <f>IF(SUM(BB16)+SUM(BH16)=0,"",SUM(BB16)+SUM(BH16))</f>
        <v/>
      </c>
      <c r="BL16" s="82" t="str">
        <f t="shared" si="26"/>
        <v/>
      </c>
    </row>
    <row r="17" spans="1:64" ht="18.75" x14ac:dyDescent="0.3">
      <c r="A17" t="s">
        <v>45</v>
      </c>
      <c r="B17" s="3">
        <v>45719</v>
      </c>
      <c r="E17" t="s">
        <v>87</v>
      </c>
      <c r="F17" t="s">
        <v>88</v>
      </c>
      <c r="I17" t="s">
        <v>89</v>
      </c>
      <c r="J17" s="3">
        <v>45719</v>
      </c>
      <c r="K17">
        <v>132</v>
      </c>
      <c r="L17" t="s">
        <v>49</v>
      </c>
      <c r="M17" t="s">
        <v>50</v>
      </c>
      <c r="O17" t="s">
        <v>90</v>
      </c>
      <c r="AF17" s="66" t="str">
        <f t="shared" si="1"/>
        <v/>
      </c>
      <c r="AG17" s="4" t="str">
        <f t="shared" si="2"/>
        <v/>
      </c>
      <c r="AH17" s="5" t="str">
        <f t="shared" si="3"/>
        <v/>
      </c>
      <c r="AI17" s="4" t="str">
        <f>IF(COUNTIF(AF17:AF$1212,AF17)=COUNTIF(AF:AF,AF17),SUMIFS(AG17:AG$1212,F17:F$1212,"ATOS*",AF17:AF$1212,AF17),"")</f>
        <v/>
      </c>
      <c r="AJ17" s="67" t="str">
        <f t="shared" si="4"/>
        <v>27/02/2025</v>
      </c>
      <c r="AK17" s="103">
        <f t="shared" si="5"/>
        <v>45715</v>
      </c>
      <c r="AL17" s="4">
        <f t="shared" si="6"/>
        <v>132</v>
      </c>
      <c r="AM17" s="5">
        <f t="shared" si="7"/>
        <v>45715</v>
      </c>
      <c r="AN17" s="68">
        <f>IF(COUNTIF(AK17:AK$1193,AK17)=COUNTIF(AK:AK,AK17),SUMIFS(AL17:AL$1193,F17:F$1193,"*WORLDLINE*",AK17:AK$1193,AK17),"")</f>
        <v>132</v>
      </c>
      <c r="AO17" s="83" t="str">
        <f t="shared" si="8"/>
        <v/>
      </c>
      <c r="AP17" s="79" t="str">
        <f t="shared" si="9"/>
        <v/>
      </c>
      <c r="AQ17" s="80" t="str">
        <f t="shared" si="10"/>
        <v/>
      </c>
      <c r="AR17" s="81" t="str">
        <f t="shared" si="11"/>
        <v/>
      </c>
      <c r="AS17" s="84" t="str">
        <f t="shared" si="12"/>
        <v/>
      </c>
      <c r="AT17" s="74" t="str">
        <f>IF(LEFT(O17,5)="SUMUP",MID(RIGHT(O17,6),1,2)&amp;"/"&amp;MID(RIGHT(O17,6),3,2)&amp;"/"&amp;MID(RIGHT(O17,6),5,2),"")</f>
        <v/>
      </c>
      <c r="AU17" s="5" t="str">
        <f t="shared" si="13"/>
        <v/>
      </c>
      <c r="AV17" s="7" t="str">
        <f t="shared" si="14"/>
        <v/>
      </c>
      <c r="AW17" s="75" t="str">
        <f>IF(AX17="","",VLOOKUP(AV17,[1]SUMUP!$V$4:$Y$2029,2,FALSE))</f>
        <v/>
      </c>
      <c r="AX17" s="76" t="str">
        <f>IF(AV17="","",K17)</f>
        <v/>
      </c>
      <c r="AY17" s="77" t="str">
        <f t="shared" si="15"/>
        <v/>
      </c>
      <c r="AZ17" s="83" t="str">
        <f t="shared" si="16"/>
        <v/>
      </c>
      <c r="BA17" s="79" t="str">
        <f t="shared" si="17"/>
        <v/>
      </c>
      <c r="BB17" s="80" t="str">
        <f t="shared" si="18"/>
        <v/>
      </c>
      <c r="BC17" s="81" t="str">
        <f t="shared" si="19"/>
        <v/>
      </c>
      <c r="BD17" s="84" t="str">
        <f t="shared" si="20"/>
        <v/>
      </c>
      <c r="BE17" s="78" t="str">
        <f t="shared" si="21"/>
        <v/>
      </c>
      <c r="BF17" s="79" t="str">
        <f t="shared" si="22"/>
        <v/>
      </c>
      <c r="BG17" s="80" t="str">
        <f t="shared" si="23"/>
        <v/>
      </c>
      <c r="BH17" s="81" t="str">
        <f t="shared" si="24"/>
        <v/>
      </c>
      <c r="BI17" s="84" t="str">
        <f t="shared" si="25"/>
        <v/>
      </c>
      <c r="BJ17" s="12"/>
      <c r="BK17" s="82" t="str">
        <f>IF(SUM(BB17)+SUM(BH17)=0,"",SUM(BB17)+SUM(BH17))</f>
        <v/>
      </c>
      <c r="BL17" s="82" t="str">
        <f t="shared" si="26"/>
        <v/>
      </c>
    </row>
    <row r="18" spans="1:64" ht="18.75" x14ac:dyDescent="0.3">
      <c r="A18" t="s">
        <v>45</v>
      </c>
      <c r="B18" s="3">
        <v>45719</v>
      </c>
      <c r="E18" t="s">
        <v>91</v>
      </c>
      <c r="F18" t="s">
        <v>92</v>
      </c>
      <c r="G18" t="s">
        <v>93</v>
      </c>
      <c r="H18" t="s">
        <v>94</v>
      </c>
      <c r="I18" t="s">
        <v>95</v>
      </c>
      <c r="J18" s="3">
        <v>45719</v>
      </c>
      <c r="K18">
        <v>136.19</v>
      </c>
      <c r="L18" t="s">
        <v>49</v>
      </c>
      <c r="M18" t="s">
        <v>96</v>
      </c>
      <c r="N18" t="s">
        <v>59</v>
      </c>
      <c r="O18" t="s">
        <v>97</v>
      </c>
      <c r="AF18" s="66" t="str">
        <f t="shared" si="1"/>
        <v/>
      </c>
      <c r="AG18" s="4" t="str">
        <f t="shared" si="2"/>
        <v/>
      </c>
      <c r="AH18" s="5" t="str">
        <f t="shared" si="3"/>
        <v/>
      </c>
      <c r="AI18" s="4" t="str">
        <f>IF(COUNTIF(AF18:AF$1212,AF18)=COUNTIF(AF:AF,AF18),SUMIFS(AG18:AG$1212,F18:F$1212,"ATOS*",AF18:AF$1212,AF18),"")</f>
        <v/>
      </c>
      <c r="AJ18" s="67" t="str">
        <f t="shared" si="4"/>
        <v/>
      </c>
      <c r="AK18" s="103" t="str">
        <f t="shared" si="5"/>
        <v/>
      </c>
      <c r="AL18" s="4" t="str">
        <f t="shared" si="6"/>
        <v/>
      </c>
      <c r="AM18" s="5" t="str">
        <f t="shared" si="7"/>
        <v/>
      </c>
      <c r="AN18" s="68" t="str">
        <f>IF(COUNTIF(AK18:AK$1193,AK18)=COUNTIF(AK:AK,AK18),SUMIFS(AL18:AL$1193,F18:F$1193,"*WORLDLINE*",AK18:AK$1193,AK18),"")</f>
        <v/>
      </c>
      <c r="AO18" s="83" t="str">
        <f t="shared" si="8"/>
        <v/>
      </c>
      <c r="AP18" s="79" t="str">
        <f t="shared" si="9"/>
        <v/>
      </c>
      <c r="AQ18" s="80" t="str">
        <f t="shared" si="10"/>
        <v/>
      </c>
      <c r="AR18" s="81" t="str">
        <f t="shared" si="11"/>
        <v/>
      </c>
      <c r="AS18" s="84" t="str">
        <f t="shared" si="12"/>
        <v/>
      </c>
      <c r="AT18" s="74" t="str">
        <f>IF(LEFT(O18,5)="SUMUP",MID(RIGHT(O18,6),1,2)&amp;"/"&amp;MID(RIGHT(O18,6),3,2)&amp;"/"&amp;MID(RIGHT(O18,6),5,2),"")</f>
        <v/>
      </c>
      <c r="AU18" s="5" t="str">
        <f t="shared" si="13"/>
        <v/>
      </c>
      <c r="AV18" s="7" t="str">
        <f t="shared" si="14"/>
        <v/>
      </c>
      <c r="AW18" s="75" t="str">
        <f>IF(AX18="","",VLOOKUP(AV18,[1]SUMUP!$V$4:$Y$2029,2,FALSE))</f>
        <v/>
      </c>
      <c r="AX18" s="76" t="str">
        <f>IF(AV18="","",K18)</f>
        <v/>
      </c>
      <c r="AY18" s="77" t="str">
        <f t="shared" si="15"/>
        <v/>
      </c>
      <c r="AZ18" s="83" t="str">
        <f t="shared" si="16"/>
        <v>28/02/2025</v>
      </c>
      <c r="BA18" s="79">
        <f t="shared" si="17"/>
        <v>45716</v>
      </c>
      <c r="BB18" s="80">
        <f t="shared" si="18"/>
        <v>137</v>
      </c>
      <c r="BC18" s="81">
        <f t="shared" si="19"/>
        <v>136.19</v>
      </c>
      <c r="BD18" s="84">
        <f t="shared" si="20"/>
        <v>0.81000000000000227</v>
      </c>
      <c r="BE18" s="78" t="str">
        <f t="shared" si="21"/>
        <v/>
      </c>
      <c r="BF18" s="79" t="str">
        <f t="shared" si="22"/>
        <v/>
      </c>
      <c r="BG18" s="80" t="str">
        <f t="shared" si="23"/>
        <v/>
      </c>
      <c r="BH18" s="81" t="str">
        <f t="shared" si="24"/>
        <v/>
      </c>
      <c r="BI18" s="84" t="str">
        <f t="shared" si="25"/>
        <v/>
      </c>
      <c r="BJ18" s="12"/>
      <c r="BK18" s="82">
        <f>IF(SUM(BB18)+SUM(BH18)=0,"",SUM(BB18)+SUM(BH18))</f>
        <v>137</v>
      </c>
      <c r="BL18" s="82">
        <f t="shared" si="26"/>
        <v>136.19</v>
      </c>
    </row>
    <row r="19" spans="1:64" ht="18.75" x14ac:dyDescent="0.3">
      <c r="A19" t="s">
        <v>45</v>
      </c>
      <c r="B19" s="3">
        <v>45719</v>
      </c>
      <c r="E19" t="s">
        <v>91</v>
      </c>
      <c r="F19" t="s">
        <v>92</v>
      </c>
      <c r="G19" t="s">
        <v>93</v>
      </c>
      <c r="H19" t="s">
        <v>94</v>
      </c>
      <c r="I19" t="s">
        <v>98</v>
      </c>
      <c r="J19" s="3">
        <v>45719</v>
      </c>
      <c r="K19">
        <v>1092.58</v>
      </c>
      <c r="L19" t="s">
        <v>49</v>
      </c>
      <c r="M19" t="s">
        <v>96</v>
      </c>
      <c r="N19" t="s">
        <v>59</v>
      </c>
      <c r="O19" t="s">
        <v>99</v>
      </c>
      <c r="AF19" s="66" t="str">
        <f t="shared" si="1"/>
        <v/>
      </c>
      <c r="AG19" s="4" t="str">
        <f t="shared" si="2"/>
        <v/>
      </c>
      <c r="AH19" s="5" t="str">
        <f t="shared" si="3"/>
        <v/>
      </c>
      <c r="AI19" s="4" t="str">
        <f>IF(COUNTIF(AF19:AF$1212,AF19)=COUNTIF(AF:AF,AF19),SUMIFS(AG19:AG$1212,F19:F$1212,"ATOS*",AF19:AF$1212,AF19),"")</f>
        <v/>
      </c>
      <c r="AJ19" s="67" t="str">
        <f t="shared" si="4"/>
        <v/>
      </c>
      <c r="AK19" s="103" t="str">
        <f t="shared" si="5"/>
        <v/>
      </c>
      <c r="AL19" s="4" t="str">
        <f t="shared" si="6"/>
        <v/>
      </c>
      <c r="AM19" s="5" t="str">
        <f t="shared" si="7"/>
        <v/>
      </c>
      <c r="AN19" s="68" t="str">
        <f>IF(COUNTIF(AK19:AK$1193,AK19)=COUNTIF(AK:AK,AK19),SUMIFS(AL19:AL$1193,F19:F$1193,"*WORLDLINE*",AK19:AK$1193,AK19),"")</f>
        <v/>
      </c>
      <c r="AO19" s="83" t="str">
        <f t="shared" si="8"/>
        <v>01/03/2025</v>
      </c>
      <c r="AP19" s="79">
        <f t="shared" si="9"/>
        <v>45717</v>
      </c>
      <c r="AQ19" s="80">
        <f t="shared" si="10"/>
        <v>1113</v>
      </c>
      <c r="AR19" s="81">
        <f t="shared" si="11"/>
        <v>1092.58</v>
      </c>
      <c r="AS19" s="84">
        <f t="shared" si="12"/>
        <v>20.420000000000073</v>
      </c>
      <c r="AT19" s="74" t="str">
        <f>IF(LEFT(O19,5)="SUMUP",MID(RIGHT(O19,6),1,2)&amp;"/"&amp;MID(RIGHT(O19,6),3,2)&amp;"/"&amp;MID(RIGHT(O19,6),5,2),"")</f>
        <v/>
      </c>
      <c r="AU19" s="5" t="str">
        <f t="shared" si="13"/>
        <v/>
      </c>
      <c r="AV19" s="7" t="str">
        <f t="shared" si="14"/>
        <v/>
      </c>
      <c r="AW19" s="75" t="str">
        <f>IF(AX19="","",VLOOKUP(AV19,[1]SUMUP!$V$4:$Y$2029,2,FALSE))</f>
        <v/>
      </c>
      <c r="AX19" s="76" t="str">
        <f>IF(AV19="","",K19)</f>
        <v/>
      </c>
      <c r="AY19" s="77" t="str">
        <f t="shared" si="15"/>
        <v/>
      </c>
      <c r="AZ19" s="83" t="str">
        <f t="shared" si="16"/>
        <v/>
      </c>
      <c r="BA19" s="79" t="str">
        <f t="shared" si="17"/>
        <v/>
      </c>
      <c r="BB19" s="80" t="str">
        <f t="shared" si="18"/>
        <v/>
      </c>
      <c r="BC19" s="81" t="str">
        <f t="shared" si="19"/>
        <v/>
      </c>
      <c r="BD19" s="84" t="str">
        <f t="shared" si="20"/>
        <v/>
      </c>
      <c r="BE19" s="78" t="str">
        <f t="shared" si="21"/>
        <v/>
      </c>
      <c r="BF19" s="79" t="str">
        <f t="shared" si="22"/>
        <v/>
      </c>
      <c r="BG19" s="80" t="str">
        <f t="shared" si="23"/>
        <v/>
      </c>
      <c r="BH19" s="81" t="str">
        <f t="shared" si="24"/>
        <v/>
      </c>
      <c r="BI19" s="84" t="str">
        <f t="shared" si="25"/>
        <v/>
      </c>
      <c r="BJ19" s="12"/>
      <c r="BK19" s="82" t="str">
        <f>IF(SUM(BB19)+SUM(BH19)=0,"",SUM(BB19)+SUM(BH19))</f>
        <v/>
      </c>
      <c r="BL19" s="82" t="str">
        <f t="shared" si="26"/>
        <v/>
      </c>
    </row>
    <row r="20" spans="1:64" ht="18.75" x14ac:dyDescent="0.3">
      <c r="A20" t="s">
        <v>45</v>
      </c>
      <c r="B20" s="3">
        <v>45719</v>
      </c>
      <c r="E20" t="s">
        <v>91</v>
      </c>
      <c r="F20" t="s">
        <v>92</v>
      </c>
      <c r="G20" t="s">
        <v>93</v>
      </c>
      <c r="H20" t="s">
        <v>94</v>
      </c>
      <c r="I20" t="s">
        <v>100</v>
      </c>
      <c r="J20" s="3">
        <v>45719</v>
      </c>
      <c r="K20">
        <v>602.02</v>
      </c>
      <c r="L20" t="s">
        <v>49</v>
      </c>
      <c r="M20" t="s">
        <v>96</v>
      </c>
      <c r="N20" t="s">
        <v>59</v>
      </c>
      <c r="O20" t="s">
        <v>101</v>
      </c>
      <c r="AF20" s="66" t="str">
        <f t="shared" si="1"/>
        <v/>
      </c>
      <c r="AG20" s="4" t="str">
        <f t="shared" si="2"/>
        <v/>
      </c>
      <c r="AH20" s="5" t="str">
        <f t="shared" si="3"/>
        <v/>
      </c>
      <c r="AI20" s="4" t="str">
        <f>IF(COUNTIF(AF20:AF$1212,AF20)=COUNTIF(AF:AF,AF20),SUMIFS(AG20:AG$1212,F20:F$1212,"ATOS*",AF20:AF$1212,AF20),"")</f>
        <v/>
      </c>
      <c r="AJ20" s="67" t="str">
        <f t="shared" si="4"/>
        <v/>
      </c>
      <c r="AK20" s="103" t="str">
        <f t="shared" si="5"/>
        <v/>
      </c>
      <c r="AL20" s="4" t="str">
        <f t="shared" si="6"/>
        <v/>
      </c>
      <c r="AM20" s="5" t="str">
        <f t="shared" si="7"/>
        <v/>
      </c>
      <c r="AN20" s="68" t="str">
        <f>IF(COUNTIF(AK20:AK$1193,AK20)=COUNTIF(AK:AK,AK20),SUMIFS(AL20:AL$1193,F20:F$1193,"*WORLDLINE*",AK20:AK$1193,AK20),"")</f>
        <v/>
      </c>
      <c r="AO20" s="83" t="str">
        <f t="shared" si="8"/>
        <v/>
      </c>
      <c r="AP20" s="79" t="str">
        <f t="shared" si="9"/>
        <v/>
      </c>
      <c r="AQ20" s="80" t="str">
        <f t="shared" si="10"/>
        <v/>
      </c>
      <c r="AR20" s="81" t="str">
        <f t="shared" si="11"/>
        <v/>
      </c>
      <c r="AS20" s="84" t="str">
        <f t="shared" si="12"/>
        <v/>
      </c>
      <c r="AT20" s="74" t="str">
        <f>IF(LEFT(O20,5)="SUMUP",MID(RIGHT(O20,6),1,2)&amp;"/"&amp;MID(RIGHT(O20,6),3,2)&amp;"/"&amp;MID(RIGHT(O20,6),5,2),"")</f>
        <v/>
      </c>
      <c r="AU20" s="5" t="str">
        <f t="shared" si="13"/>
        <v/>
      </c>
      <c r="AV20" s="7" t="str">
        <f t="shared" si="14"/>
        <v/>
      </c>
      <c r="AW20" s="75" t="str">
        <f>IF(AX20="","",VLOOKUP(AV20,[1]SUMUP!$V$4:$Y$2029,2,FALSE))</f>
        <v/>
      </c>
      <c r="AX20" s="76" t="str">
        <f>IF(AV20="","",K20)</f>
        <v/>
      </c>
      <c r="AY20" s="77" t="str">
        <f t="shared" si="15"/>
        <v/>
      </c>
      <c r="AZ20" s="83" t="str">
        <f t="shared" si="16"/>
        <v>01/03/2025</v>
      </c>
      <c r="BA20" s="79">
        <f t="shared" si="17"/>
        <v>45717</v>
      </c>
      <c r="BB20" s="80">
        <f t="shared" si="18"/>
        <v>619</v>
      </c>
      <c r="BC20" s="81">
        <f t="shared" si="19"/>
        <v>602.02</v>
      </c>
      <c r="BD20" s="84">
        <f t="shared" si="20"/>
        <v>16.980000000000018</v>
      </c>
      <c r="BE20" s="78" t="str">
        <f t="shared" si="21"/>
        <v/>
      </c>
      <c r="BF20" s="79" t="str">
        <f t="shared" si="22"/>
        <v/>
      </c>
      <c r="BG20" s="80" t="str">
        <f t="shared" si="23"/>
        <v/>
      </c>
      <c r="BH20" s="81" t="str">
        <f t="shared" si="24"/>
        <v/>
      </c>
      <c r="BI20" s="84" t="str">
        <f t="shared" si="25"/>
        <v/>
      </c>
      <c r="BJ20" s="12"/>
      <c r="BK20" s="82">
        <f>IF(SUM(BB20)+SUM(BH20)=0,"",SUM(BB20)+SUM(BH20))</f>
        <v>619</v>
      </c>
      <c r="BL20" s="82">
        <f t="shared" si="26"/>
        <v>602.02</v>
      </c>
    </row>
    <row r="21" spans="1:64" ht="18.75" x14ac:dyDescent="0.3">
      <c r="A21" t="s">
        <v>45</v>
      </c>
      <c r="B21" s="3">
        <v>45719</v>
      </c>
      <c r="E21" t="s">
        <v>91</v>
      </c>
      <c r="F21" t="s">
        <v>92</v>
      </c>
      <c r="G21" t="s">
        <v>93</v>
      </c>
      <c r="H21" t="s">
        <v>94</v>
      </c>
      <c r="I21" t="s">
        <v>102</v>
      </c>
      <c r="J21" s="3">
        <v>45719</v>
      </c>
      <c r="K21">
        <v>610.79</v>
      </c>
      <c r="L21" t="s">
        <v>49</v>
      </c>
      <c r="M21" t="s">
        <v>96</v>
      </c>
      <c r="N21" t="s">
        <v>59</v>
      </c>
      <c r="O21" t="s">
        <v>103</v>
      </c>
      <c r="AF21" s="66" t="str">
        <f t="shared" si="1"/>
        <v/>
      </c>
      <c r="AG21" s="4" t="str">
        <f t="shared" si="2"/>
        <v/>
      </c>
      <c r="AH21" s="5" t="str">
        <f t="shared" si="3"/>
        <v/>
      </c>
      <c r="AI21" s="4" t="str">
        <f>IF(COUNTIF(AF21:AF$1212,AF21)=COUNTIF(AF:AF,AF21),SUMIFS(AG21:AG$1212,F21:F$1212,"ATOS*",AF21:AF$1212,AF21),"")</f>
        <v/>
      </c>
      <c r="AJ21" s="67" t="str">
        <f t="shared" si="4"/>
        <v/>
      </c>
      <c r="AK21" s="103" t="str">
        <f t="shared" si="5"/>
        <v/>
      </c>
      <c r="AL21" s="4" t="str">
        <f t="shared" si="6"/>
        <v/>
      </c>
      <c r="AM21" s="5" t="str">
        <f t="shared" si="7"/>
        <v/>
      </c>
      <c r="AN21" s="68" t="str">
        <f>IF(COUNTIF(AK21:AK$1193,AK21)=COUNTIF(AK:AK,AK21),SUMIFS(AL21:AL$1193,F21:F$1193,"*WORLDLINE*",AK21:AK$1193,AK21),"")</f>
        <v/>
      </c>
      <c r="AO21" s="83" t="str">
        <f t="shared" si="8"/>
        <v>28/02/2025</v>
      </c>
      <c r="AP21" s="79">
        <f t="shared" si="9"/>
        <v>45716</v>
      </c>
      <c r="AQ21" s="80">
        <f t="shared" si="10"/>
        <v>614</v>
      </c>
      <c r="AR21" s="81">
        <f t="shared" si="11"/>
        <v>610.79</v>
      </c>
      <c r="AS21" s="84">
        <f t="shared" si="12"/>
        <v>3.2100000000000364</v>
      </c>
      <c r="AT21" s="74" t="str">
        <f>IF(LEFT(O21,5)="SUMUP",MID(RIGHT(O21,6),1,2)&amp;"/"&amp;MID(RIGHT(O21,6),3,2)&amp;"/"&amp;MID(RIGHT(O21,6),5,2),"")</f>
        <v/>
      </c>
      <c r="AU21" s="5" t="str">
        <f t="shared" si="13"/>
        <v/>
      </c>
      <c r="AV21" s="7" t="str">
        <f t="shared" si="14"/>
        <v/>
      </c>
      <c r="AW21" s="75" t="str">
        <f>IF(AX21="","",VLOOKUP(AV21,[1]SUMUP!$V$4:$Y$2029,2,FALSE))</f>
        <v/>
      </c>
      <c r="AX21" s="76" t="str">
        <f>IF(AV21="","",K21)</f>
        <v/>
      </c>
      <c r="AY21" s="77" t="str">
        <f t="shared" si="15"/>
        <v/>
      </c>
      <c r="AZ21" s="83" t="str">
        <f t="shared" si="16"/>
        <v/>
      </c>
      <c r="BA21" s="79" t="str">
        <f t="shared" si="17"/>
        <v/>
      </c>
      <c r="BB21" s="80" t="str">
        <f t="shared" si="18"/>
        <v/>
      </c>
      <c r="BC21" s="81" t="str">
        <f t="shared" si="19"/>
        <v/>
      </c>
      <c r="BD21" s="84" t="str">
        <f t="shared" si="20"/>
        <v/>
      </c>
      <c r="BE21" s="78" t="str">
        <f t="shared" si="21"/>
        <v/>
      </c>
      <c r="BF21" s="79" t="str">
        <f t="shared" si="22"/>
        <v/>
      </c>
      <c r="BG21" s="80" t="str">
        <f t="shared" si="23"/>
        <v/>
      </c>
      <c r="BH21" s="81" t="str">
        <f t="shared" si="24"/>
        <v/>
      </c>
      <c r="BI21" s="84" t="str">
        <f t="shared" si="25"/>
        <v/>
      </c>
      <c r="BJ21" s="12"/>
      <c r="BK21" s="82" t="str">
        <f>IF(SUM(BB21)+SUM(BH21)=0,"",SUM(BB21)+SUM(BH21))</f>
        <v/>
      </c>
      <c r="BL21" s="82" t="str">
        <f t="shared" si="26"/>
        <v/>
      </c>
    </row>
    <row r="22" spans="1:64" ht="18.75" x14ac:dyDescent="0.3">
      <c r="A22" t="s">
        <v>45</v>
      </c>
      <c r="B22" s="3">
        <v>45719</v>
      </c>
      <c r="E22" t="s">
        <v>104</v>
      </c>
      <c r="F22" t="s">
        <v>105</v>
      </c>
      <c r="I22" t="s">
        <v>106</v>
      </c>
      <c r="J22" s="3">
        <v>45719</v>
      </c>
      <c r="K22">
        <v>-1771.37</v>
      </c>
      <c r="L22" t="s">
        <v>49</v>
      </c>
      <c r="M22" t="s">
        <v>107</v>
      </c>
      <c r="O22" t="s">
        <v>108</v>
      </c>
      <c r="AF22" s="66" t="str">
        <f t="shared" si="1"/>
        <v/>
      </c>
      <c r="AG22" s="4" t="str">
        <f t="shared" si="2"/>
        <v/>
      </c>
      <c r="AH22" s="5" t="str">
        <f t="shared" si="3"/>
        <v/>
      </c>
      <c r="AI22" s="4" t="str">
        <f>IF(COUNTIF(AF22:AF$1212,AF22)=COUNTIF(AF:AF,AF22),SUMIFS(AG22:AG$1212,F22:F$1212,"ATOS*",AF22:AF$1212,AF22),"")</f>
        <v/>
      </c>
      <c r="AJ22" s="67" t="str">
        <f t="shared" si="4"/>
        <v/>
      </c>
      <c r="AK22" s="103" t="str">
        <f t="shared" si="5"/>
        <v/>
      </c>
      <c r="AL22" s="4" t="str">
        <f t="shared" si="6"/>
        <v/>
      </c>
      <c r="AM22" s="5" t="str">
        <f t="shared" si="7"/>
        <v/>
      </c>
      <c r="AN22" s="68" t="str">
        <f>IF(COUNTIF(AK22:AK$1193,AK22)=COUNTIF(AK:AK,AK22),SUMIFS(AL22:AL$1193,F22:F$1193,"*WORLDLINE*",AK22:AK$1193,AK22),"")</f>
        <v/>
      </c>
      <c r="AO22" s="83" t="str">
        <f t="shared" si="8"/>
        <v/>
      </c>
      <c r="AP22" s="79" t="str">
        <f t="shared" si="9"/>
        <v/>
      </c>
      <c r="AQ22" s="80" t="str">
        <f t="shared" si="10"/>
        <v/>
      </c>
      <c r="AR22" s="81" t="str">
        <f t="shared" si="11"/>
        <v/>
      </c>
      <c r="AS22" s="84" t="str">
        <f t="shared" si="12"/>
        <v/>
      </c>
      <c r="AT22" s="74" t="str">
        <f>IF(LEFT(O22,5)="SUMUP",MID(RIGHT(O22,6),1,2)&amp;"/"&amp;MID(RIGHT(O22,6),3,2)&amp;"/"&amp;MID(RIGHT(O22,6),5,2),"")</f>
        <v/>
      </c>
      <c r="AU22" s="5" t="str">
        <f t="shared" si="13"/>
        <v/>
      </c>
      <c r="AV22" s="7" t="str">
        <f t="shared" si="14"/>
        <v/>
      </c>
      <c r="AW22" s="75" t="str">
        <f>IF(AX22="","",VLOOKUP(AV22,[1]SUMUP!$V$4:$Y$2029,2,FALSE))</f>
        <v/>
      </c>
      <c r="AX22" s="76" t="str">
        <f>IF(AV22="","",K22)</f>
        <v/>
      </c>
      <c r="AY22" s="77" t="str">
        <f t="shared" si="15"/>
        <v/>
      </c>
      <c r="AZ22" s="83" t="str">
        <f t="shared" si="16"/>
        <v/>
      </c>
      <c r="BA22" s="79" t="str">
        <f t="shared" si="17"/>
        <v/>
      </c>
      <c r="BB22" s="80" t="str">
        <f t="shared" si="18"/>
        <v/>
      </c>
      <c r="BC22" s="81" t="str">
        <f t="shared" si="19"/>
        <v/>
      </c>
      <c r="BD22" s="84" t="str">
        <f t="shared" si="20"/>
        <v/>
      </c>
      <c r="BE22" s="78" t="str">
        <f t="shared" si="21"/>
        <v/>
      </c>
      <c r="BF22" s="79" t="str">
        <f t="shared" si="22"/>
        <v/>
      </c>
      <c r="BG22" s="80" t="str">
        <f t="shared" si="23"/>
        <v/>
      </c>
      <c r="BH22" s="81" t="str">
        <f t="shared" si="24"/>
        <v/>
      </c>
      <c r="BI22" s="84" t="str">
        <f t="shared" si="25"/>
        <v/>
      </c>
      <c r="BJ22" s="12"/>
      <c r="BK22" s="82" t="str">
        <f>IF(SUM(BB22)+SUM(BH22)=0,"",SUM(BB22)+SUM(BH22))</f>
        <v/>
      </c>
      <c r="BL22" s="82" t="str">
        <f t="shared" si="26"/>
        <v/>
      </c>
    </row>
    <row r="23" spans="1:64" ht="18.75" x14ac:dyDescent="0.3">
      <c r="A23" t="s">
        <v>45</v>
      </c>
      <c r="B23" s="3">
        <v>45719</v>
      </c>
      <c r="E23" t="s">
        <v>109</v>
      </c>
      <c r="F23" t="s">
        <v>110</v>
      </c>
      <c r="I23" t="s">
        <v>111</v>
      </c>
      <c r="J23" s="3">
        <v>45718</v>
      </c>
      <c r="K23">
        <v>-5000</v>
      </c>
      <c r="L23" t="s">
        <v>49</v>
      </c>
      <c r="M23" t="s">
        <v>112</v>
      </c>
      <c r="O23" t="s">
        <v>113</v>
      </c>
      <c r="AF23" s="66" t="str">
        <f t="shared" si="1"/>
        <v/>
      </c>
      <c r="AG23" s="4" t="str">
        <f t="shared" si="2"/>
        <v/>
      </c>
      <c r="AH23" s="5" t="str">
        <f t="shared" si="3"/>
        <v/>
      </c>
      <c r="AI23" s="4" t="str">
        <f>IF(COUNTIF(AF23:AF$1212,AF23)=COUNTIF(AF:AF,AF23),SUMIFS(AG23:AG$1212,F23:F$1212,"ATOS*",AF23:AF$1212,AF23),"")</f>
        <v/>
      </c>
      <c r="AJ23" s="67" t="str">
        <f t="shared" si="4"/>
        <v/>
      </c>
      <c r="AK23" s="103" t="str">
        <f t="shared" si="5"/>
        <v/>
      </c>
      <c r="AL23" s="4" t="str">
        <f t="shared" si="6"/>
        <v/>
      </c>
      <c r="AM23" s="5" t="str">
        <f t="shared" si="7"/>
        <v/>
      </c>
      <c r="AN23" s="68" t="str">
        <f>IF(COUNTIF(AK23:AK$1193,AK23)=COUNTIF(AK:AK,AK23),SUMIFS(AL23:AL$1193,F23:F$1193,"*WORLDLINE*",AK23:AK$1193,AK23),"")</f>
        <v/>
      </c>
      <c r="AO23" s="83" t="str">
        <f t="shared" si="8"/>
        <v/>
      </c>
      <c r="AP23" s="79" t="str">
        <f t="shared" si="9"/>
        <v/>
      </c>
      <c r="AQ23" s="80" t="str">
        <f t="shared" si="10"/>
        <v/>
      </c>
      <c r="AR23" s="81" t="str">
        <f t="shared" si="11"/>
        <v/>
      </c>
      <c r="AS23" s="84" t="str">
        <f t="shared" si="12"/>
        <v/>
      </c>
      <c r="AT23" s="74" t="str">
        <f>IF(LEFT(O23,5)="SUMUP",MID(RIGHT(O23,6),1,2)&amp;"/"&amp;MID(RIGHT(O23,6),3,2)&amp;"/"&amp;MID(RIGHT(O23,6),5,2),"")</f>
        <v/>
      </c>
      <c r="AU23" s="5" t="str">
        <f t="shared" si="13"/>
        <v/>
      </c>
      <c r="AV23" s="7" t="str">
        <f t="shared" si="14"/>
        <v/>
      </c>
      <c r="AW23" s="75" t="str">
        <f>IF(AX23="","",VLOOKUP(AV23,[1]SUMUP!$V$4:$Y$2029,2,FALSE))</f>
        <v/>
      </c>
      <c r="AX23" s="76" t="str">
        <f>IF(AV23="","",K23)</f>
        <v/>
      </c>
      <c r="AY23" s="77" t="str">
        <f t="shared" si="15"/>
        <v/>
      </c>
      <c r="AZ23" s="83" t="str">
        <f t="shared" si="16"/>
        <v/>
      </c>
      <c r="BA23" s="79" t="str">
        <f t="shared" si="17"/>
        <v/>
      </c>
      <c r="BB23" s="80" t="str">
        <f t="shared" si="18"/>
        <v/>
      </c>
      <c r="BC23" s="81" t="str">
        <f t="shared" si="19"/>
        <v/>
      </c>
      <c r="BD23" s="84" t="str">
        <f t="shared" si="20"/>
        <v/>
      </c>
      <c r="BE23" s="78" t="str">
        <f t="shared" si="21"/>
        <v/>
      </c>
      <c r="BF23" s="79" t="str">
        <f t="shared" si="22"/>
        <v/>
      </c>
      <c r="BG23" s="80" t="str">
        <f t="shared" si="23"/>
        <v/>
      </c>
      <c r="BH23" s="81" t="str">
        <f t="shared" si="24"/>
        <v/>
      </c>
      <c r="BI23" s="84" t="str">
        <f t="shared" si="25"/>
        <v/>
      </c>
      <c r="BJ23" s="12"/>
      <c r="BK23" s="82" t="str">
        <f>IF(SUM(BB23)+SUM(BH23)=0,"",SUM(BB23)+SUM(BH23))</f>
        <v/>
      </c>
      <c r="BL23" s="82" t="str">
        <f t="shared" si="26"/>
        <v/>
      </c>
    </row>
    <row r="24" spans="1:64" ht="18.75" x14ac:dyDescent="0.3">
      <c r="A24" t="s">
        <v>45</v>
      </c>
      <c r="B24" s="3">
        <v>45719</v>
      </c>
      <c r="E24" t="s">
        <v>114</v>
      </c>
      <c r="F24" t="s">
        <v>115</v>
      </c>
      <c r="G24" t="s">
        <v>116</v>
      </c>
      <c r="H24" t="s">
        <v>117</v>
      </c>
      <c r="I24" t="s">
        <v>118</v>
      </c>
      <c r="J24" s="3">
        <v>45718</v>
      </c>
      <c r="K24">
        <v>-770.17</v>
      </c>
      <c r="L24" t="s">
        <v>49</v>
      </c>
      <c r="M24" t="s">
        <v>119</v>
      </c>
      <c r="N24" t="s">
        <v>59</v>
      </c>
      <c r="O24" t="s">
        <v>120</v>
      </c>
      <c r="AF24" s="66" t="str">
        <f t="shared" si="1"/>
        <v/>
      </c>
      <c r="AG24" s="4" t="str">
        <f t="shared" si="2"/>
        <v/>
      </c>
      <c r="AH24" s="5" t="str">
        <f t="shared" si="3"/>
        <v/>
      </c>
      <c r="AI24" s="4" t="str">
        <f>IF(COUNTIF(AF24:AF$1212,AF24)=COUNTIF(AF:AF,AF24),SUMIFS(AG24:AG$1212,F24:F$1212,"ATOS*",AF24:AF$1212,AF24),"")</f>
        <v/>
      </c>
      <c r="AJ24" s="67" t="str">
        <f t="shared" si="4"/>
        <v/>
      </c>
      <c r="AK24" s="103" t="str">
        <f t="shared" si="5"/>
        <v/>
      </c>
      <c r="AL24" s="4" t="str">
        <f t="shared" si="6"/>
        <v/>
      </c>
      <c r="AM24" s="5" t="str">
        <f t="shared" si="7"/>
        <v/>
      </c>
      <c r="AN24" s="68" t="str">
        <f>IF(COUNTIF(AK24:AK$1193,AK24)=COUNTIF(AK:AK,AK24),SUMIFS(AL24:AL$1193,F24:F$1193,"*WORLDLINE*",AK24:AK$1193,AK24),"")</f>
        <v/>
      </c>
      <c r="AO24" s="83" t="str">
        <f t="shared" si="8"/>
        <v/>
      </c>
      <c r="AP24" s="79" t="str">
        <f t="shared" si="9"/>
        <v/>
      </c>
      <c r="AQ24" s="80" t="str">
        <f t="shared" si="10"/>
        <v/>
      </c>
      <c r="AR24" s="81" t="str">
        <f t="shared" si="11"/>
        <v/>
      </c>
      <c r="AS24" s="84" t="str">
        <f t="shared" si="12"/>
        <v/>
      </c>
      <c r="AT24" s="74" t="str">
        <f>IF(LEFT(O24,5)="SUMUP",MID(RIGHT(O24,6),1,2)&amp;"/"&amp;MID(RIGHT(O24,6),3,2)&amp;"/"&amp;MID(RIGHT(O24,6),5,2),"")</f>
        <v/>
      </c>
      <c r="AU24" s="5" t="str">
        <f t="shared" si="13"/>
        <v/>
      </c>
      <c r="AV24" s="7" t="str">
        <f t="shared" si="14"/>
        <v/>
      </c>
      <c r="AW24" s="75" t="str">
        <f>IF(AX24="","",VLOOKUP(AV24,[1]SUMUP!$V$4:$Y$2029,2,FALSE))</f>
        <v/>
      </c>
      <c r="AX24" s="76" t="str">
        <f>IF(AV24="","",K24)</f>
        <v/>
      </c>
      <c r="AY24" s="77" t="str">
        <f t="shared" si="15"/>
        <v/>
      </c>
      <c r="AZ24" s="83" t="str">
        <f t="shared" si="16"/>
        <v/>
      </c>
      <c r="BA24" s="79" t="str">
        <f t="shared" si="17"/>
        <v/>
      </c>
      <c r="BB24" s="80" t="str">
        <f t="shared" si="18"/>
        <v/>
      </c>
      <c r="BC24" s="81" t="str">
        <f t="shared" si="19"/>
        <v/>
      </c>
      <c r="BD24" s="84" t="str">
        <f t="shared" si="20"/>
        <v/>
      </c>
      <c r="BE24" s="78" t="str">
        <f t="shared" si="21"/>
        <v/>
      </c>
      <c r="BF24" s="79" t="str">
        <f t="shared" si="22"/>
        <v/>
      </c>
      <c r="BG24" s="80" t="str">
        <f t="shared" si="23"/>
        <v/>
      </c>
      <c r="BH24" s="81" t="str">
        <f t="shared" si="24"/>
        <v/>
      </c>
      <c r="BI24" s="84" t="str">
        <f t="shared" si="25"/>
        <v/>
      </c>
      <c r="BJ24" s="12"/>
      <c r="BK24" s="82" t="str">
        <f>IF(SUM(BB24)+SUM(BH24)=0,"",SUM(BB24)+SUM(BH24))</f>
        <v/>
      </c>
      <c r="BL24" s="82" t="str">
        <f t="shared" si="26"/>
        <v/>
      </c>
    </row>
    <row r="25" spans="1:64" ht="18.75" x14ac:dyDescent="0.3">
      <c r="A25" t="s">
        <v>45</v>
      </c>
      <c r="B25" s="3">
        <v>45719</v>
      </c>
      <c r="E25" t="s">
        <v>121</v>
      </c>
      <c r="F25" t="s">
        <v>122</v>
      </c>
      <c r="I25" t="s">
        <v>123</v>
      </c>
      <c r="J25" s="3">
        <v>45719</v>
      </c>
      <c r="K25">
        <v>-62.8</v>
      </c>
      <c r="L25" t="s">
        <v>49</v>
      </c>
      <c r="M25" t="s">
        <v>55</v>
      </c>
      <c r="O25" t="s">
        <v>124</v>
      </c>
      <c r="AF25" s="66" t="str">
        <f t="shared" si="1"/>
        <v/>
      </c>
      <c r="AG25" s="4" t="str">
        <f t="shared" si="2"/>
        <v/>
      </c>
      <c r="AH25" s="5" t="str">
        <f t="shared" si="3"/>
        <v/>
      </c>
      <c r="AI25" s="4" t="str">
        <f>IF(COUNTIF(AF25:AF$1212,AF25)=COUNTIF(AF:AF,AF25),SUMIFS(AG25:AG$1212,F25:F$1212,"ATOS*",AF25:AF$1212,AF25),"")</f>
        <v/>
      </c>
      <c r="AJ25" s="67" t="str">
        <f t="shared" si="4"/>
        <v/>
      </c>
      <c r="AK25" s="103" t="str">
        <f t="shared" si="5"/>
        <v/>
      </c>
      <c r="AL25" s="4" t="str">
        <f t="shared" si="6"/>
        <v/>
      </c>
      <c r="AM25" s="5" t="str">
        <f t="shared" si="7"/>
        <v/>
      </c>
      <c r="AN25" s="68" t="str">
        <f>IF(COUNTIF(AK25:AK$1193,AK25)=COUNTIF(AK:AK,AK25),SUMIFS(AL25:AL$1193,F25:F$1193,"*WORLDLINE*",AK25:AK$1193,AK25),"")</f>
        <v/>
      </c>
      <c r="AO25" s="83" t="str">
        <f t="shared" si="8"/>
        <v/>
      </c>
      <c r="AP25" s="79" t="str">
        <f t="shared" si="9"/>
        <v/>
      </c>
      <c r="AQ25" s="80" t="str">
        <f t="shared" si="10"/>
        <v/>
      </c>
      <c r="AR25" s="81" t="str">
        <f t="shared" si="11"/>
        <v/>
      </c>
      <c r="AS25" s="84" t="str">
        <f t="shared" si="12"/>
        <v/>
      </c>
      <c r="AT25" s="74" t="str">
        <f>IF(LEFT(O25,5)="SUMUP",MID(RIGHT(O25,6),1,2)&amp;"/"&amp;MID(RIGHT(O25,6),3,2)&amp;"/"&amp;MID(RIGHT(O25,6),5,2),"")</f>
        <v/>
      </c>
      <c r="AU25" s="5" t="str">
        <f t="shared" si="13"/>
        <v/>
      </c>
      <c r="AV25" s="7" t="str">
        <f t="shared" si="14"/>
        <v/>
      </c>
      <c r="AW25" s="75" t="str">
        <f>IF(AX25="","",VLOOKUP(AV25,[1]SUMUP!$V$4:$Y$2029,2,FALSE))</f>
        <v/>
      </c>
      <c r="AX25" s="76" t="str">
        <f>IF(AV25="","",K25)</f>
        <v/>
      </c>
      <c r="AY25" s="77" t="str">
        <f t="shared" si="15"/>
        <v/>
      </c>
      <c r="AZ25" s="83" t="str">
        <f t="shared" si="16"/>
        <v/>
      </c>
      <c r="BA25" s="79" t="str">
        <f t="shared" si="17"/>
        <v/>
      </c>
      <c r="BB25" s="80" t="str">
        <f t="shared" si="18"/>
        <v/>
      </c>
      <c r="BC25" s="81" t="str">
        <f t="shared" si="19"/>
        <v/>
      </c>
      <c r="BD25" s="84" t="str">
        <f t="shared" si="20"/>
        <v/>
      </c>
      <c r="BE25" s="78" t="str">
        <f t="shared" si="21"/>
        <v/>
      </c>
      <c r="BF25" s="79" t="str">
        <f t="shared" si="22"/>
        <v/>
      </c>
      <c r="BG25" s="80" t="str">
        <f t="shared" si="23"/>
        <v/>
      </c>
      <c r="BH25" s="81" t="str">
        <f t="shared" si="24"/>
        <v/>
      </c>
      <c r="BI25" s="84" t="str">
        <f t="shared" si="25"/>
        <v/>
      </c>
      <c r="BJ25" s="12"/>
      <c r="BK25" s="82" t="str">
        <f>IF(SUM(BB25)+SUM(BH25)=0,"",SUM(BB25)+SUM(BH25))</f>
        <v/>
      </c>
      <c r="BL25" s="82" t="str">
        <f t="shared" si="26"/>
        <v/>
      </c>
    </row>
    <row r="26" spans="1:64" ht="18.75" x14ac:dyDescent="0.3">
      <c r="A26" t="s">
        <v>45</v>
      </c>
      <c r="B26" s="3">
        <v>45719</v>
      </c>
      <c r="F26" t="s">
        <v>125</v>
      </c>
      <c r="H26" t="s">
        <v>126</v>
      </c>
      <c r="I26" t="s">
        <v>127</v>
      </c>
      <c r="J26" s="3">
        <v>45717</v>
      </c>
      <c r="K26">
        <v>-62.22</v>
      </c>
      <c r="L26" t="s">
        <v>49</v>
      </c>
      <c r="N26" t="s">
        <v>59</v>
      </c>
      <c r="O26" t="s">
        <v>127</v>
      </c>
      <c r="AF26" s="66" t="str">
        <f t="shared" si="1"/>
        <v/>
      </c>
      <c r="AG26" s="4" t="str">
        <f t="shared" si="2"/>
        <v/>
      </c>
      <c r="AH26" s="5" t="str">
        <f t="shared" si="3"/>
        <v/>
      </c>
      <c r="AI26" s="4" t="str">
        <f>IF(COUNTIF(AF26:AF$1212,AF26)=COUNTIF(AF:AF,AF26),SUMIFS(AG26:AG$1212,F26:F$1212,"ATOS*",AF26:AF$1212,AF26),"")</f>
        <v/>
      </c>
      <c r="AJ26" s="67" t="str">
        <f t="shared" si="4"/>
        <v/>
      </c>
      <c r="AK26" s="103" t="str">
        <f t="shared" si="5"/>
        <v/>
      </c>
      <c r="AL26" s="4" t="str">
        <f t="shared" si="6"/>
        <v/>
      </c>
      <c r="AM26" s="5" t="str">
        <f t="shared" si="7"/>
        <v/>
      </c>
      <c r="AN26" s="68" t="str">
        <f>IF(COUNTIF(AK26:AK$1193,AK26)=COUNTIF(AK:AK,AK26),SUMIFS(AL26:AL$1193,F26:F$1193,"*WORLDLINE*",AK26:AK$1193,AK26),"")</f>
        <v/>
      </c>
      <c r="AO26" s="83" t="str">
        <f t="shared" si="8"/>
        <v/>
      </c>
      <c r="AP26" s="79" t="str">
        <f t="shared" si="9"/>
        <v/>
      </c>
      <c r="AQ26" s="80" t="str">
        <f t="shared" si="10"/>
        <v/>
      </c>
      <c r="AR26" s="81" t="str">
        <f t="shared" si="11"/>
        <v/>
      </c>
      <c r="AS26" s="84" t="str">
        <f t="shared" si="12"/>
        <v/>
      </c>
      <c r="AT26" s="74" t="str">
        <f>IF(LEFT(O26,5)="SUMUP",MID(RIGHT(O26,6),1,2)&amp;"/"&amp;MID(RIGHT(O26,6),3,2)&amp;"/"&amp;MID(RIGHT(O26,6),5,2),"")</f>
        <v/>
      </c>
      <c r="AU26" s="5" t="str">
        <f t="shared" si="13"/>
        <v/>
      </c>
      <c r="AV26" s="7" t="str">
        <f t="shared" si="14"/>
        <v/>
      </c>
      <c r="AW26" s="75" t="str">
        <f>IF(AX26="","",VLOOKUP(AV26,[1]SUMUP!$V$4:$Y$2029,2,FALSE))</f>
        <v/>
      </c>
      <c r="AX26" s="76" t="str">
        <f>IF(AV26="","",K26)</f>
        <v/>
      </c>
      <c r="AY26" s="77" t="str">
        <f t="shared" si="15"/>
        <v/>
      </c>
      <c r="AZ26" s="83" t="str">
        <f t="shared" si="16"/>
        <v/>
      </c>
      <c r="BA26" s="79" t="str">
        <f t="shared" si="17"/>
        <v/>
      </c>
      <c r="BB26" s="80" t="str">
        <f t="shared" si="18"/>
        <v/>
      </c>
      <c r="BC26" s="81" t="str">
        <f t="shared" si="19"/>
        <v/>
      </c>
      <c r="BD26" s="84" t="str">
        <f t="shared" si="20"/>
        <v/>
      </c>
      <c r="BE26" s="78" t="str">
        <f t="shared" si="21"/>
        <v/>
      </c>
      <c r="BF26" s="79" t="str">
        <f t="shared" si="22"/>
        <v/>
      </c>
      <c r="BG26" s="80" t="str">
        <f t="shared" si="23"/>
        <v/>
      </c>
      <c r="BH26" s="81" t="str">
        <f t="shared" si="24"/>
        <v/>
      </c>
      <c r="BI26" s="84" t="str">
        <f t="shared" si="25"/>
        <v/>
      </c>
      <c r="BJ26" s="12"/>
      <c r="BK26" s="82" t="str">
        <f>IF(SUM(BB26)+SUM(BH26)=0,"",SUM(BB26)+SUM(BH26))</f>
        <v/>
      </c>
      <c r="BL26" s="82" t="str">
        <f t="shared" si="26"/>
        <v/>
      </c>
    </row>
    <row r="27" spans="1:64" ht="18.75" x14ac:dyDescent="0.3">
      <c r="A27" t="s">
        <v>45</v>
      </c>
      <c r="B27" s="3">
        <v>45719</v>
      </c>
      <c r="F27" t="s">
        <v>125</v>
      </c>
      <c r="H27" t="s">
        <v>126</v>
      </c>
      <c r="I27" t="s">
        <v>128</v>
      </c>
      <c r="J27" s="3">
        <v>45717</v>
      </c>
      <c r="K27">
        <v>-333.1</v>
      </c>
      <c r="L27" t="s">
        <v>49</v>
      </c>
      <c r="N27" t="s">
        <v>59</v>
      </c>
      <c r="O27" t="s">
        <v>128</v>
      </c>
      <c r="AF27" s="66" t="str">
        <f t="shared" si="1"/>
        <v/>
      </c>
      <c r="AG27" s="4" t="str">
        <f t="shared" si="2"/>
        <v/>
      </c>
      <c r="AH27" s="5" t="str">
        <f t="shared" si="3"/>
        <v/>
      </c>
      <c r="AI27" s="4" t="str">
        <f>IF(COUNTIF(AF27:AF$1212,AF27)=COUNTIF(AF:AF,AF27),SUMIFS(AG27:AG$1212,F27:F$1212,"ATOS*",AF27:AF$1212,AF27),"")</f>
        <v/>
      </c>
      <c r="AJ27" s="67" t="str">
        <f t="shared" si="4"/>
        <v/>
      </c>
      <c r="AK27" s="103" t="str">
        <f t="shared" si="5"/>
        <v/>
      </c>
      <c r="AL27" s="4" t="str">
        <f t="shared" si="6"/>
        <v/>
      </c>
      <c r="AM27" s="5" t="str">
        <f t="shared" si="7"/>
        <v/>
      </c>
      <c r="AN27" s="68" t="str">
        <f>IF(COUNTIF(AK27:AK$1193,AK27)=COUNTIF(AK:AK,AK27),SUMIFS(AL27:AL$1193,F27:F$1193,"*WORLDLINE*",AK27:AK$1193,AK27),"")</f>
        <v/>
      </c>
      <c r="AO27" s="83" t="str">
        <f t="shared" si="8"/>
        <v/>
      </c>
      <c r="AP27" s="79" t="str">
        <f t="shared" si="9"/>
        <v/>
      </c>
      <c r="AQ27" s="80" t="str">
        <f t="shared" si="10"/>
        <v/>
      </c>
      <c r="AR27" s="81" t="str">
        <f t="shared" si="11"/>
        <v/>
      </c>
      <c r="AS27" s="84" t="str">
        <f t="shared" si="12"/>
        <v/>
      </c>
      <c r="AT27" s="74" t="str">
        <f>IF(LEFT(O27,5)="SUMUP",MID(RIGHT(O27,6),1,2)&amp;"/"&amp;MID(RIGHT(O27,6),3,2)&amp;"/"&amp;MID(RIGHT(O27,6),5,2),"")</f>
        <v/>
      </c>
      <c r="AU27" s="5" t="str">
        <f t="shared" si="13"/>
        <v/>
      </c>
      <c r="AV27" s="7" t="str">
        <f t="shared" si="14"/>
        <v/>
      </c>
      <c r="AW27" s="75" t="str">
        <f>IF(AX27="","",VLOOKUP(AV27,[1]SUMUP!$V$4:$Y$2029,2,FALSE))</f>
        <v/>
      </c>
      <c r="AX27" s="76" t="str">
        <f>IF(AV27="","",K27)</f>
        <v/>
      </c>
      <c r="AY27" s="77" t="str">
        <f t="shared" si="15"/>
        <v/>
      </c>
      <c r="AZ27" s="83" t="str">
        <f t="shared" si="16"/>
        <v/>
      </c>
      <c r="BA27" s="79" t="str">
        <f t="shared" si="17"/>
        <v/>
      </c>
      <c r="BB27" s="80" t="str">
        <f t="shared" si="18"/>
        <v/>
      </c>
      <c r="BC27" s="81" t="str">
        <f t="shared" si="19"/>
        <v/>
      </c>
      <c r="BD27" s="84" t="str">
        <f t="shared" si="20"/>
        <v/>
      </c>
      <c r="BE27" s="78" t="str">
        <f t="shared" si="21"/>
        <v/>
      </c>
      <c r="BF27" s="79" t="str">
        <f t="shared" si="22"/>
        <v/>
      </c>
      <c r="BG27" s="80" t="str">
        <f t="shared" si="23"/>
        <v/>
      </c>
      <c r="BH27" s="81" t="str">
        <f t="shared" si="24"/>
        <v/>
      </c>
      <c r="BI27" s="84" t="str">
        <f t="shared" si="25"/>
        <v/>
      </c>
      <c r="BJ27" s="12"/>
      <c r="BK27" s="82" t="str">
        <f>IF(SUM(BB27)+SUM(BH27)=0,"",SUM(BB27)+SUM(BH27))</f>
        <v/>
      </c>
      <c r="BL27" s="82" t="str">
        <f t="shared" si="26"/>
        <v/>
      </c>
    </row>
    <row r="28" spans="1:64" ht="18.75" x14ac:dyDescent="0.3">
      <c r="A28" t="s">
        <v>45</v>
      </c>
      <c r="B28" s="3">
        <v>45716</v>
      </c>
      <c r="C28">
        <v>42</v>
      </c>
      <c r="D28">
        <v>373</v>
      </c>
      <c r="E28" t="s">
        <v>46</v>
      </c>
      <c r="F28" t="s">
        <v>47</v>
      </c>
      <c r="I28" t="s">
        <v>129</v>
      </c>
      <c r="J28" s="3">
        <v>45716</v>
      </c>
      <c r="K28">
        <v>687.49</v>
      </c>
      <c r="L28" t="s">
        <v>49</v>
      </c>
      <c r="M28" t="s">
        <v>50</v>
      </c>
      <c r="O28" t="s">
        <v>86</v>
      </c>
      <c r="AF28" s="66">
        <f t="shared" si="1"/>
        <v>45716</v>
      </c>
      <c r="AG28" s="4">
        <f t="shared" si="2"/>
        <v>687.49</v>
      </c>
      <c r="AH28" s="5" t="str">
        <f t="shared" si="3"/>
        <v/>
      </c>
      <c r="AI28" s="4" t="str">
        <f>IF(COUNTIF(AF28:AF$1212,AF28)=COUNTIF(AF:AF,AF28),SUMIFS(AG28:AG$1212,F28:F$1212,"ATOS*",AF28:AF$1212,AF28),"")</f>
        <v/>
      </c>
      <c r="AJ28" s="67" t="str">
        <f t="shared" si="4"/>
        <v/>
      </c>
      <c r="AK28" s="103" t="str">
        <f t="shared" si="5"/>
        <v/>
      </c>
      <c r="AL28" s="4" t="str">
        <f t="shared" si="6"/>
        <v/>
      </c>
      <c r="AM28" s="5" t="str">
        <f t="shared" si="7"/>
        <v/>
      </c>
      <c r="AN28" s="68" t="str">
        <f>IF(COUNTIF(AK28:AK$1193,AK28)=COUNTIF(AK:AK,AK28),SUMIFS(AL28:AL$1193,F28:F$1193,"*WORLDLINE*",AK28:AK$1193,AK28),"")</f>
        <v/>
      </c>
      <c r="AO28" s="83" t="str">
        <f t="shared" si="8"/>
        <v/>
      </c>
      <c r="AP28" s="79" t="str">
        <f t="shared" si="9"/>
        <v/>
      </c>
      <c r="AQ28" s="80" t="str">
        <f t="shared" si="10"/>
        <v/>
      </c>
      <c r="AR28" s="81" t="str">
        <f t="shared" si="11"/>
        <v/>
      </c>
      <c r="AS28" s="84" t="str">
        <f t="shared" si="12"/>
        <v/>
      </c>
      <c r="AT28" s="74" t="str">
        <f>IF(LEFT(O28,5)="SUMUP",MID(RIGHT(O28,6),1,2)&amp;"/"&amp;MID(RIGHT(O28,6),3,2)&amp;"/"&amp;MID(RIGHT(O28,6),5,2),"")</f>
        <v/>
      </c>
      <c r="AU28" s="5" t="str">
        <f t="shared" si="13"/>
        <v/>
      </c>
      <c r="AV28" s="7" t="str">
        <f t="shared" si="14"/>
        <v/>
      </c>
      <c r="AW28" s="75" t="str">
        <f>IF(AX28="","",VLOOKUP(AV28,[1]SUMUP!$V$4:$Y$2029,2,FALSE))</f>
        <v/>
      </c>
      <c r="AX28" s="76" t="str">
        <f>IF(AV28="","",K28)</f>
        <v/>
      </c>
      <c r="AY28" s="77" t="str">
        <f t="shared" si="15"/>
        <v/>
      </c>
      <c r="AZ28" s="83" t="str">
        <f t="shared" si="16"/>
        <v/>
      </c>
      <c r="BA28" s="79" t="str">
        <f t="shared" si="17"/>
        <v/>
      </c>
      <c r="BB28" s="80" t="str">
        <f t="shared" si="18"/>
        <v/>
      </c>
      <c r="BC28" s="81" t="str">
        <f t="shared" si="19"/>
        <v/>
      </c>
      <c r="BD28" s="84" t="str">
        <f t="shared" si="20"/>
        <v/>
      </c>
      <c r="BE28" s="78" t="str">
        <f t="shared" si="21"/>
        <v/>
      </c>
      <c r="BF28" s="79" t="str">
        <f t="shared" si="22"/>
        <v/>
      </c>
      <c r="BG28" s="80" t="str">
        <f t="shared" si="23"/>
        <v/>
      </c>
      <c r="BH28" s="81" t="str">
        <f t="shared" si="24"/>
        <v/>
      </c>
      <c r="BI28" s="84" t="str">
        <f t="shared" si="25"/>
        <v/>
      </c>
      <c r="BJ28" s="12"/>
      <c r="BK28" s="82" t="str">
        <f>IF(SUM(BB28)+SUM(BH28)=0,"",SUM(BB28)+SUM(BH28))</f>
        <v/>
      </c>
      <c r="BL28" s="82" t="str">
        <f t="shared" si="26"/>
        <v/>
      </c>
    </row>
    <row r="29" spans="1:64" ht="18.75" x14ac:dyDescent="0.3">
      <c r="A29" t="s">
        <v>45</v>
      </c>
      <c r="B29" s="3">
        <v>45716</v>
      </c>
      <c r="C29">
        <v>42</v>
      </c>
      <c r="D29">
        <v>372</v>
      </c>
      <c r="E29" t="s">
        <v>91</v>
      </c>
      <c r="F29" t="s">
        <v>92</v>
      </c>
      <c r="G29" t="s">
        <v>93</v>
      </c>
      <c r="H29" t="s">
        <v>94</v>
      </c>
      <c r="I29" t="s">
        <v>130</v>
      </c>
      <c r="J29" s="3">
        <v>45716</v>
      </c>
      <c r="K29">
        <v>370.79</v>
      </c>
      <c r="L29" t="s">
        <v>49</v>
      </c>
      <c r="M29" t="s">
        <v>96</v>
      </c>
      <c r="N29" t="s">
        <v>59</v>
      </c>
      <c r="O29" t="s">
        <v>131</v>
      </c>
      <c r="AF29" s="66" t="str">
        <f t="shared" si="1"/>
        <v/>
      </c>
      <c r="AG29" s="4" t="str">
        <f t="shared" si="2"/>
        <v/>
      </c>
      <c r="AH29" s="5" t="str">
        <f t="shared" si="3"/>
        <v/>
      </c>
      <c r="AI29" s="4" t="str">
        <f>IF(COUNTIF(AF29:AF$1212,AF29)=COUNTIF(AF:AF,AF29),SUMIFS(AG29:AG$1212,F29:F$1212,"ATOS*",AF29:AF$1212,AF29),"")</f>
        <v/>
      </c>
      <c r="AJ29" s="67" t="str">
        <f t="shared" si="4"/>
        <v/>
      </c>
      <c r="AK29" s="103" t="str">
        <f t="shared" si="5"/>
        <v/>
      </c>
      <c r="AL29" s="4" t="str">
        <f t="shared" si="6"/>
        <v/>
      </c>
      <c r="AM29" s="5" t="str">
        <f t="shared" si="7"/>
        <v/>
      </c>
      <c r="AN29" s="68" t="str">
        <f>IF(COUNTIF(AK29:AK$1193,AK29)=COUNTIF(AK:AK,AK29),SUMIFS(AL29:AL$1193,F29:F$1193,"*WORLDLINE*",AK29:AK$1193,AK29),"")</f>
        <v/>
      </c>
      <c r="AO29" s="83" t="str">
        <f>IF(OR(K29&lt;0,LEFT(O29,3)&lt;&gt;"ALL"),"",IF(LEFT(F29,4)="Axep",IF(RIGHT(O29,8)="Nivelles",SUBSTITUTE(MID(O29,50,10),".","/"),"")))</f>
        <v>27/02/2025</v>
      </c>
      <c r="AP29" s="79">
        <f t="shared" si="9"/>
        <v>45715</v>
      </c>
      <c r="AQ29" s="80">
        <f t="shared" si="10"/>
        <v>373</v>
      </c>
      <c r="AR29" s="81">
        <f t="shared" si="11"/>
        <v>370.79</v>
      </c>
      <c r="AS29" s="84">
        <f t="shared" si="12"/>
        <v>2.2099999999999795</v>
      </c>
      <c r="AT29" s="74" t="str">
        <f>IF(LEFT(O29,5)="SUMUP",MID(RIGHT(O29,6),1,2)&amp;"/"&amp;MID(RIGHT(O29,6),3,2)&amp;"/"&amp;MID(RIGHT(O29,6),5,2),"")</f>
        <v/>
      </c>
      <c r="AU29" s="5" t="str">
        <f t="shared" si="13"/>
        <v/>
      </c>
      <c r="AV29" s="7" t="str">
        <f t="shared" si="14"/>
        <v/>
      </c>
      <c r="AW29" s="75" t="str">
        <f>IF(AX29="","",VLOOKUP(AV29,[1]SUMUP!$V$4:$Y$2029,2,FALSE))</f>
        <v/>
      </c>
      <c r="AX29" s="76" t="str">
        <f>IF(AV29="","",K29)</f>
        <v/>
      </c>
      <c r="AY29" s="77" t="str">
        <f t="shared" si="15"/>
        <v/>
      </c>
      <c r="AZ29" s="83" t="str">
        <f t="shared" si="16"/>
        <v/>
      </c>
      <c r="BA29" s="79" t="str">
        <f t="shared" si="17"/>
        <v/>
      </c>
      <c r="BB29" s="80" t="str">
        <f t="shared" si="18"/>
        <v/>
      </c>
      <c r="BC29" s="81" t="str">
        <f t="shared" si="19"/>
        <v/>
      </c>
      <c r="BD29" s="84" t="str">
        <f t="shared" si="20"/>
        <v/>
      </c>
      <c r="BE29" s="78" t="str">
        <f t="shared" si="21"/>
        <v/>
      </c>
      <c r="BF29" s="79" t="str">
        <f t="shared" si="22"/>
        <v/>
      </c>
      <c r="BG29" s="80" t="str">
        <f t="shared" si="23"/>
        <v/>
      </c>
      <c r="BH29" s="81" t="str">
        <f t="shared" si="24"/>
        <v/>
      </c>
      <c r="BI29" s="84" t="str">
        <f t="shared" si="25"/>
        <v/>
      </c>
      <c r="BJ29" s="12"/>
      <c r="BK29" s="82" t="str">
        <f>IF(SUM(BB29)+SUM(BH29)=0,"",SUM(BB29)+SUM(BH29))</f>
        <v/>
      </c>
      <c r="BL29" s="82" t="str">
        <f t="shared" si="26"/>
        <v/>
      </c>
    </row>
    <row r="30" spans="1:64" ht="18.75" x14ac:dyDescent="0.3">
      <c r="A30" t="s">
        <v>45</v>
      </c>
      <c r="B30" s="3">
        <v>45716</v>
      </c>
      <c r="C30">
        <v>42</v>
      </c>
      <c r="D30">
        <v>371</v>
      </c>
      <c r="E30" t="s">
        <v>91</v>
      </c>
      <c r="F30" t="s">
        <v>92</v>
      </c>
      <c r="G30" t="s">
        <v>93</v>
      </c>
      <c r="H30" t="s">
        <v>94</v>
      </c>
      <c r="I30" t="s">
        <v>132</v>
      </c>
      <c r="J30" s="3">
        <v>45716</v>
      </c>
      <c r="K30">
        <v>500.06</v>
      </c>
      <c r="L30" t="s">
        <v>49</v>
      </c>
      <c r="M30" t="s">
        <v>96</v>
      </c>
      <c r="N30" t="s">
        <v>59</v>
      </c>
      <c r="O30" t="s">
        <v>133</v>
      </c>
      <c r="AF30" s="66" t="str">
        <f t="shared" si="1"/>
        <v/>
      </c>
      <c r="AG30" s="4" t="str">
        <f t="shared" si="2"/>
        <v/>
      </c>
      <c r="AH30" s="5" t="str">
        <f t="shared" si="3"/>
        <v/>
      </c>
      <c r="AI30" s="4" t="str">
        <f>IF(COUNTIF(AF30:AF$1212,AF30)=COUNTIF(AF:AF,AF30),SUMIFS(AG30:AG$1212,F30:F$1212,"ATOS*",AF30:AF$1212,AF30),"")</f>
        <v/>
      </c>
      <c r="AJ30" s="67" t="str">
        <f t="shared" si="4"/>
        <v/>
      </c>
      <c r="AK30" s="103" t="str">
        <f t="shared" si="5"/>
        <v/>
      </c>
      <c r="AL30" s="4" t="str">
        <f t="shared" si="6"/>
        <v/>
      </c>
      <c r="AM30" s="5" t="str">
        <f t="shared" si="7"/>
        <v/>
      </c>
      <c r="AN30" s="68" t="str">
        <f>IF(COUNTIF(AK30:AK$1193,AK30)=COUNTIF(AK:AK,AK30),SUMIFS(AL30:AL$1193,F30:F$1193,"*WORLDLINE*",AK30:AK$1193,AK30),"")</f>
        <v/>
      </c>
      <c r="AO30" s="83" t="str">
        <f t="shared" ref="AO30:AO93" si="27">IF(OR(K30&lt;0,LEFT(O30,3)&lt;&gt;"ALL"),"",IF(LEFT(F30,4)="Axep",IF(RIGHT(O30,8)="Nivelles",SUBSTITUTE(MID(O30,50,10),".","/"),"")))</f>
        <v/>
      </c>
      <c r="AP30" s="79" t="str">
        <f t="shared" si="9"/>
        <v/>
      </c>
      <c r="AQ30" s="80" t="str">
        <f t="shared" si="10"/>
        <v/>
      </c>
      <c r="AR30" s="81" t="str">
        <f t="shared" si="11"/>
        <v/>
      </c>
      <c r="AS30" s="84" t="str">
        <f t="shared" si="12"/>
        <v/>
      </c>
      <c r="AT30" s="74" t="str">
        <f>IF(LEFT(O30,5)="SUMUP",MID(RIGHT(O30,6),1,2)&amp;"/"&amp;MID(RIGHT(O30,6),3,2)&amp;"/"&amp;MID(RIGHT(O30,6),5,2),"")</f>
        <v/>
      </c>
      <c r="AU30" s="5" t="str">
        <f t="shared" si="13"/>
        <v/>
      </c>
      <c r="AV30" s="7" t="str">
        <f t="shared" si="14"/>
        <v/>
      </c>
      <c r="AW30" s="75" t="str">
        <f>IF(AX30="","",VLOOKUP(AV30,[1]SUMUP!$V$4:$Y$2029,2,FALSE))</f>
        <v/>
      </c>
      <c r="AX30" s="76" t="str">
        <f>IF(AV30="","",K30)</f>
        <v/>
      </c>
      <c r="AY30" s="77" t="str">
        <f t="shared" si="15"/>
        <v/>
      </c>
      <c r="AZ30" s="83" t="str">
        <f t="shared" si="16"/>
        <v>27/02/2025</v>
      </c>
      <c r="BA30" s="79">
        <f t="shared" si="17"/>
        <v>45715</v>
      </c>
      <c r="BB30" s="80">
        <f t="shared" si="18"/>
        <v>501</v>
      </c>
      <c r="BC30" s="81">
        <f t="shared" si="19"/>
        <v>500.06</v>
      </c>
      <c r="BD30" s="84">
        <f t="shared" si="20"/>
        <v>0.93999999999999773</v>
      </c>
      <c r="BE30" s="78" t="str">
        <f t="shared" si="21"/>
        <v/>
      </c>
      <c r="BF30" s="79" t="str">
        <f t="shared" si="22"/>
        <v/>
      </c>
      <c r="BG30" s="80" t="str">
        <f t="shared" si="23"/>
        <v/>
      </c>
      <c r="BH30" s="81" t="str">
        <f t="shared" si="24"/>
        <v/>
      </c>
      <c r="BI30" s="84" t="str">
        <f t="shared" si="25"/>
        <v/>
      </c>
      <c r="BJ30" s="12"/>
      <c r="BK30" s="82">
        <f>IF(SUM(BB30)+SUM(BH30)=0,"",SUM(BB30)+SUM(BH30))</f>
        <v>501</v>
      </c>
      <c r="BL30" s="82">
        <f t="shared" si="26"/>
        <v>500.06</v>
      </c>
    </row>
    <row r="31" spans="1:64" ht="18.75" x14ac:dyDescent="0.3">
      <c r="A31" t="s">
        <v>45</v>
      </c>
      <c r="B31" s="3">
        <v>45716</v>
      </c>
      <c r="C31">
        <v>42</v>
      </c>
      <c r="D31">
        <v>370</v>
      </c>
      <c r="F31" t="s">
        <v>134</v>
      </c>
      <c r="H31" t="s">
        <v>135</v>
      </c>
      <c r="I31" t="s">
        <v>136</v>
      </c>
      <c r="J31" s="3">
        <v>45716</v>
      </c>
      <c r="K31">
        <v>-23.1</v>
      </c>
      <c r="L31" t="s">
        <v>49</v>
      </c>
      <c r="N31" t="s">
        <v>59</v>
      </c>
      <c r="O31" t="s">
        <v>136</v>
      </c>
      <c r="AF31" s="66" t="str">
        <f t="shared" si="1"/>
        <v/>
      </c>
      <c r="AG31" s="4" t="str">
        <f t="shared" si="2"/>
        <v/>
      </c>
      <c r="AH31" s="5" t="str">
        <f t="shared" si="3"/>
        <v/>
      </c>
      <c r="AI31" s="4" t="str">
        <f>IF(COUNTIF(AF31:AF$1212,AF31)=COUNTIF(AF:AF,AF31),SUMIFS(AG31:AG$1212,F31:F$1212,"ATOS*",AF31:AF$1212,AF31),"")</f>
        <v/>
      </c>
      <c r="AJ31" s="67" t="str">
        <f t="shared" si="4"/>
        <v/>
      </c>
      <c r="AK31" s="103" t="str">
        <f t="shared" si="5"/>
        <v/>
      </c>
      <c r="AL31" s="4" t="str">
        <f t="shared" si="6"/>
        <v/>
      </c>
      <c r="AM31" s="5" t="str">
        <f t="shared" si="7"/>
        <v/>
      </c>
      <c r="AN31" s="68" t="str">
        <f>IF(COUNTIF(AK31:AK$1193,AK31)=COUNTIF(AK:AK,AK31),SUMIFS(AL31:AL$1193,F31:F$1193,"*WORLDLINE*",AK31:AK$1193,AK31),"")</f>
        <v/>
      </c>
      <c r="AO31" s="83" t="str">
        <f t="shared" si="27"/>
        <v/>
      </c>
      <c r="AP31" s="79" t="str">
        <f t="shared" si="9"/>
        <v/>
      </c>
      <c r="AQ31" s="80" t="str">
        <f t="shared" si="10"/>
        <v/>
      </c>
      <c r="AR31" s="81" t="str">
        <f t="shared" si="11"/>
        <v/>
      </c>
      <c r="AS31" s="84" t="str">
        <f t="shared" si="12"/>
        <v/>
      </c>
      <c r="AT31" s="74" t="str">
        <f>IF(LEFT(O31,5)="SUMUP",MID(RIGHT(O31,6),1,2)&amp;"/"&amp;MID(RIGHT(O31,6),3,2)&amp;"/"&amp;MID(RIGHT(O31,6),5,2),"")</f>
        <v/>
      </c>
      <c r="AU31" s="5" t="str">
        <f t="shared" si="13"/>
        <v/>
      </c>
      <c r="AV31" s="7" t="str">
        <f t="shared" si="14"/>
        <v/>
      </c>
      <c r="AW31" s="75" t="str">
        <f>IF(AX31="","",VLOOKUP(AV31,[1]SUMUP!$V$4:$Y$2029,2,FALSE))</f>
        <v/>
      </c>
      <c r="AX31" s="76" t="str">
        <f>IF(AV31="","",K31)</f>
        <v/>
      </c>
      <c r="AY31" s="77" t="str">
        <f t="shared" si="15"/>
        <v/>
      </c>
      <c r="AZ31" s="83" t="str">
        <f t="shared" si="16"/>
        <v/>
      </c>
      <c r="BA31" s="79" t="str">
        <f t="shared" si="17"/>
        <v/>
      </c>
      <c r="BB31" s="80" t="str">
        <f t="shared" si="18"/>
        <v/>
      </c>
      <c r="BC31" s="81" t="str">
        <f t="shared" si="19"/>
        <v/>
      </c>
      <c r="BD31" s="84" t="str">
        <f t="shared" si="20"/>
        <v/>
      </c>
      <c r="BE31" s="78" t="str">
        <f t="shared" si="21"/>
        <v/>
      </c>
      <c r="BF31" s="79" t="str">
        <f t="shared" si="22"/>
        <v/>
      </c>
      <c r="BG31" s="80" t="str">
        <f t="shared" si="23"/>
        <v/>
      </c>
      <c r="BH31" s="81" t="str">
        <f t="shared" si="24"/>
        <v/>
      </c>
      <c r="BI31" s="84" t="str">
        <f t="shared" si="25"/>
        <v/>
      </c>
      <c r="BJ31" s="12"/>
      <c r="BK31" s="82" t="str">
        <f>IF(SUM(BB31)+SUM(BH31)=0,"",SUM(BB31)+SUM(BH31))</f>
        <v/>
      </c>
      <c r="BL31" s="82" t="str">
        <f t="shared" si="26"/>
        <v/>
      </c>
    </row>
    <row r="32" spans="1:64" ht="18.75" x14ac:dyDescent="0.3">
      <c r="A32" t="s">
        <v>45</v>
      </c>
      <c r="B32" s="3">
        <v>45716</v>
      </c>
      <c r="C32">
        <v>42</v>
      </c>
      <c r="D32">
        <v>369</v>
      </c>
      <c r="E32" t="s">
        <v>46</v>
      </c>
      <c r="F32" t="s">
        <v>47</v>
      </c>
      <c r="I32" t="s">
        <v>137</v>
      </c>
      <c r="J32" s="3">
        <v>45715</v>
      </c>
      <c r="K32">
        <v>826</v>
      </c>
      <c r="L32" t="s">
        <v>49</v>
      </c>
      <c r="M32" t="s">
        <v>50</v>
      </c>
      <c r="O32" t="s">
        <v>138</v>
      </c>
      <c r="AF32" s="66">
        <f t="shared" si="1"/>
        <v>45715</v>
      </c>
      <c r="AG32" s="4">
        <f t="shared" si="2"/>
        <v>826</v>
      </c>
      <c r="AH32" s="5">
        <f t="shared" si="3"/>
        <v>45715</v>
      </c>
      <c r="AI32" s="4">
        <f>IF(COUNTIF(AF32:AF$1212,AF32)=COUNTIF(AF:AF,AF32),SUMIFS(AG32:AG$1212,F32:F$1212,"ATOS*",AF32:AF$1212,AF32),"")</f>
        <v>826</v>
      </c>
      <c r="AJ32" s="67" t="str">
        <f t="shared" si="4"/>
        <v/>
      </c>
      <c r="AK32" s="103" t="str">
        <f t="shared" si="5"/>
        <v/>
      </c>
      <c r="AL32" s="4" t="str">
        <f t="shared" si="6"/>
        <v/>
      </c>
      <c r="AM32" s="5" t="str">
        <f t="shared" si="7"/>
        <v/>
      </c>
      <c r="AN32" s="68" t="str">
        <f>IF(COUNTIF(AK32:AK$1193,AK32)=COUNTIF(AK:AK,AK32),SUMIFS(AL32:AL$1193,F32:F$1193,"*WORLDLINE*",AK32:AK$1193,AK32),"")</f>
        <v/>
      </c>
      <c r="AO32" s="83" t="str">
        <f t="shared" si="27"/>
        <v/>
      </c>
      <c r="AP32" s="79" t="str">
        <f t="shared" si="9"/>
        <v/>
      </c>
      <c r="AQ32" s="80" t="str">
        <f t="shared" si="10"/>
        <v/>
      </c>
      <c r="AR32" s="81" t="str">
        <f t="shared" si="11"/>
        <v/>
      </c>
      <c r="AS32" s="84" t="str">
        <f t="shared" si="12"/>
        <v/>
      </c>
      <c r="AT32" s="74" t="str">
        <f>IF(LEFT(O32,5)="SUMUP",MID(RIGHT(O32,6),1,2)&amp;"/"&amp;MID(RIGHT(O32,6),3,2)&amp;"/"&amp;MID(RIGHT(O32,6),5,2),"")</f>
        <v/>
      </c>
      <c r="AU32" s="5" t="str">
        <f t="shared" si="13"/>
        <v/>
      </c>
      <c r="AV32" s="7" t="str">
        <f t="shared" si="14"/>
        <v/>
      </c>
      <c r="AW32" s="75" t="str">
        <f>IF(AX32="","",VLOOKUP(AV32,[1]SUMUP!$V$4:$Y$2029,2,FALSE))</f>
        <v/>
      </c>
      <c r="AX32" s="76" t="str">
        <f>IF(AV32="","",K32)</f>
        <v/>
      </c>
      <c r="AY32" s="77" t="str">
        <f t="shared" si="15"/>
        <v/>
      </c>
      <c r="AZ32" s="83" t="str">
        <f t="shared" si="16"/>
        <v/>
      </c>
      <c r="BA32" s="79" t="str">
        <f t="shared" si="17"/>
        <v/>
      </c>
      <c r="BB32" s="80" t="str">
        <f t="shared" si="18"/>
        <v/>
      </c>
      <c r="BC32" s="81" t="str">
        <f t="shared" si="19"/>
        <v/>
      </c>
      <c r="BD32" s="84" t="str">
        <f t="shared" si="20"/>
        <v/>
      </c>
      <c r="BE32" s="78" t="str">
        <f t="shared" si="21"/>
        <v/>
      </c>
      <c r="BF32" s="79" t="str">
        <f t="shared" si="22"/>
        <v/>
      </c>
      <c r="BG32" s="80" t="str">
        <f t="shared" si="23"/>
        <v/>
      </c>
      <c r="BH32" s="81" t="str">
        <f t="shared" si="24"/>
        <v/>
      </c>
      <c r="BI32" s="84" t="str">
        <f t="shared" si="25"/>
        <v/>
      </c>
      <c r="BJ32" s="12"/>
      <c r="BK32" s="82" t="str">
        <f>IF(SUM(BB32)+SUM(BH32)=0,"",SUM(BB32)+SUM(BH32))</f>
        <v/>
      </c>
      <c r="BL32" s="82" t="str">
        <f t="shared" si="26"/>
        <v/>
      </c>
    </row>
    <row r="33" spans="1:64" ht="18.75" x14ac:dyDescent="0.3">
      <c r="A33" t="s">
        <v>45</v>
      </c>
      <c r="B33" s="3">
        <v>45716</v>
      </c>
      <c r="C33">
        <v>42</v>
      </c>
      <c r="D33">
        <v>368</v>
      </c>
      <c r="E33" t="s">
        <v>87</v>
      </c>
      <c r="F33" t="s">
        <v>88</v>
      </c>
      <c r="I33" t="s">
        <v>139</v>
      </c>
      <c r="J33" s="3">
        <v>45716</v>
      </c>
      <c r="K33">
        <v>108</v>
      </c>
      <c r="L33" t="s">
        <v>49</v>
      </c>
      <c r="M33" t="s">
        <v>50</v>
      </c>
      <c r="O33" t="s">
        <v>140</v>
      </c>
      <c r="AF33" s="66" t="str">
        <f t="shared" si="1"/>
        <v/>
      </c>
      <c r="AG33" s="4" t="str">
        <f t="shared" si="2"/>
        <v/>
      </c>
      <c r="AH33" s="5" t="str">
        <f t="shared" si="3"/>
        <v/>
      </c>
      <c r="AI33" s="4" t="str">
        <f>IF(COUNTIF(AF33:AF$1212,AF33)=COUNTIF(AF:AF,AF33),SUMIFS(AG33:AG$1212,F33:F$1212,"ATOS*",AF33:AF$1212,AF33),"")</f>
        <v/>
      </c>
      <c r="AJ33" s="67" t="str">
        <f t="shared" si="4"/>
        <v>26/02/2025</v>
      </c>
      <c r="AK33" s="103">
        <f t="shared" si="5"/>
        <v>45714</v>
      </c>
      <c r="AL33" s="4">
        <f t="shared" si="6"/>
        <v>108</v>
      </c>
      <c r="AM33" s="5">
        <f t="shared" si="7"/>
        <v>45714</v>
      </c>
      <c r="AN33" s="68">
        <f>IF(COUNTIF(AK33:AK$1193,AK33)=COUNTIF(AK:AK,AK33),SUMIFS(AL33:AL$1193,F33:F$1193,"*WORLDLINE*",AK33:AK$1193,AK33),"")</f>
        <v>108</v>
      </c>
      <c r="AO33" s="83" t="str">
        <f t="shared" si="27"/>
        <v/>
      </c>
      <c r="AP33" s="79" t="str">
        <f t="shared" si="9"/>
        <v/>
      </c>
      <c r="AQ33" s="80" t="str">
        <f t="shared" si="10"/>
        <v/>
      </c>
      <c r="AR33" s="81" t="str">
        <f t="shared" si="11"/>
        <v/>
      </c>
      <c r="AS33" s="84" t="str">
        <f t="shared" si="12"/>
        <v/>
      </c>
      <c r="AT33" s="74" t="str">
        <f>IF(LEFT(O33,5)="SUMUP",MID(RIGHT(O33,6),1,2)&amp;"/"&amp;MID(RIGHT(O33,6),3,2)&amp;"/"&amp;MID(RIGHT(O33,6),5,2),"")</f>
        <v/>
      </c>
      <c r="AU33" s="5" t="str">
        <f t="shared" si="13"/>
        <v/>
      </c>
      <c r="AV33" s="7" t="str">
        <f t="shared" si="14"/>
        <v/>
      </c>
      <c r="AW33" s="75" t="str">
        <f>IF(AX33="","",VLOOKUP(AV33,[1]SUMUP!$V$4:$Y$2029,2,FALSE))</f>
        <v/>
      </c>
      <c r="AX33" s="76" t="str">
        <f>IF(AV33="","",K33)</f>
        <v/>
      </c>
      <c r="AY33" s="77" t="str">
        <f t="shared" si="15"/>
        <v/>
      </c>
      <c r="AZ33" s="83" t="str">
        <f t="shared" si="16"/>
        <v/>
      </c>
      <c r="BA33" s="79" t="str">
        <f t="shared" si="17"/>
        <v/>
      </c>
      <c r="BB33" s="80" t="str">
        <f t="shared" si="18"/>
        <v/>
      </c>
      <c r="BC33" s="81" t="str">
        <f t="shared" si="19"/>
        <v/>
      </c>
      <c r="BD33" s="84" t="str">
        <f t="shared" si="20"/>
        <v/>
      </c>
      <c r="BE33" s="78" t="str">
        <f t="shared" si="21"/>
        <v/>
      </c>
      <c r="BF33" s="79" t="str">
        <f t="shared" si="22"/>
        <v/>
      </c>
      <c r="BG33" s="80" t="str">
        <f t="shared" si="23"/>
        <v/>
      </c>
      <c r="BH33" s="81" t="str">
        <f t="shared" si="24"/>
        <v/>
      </c>
      <c r="BI33" s="84" t="str">
        <f t="shared" si="25"/>
        <v/>
      </c>
      <c r="BJ33" s="12"/>
      <c r="BK33" s="82" t="str">
        <f>IF(SUM(BB33)+SUM(BH33)=0,"",SUM(BB33)+SUM(BH33))</f>
        <v/>
      </c>
      <c r="BL33" s="82" t="str">
        <f t="shared" si="26"/>
        <v/>
      </c>
    </row>
    <row r="34" spans="1:64" ht="18.75" x14ac:dyDescent="0.3">
      <c r="A34" t="s">
        <v>45</v>
      </c>
      <c r="B34" s="3">
        <v>45715</v>
      </c>
      <c r="C34">
        <v>41</v>
      </c>
      <c r="D34">
        <v>367</v>
      </c>
      <c r="F34" t="s">
        <v>141</v>
      </c>
      <c r="H34" t="s">
        <v>142</v>
      </c>
      <c r="I34" t="s">
        <v>143</v>
      </c>
      <c r="J34" s="3">
        <v>45715</v>
      </c>
      <c r="K34">
        <v>-14.37</v>
      </c>
      <c r="L34" t="s">
        <v>49</v>
      </c>
      <c r="N34" t="s">
        <v>59</v>
      </c>
      <c r="O34" t="s">
        <v>143</v>
      </c>
      <c r="AF34" s="66" t="str">
        <f t="shared" si="1"/>
        <v/>
      </c>
      <c r="AG34" s="4" t="str">
        <f t="shared" si="2"/>
        <v/>
      </c>
      <c r="AH34" s="5" t="str">
        <f t="shared" si="3"/>
        <v/>
      </c>
      <c r="AI34" s="4" t="str">
        <f>IF(COUNTIF(AF34:AF$1212,AF34)=COUNTIF(AF:AF,AF34),SUMIFS(AG34:AG$1212,F34:F$1212,"ATOS*",AF34:AF$1212,AF34),"")</f>
        <v/>
      </c>
      <c r="AJ34" s="67" t="str">
        <f t="shared" si="4"/>
        <v/>
      </c>
      <c r="AK34" s="103" t="str">
        <f t="shared" si="5"/>
        <v/>
      </c>
      <c r="AL34" s="4" t="str">
        <f t="shared" si="6"/>
        <v/>
      </c>
      <c r="AM34" s="5" t="str">
        <f t="shared" si="7"/>
        <v/>
      </c>
      <c r="AN34" s="68" t="str">
        <f>IF(COUNTIF(AK34:AK$1193,AK34)=COUNTIF(AK:AK,AK34),SUMIFS(AL34:AL$1193,F34:F$1193,"*WORLDLINE*",AK34:AK$1193,AK34),"")</f>
        <v/>
      </c>
      <c r="AO34" s="83" t="str">
        <f t="shared" si="27"/>
        <v/>
      </c>
      <c r="AP34" s="79" t="str">
        <f t="shared" si="9"/>
        <v/>
      </c>
      <c r="AQ34" s="80" t="str">
        <f t="shared" si="10"/>
        <v/>
      </c>
      <c r="AR34" s="81" t="str">
        <f t="shared" si="11"/>
        <v/>
      </c>
      <c r="AS34" s="84" t="str">
        <f t="shared" si="12"/>
        <v/>
      </c>
      <c r="AT34" s="74" t="str">
        <f>IF(LEFT(O34,5)="SUMUP",MID(RIGHT(O34,6),1,2)&amp;"/"&amp;MID(RIGHT(O34,6),3,2)&amp;"/"&amp;MID(RIGHT(O34,6),5,2),"")</f>
        <v/>
      </c>
      <c r="AU34" s="5" t="str">
        <f t="shared" si="13"/>
        <v/>
      </c>
      <c r="AV34" s="7" t="str">
        <f t="shared" si="14"/>
        <v/>
      </c>
      <c r="AW34" s="75" t="str">
        <f>IF(AX34="","",VLOOKUP(AV34,[1]SUMUP!$V$4:$Y$2029,2,FALSE))</f>
        <v/>
      </c>
      <c r="AX34" s="76" t="str">
        <f>IF(AV34="","",K34)</f>
        <v/>
      </c>
      <c r="AY34" s="77" t="str">
        <f t="shared" si="15"/>
        <v/>
      </c>
      <c r="AZ34" s="83" t="str">
        <f t="shared" si="16"/>
        <v/>
      </c>
      <c r="BA34" s="79" t="str">
        <f t="shared" si="17"/>
        <v/>
      </c>
      <c r="BB34" s="80" t="str">
        <f t="shared" si="18"/>
        <v/>
      </c>
      <c r="BC34" s="81" t="str">
        <f t="shared" si="19"/>
        <v/>
      </c>
      <c r="BD34" s="84" t="str">
        <f t="shared" si="20"/>
        <v/>
      </c>
      <c r="BE34" s="78" t="str">
        <f t="shared" si="21"/>
        <v/>
      </c>
      <c r="BF34" s="79" t="str">
        <f t="shared" si="22"/>
        <v/>
      </c>
      <c r="BG34" s="80" t="str">
        <f t="shared" si="23"/>
        <v/>
      </c>
      <c r="BH34" s="81" t="str">
        <f t="shared" si="24"/>
        <v/>
      </c>
      <c r="BI34" s="84" t="str">
        <f t="shared" si="25"/>
        <v/>
      </c>
      <c r="BJ34" s="12"/>
      <c r="BK34" s="82" t="str">
        <f>IF(SUM(BB34)+SUM(BH34)=0,"",SUM(BB34)+SUM(BH34))</f>
        <v/>
      </c>
      <c r="BL34" s="82" t="str">
        <f t="shared" si="26"/>
        <v/>
      </c>
    </row>
    <row r="35" spans="1:64" ht="18.75" x14ac:dyDescent="0.3">
      <c r="A35" t="s">
        <v>45</v>
      </c>
      <c r="B35" s="3">
        <v>45715</v>
      </c>
      <c r="C35">
        <v>41</v>
      </c>
      <c r="D35">
        <v>366</v>
      </c>
      <c r="E35" t="s">
        <v>144</v>
      </c>
      <c r="F35" t="s">
        <v>145</v>
      </c>
      <c r="I35" t="s">
        <v>146</v>
      </c>
      <c r="J35" s="3">
        <v>45715</v>
      </c>
      <c r="K35">
        <v>-500</v>
      </c>
      <c r="L35" t="s">
        <v>49</v>
      </c>
      <c r="M35" t="s">
        <v>96</v>
      </c>
      <c r="O35" t="s">
        <v>147</v>
      </c>
      <c r="AF35" s="66" t="str">
        <f t="shared" si="1"/>
        <v/>
      </c>
      <c r="AG35" s="4" t="str">
        <f t="shared" si="2"/>
        <v/>
      </c>
      <c r="AH35" s="5" t="str">
        <f t="shared" si="3"/>
        <v/>
      </c>
      <c r="AI35" s="4" t="str">
        <f>IF(COUNTIF(AF35:AF$1212,AF35)=COUNTIF(AF:AF,AF35),SUMIFS(AG35:AG$1212,F35:F$1212,"ATOS*",AF35:AF$1212,AF35),"")</f>
        <v/>
      </c>
      <c r="AJ35" s="67" t="str">
        <f t="shared" si="4"/>
        <v/>
      </c>
      <c r="AK35" s="103" t="str">
        <f t="shared" si="5"/>
        <v/>
      </c>
      <c r="AL35" s="4" t="str">
        <f t="shared" si="6"/>
        <v/>
      </c>
      <c r="AM35" s="5" t="str">
        <f t="shared" si="7"/>
        <v/>
      </c>
      <c r="AN35" s="68" t="str">
        <f>IF(COUNTIF(AK35:AK$1193,AK35)=COUNTIF(AK:AK,AK35),SUMIFS(AL35:AL$1193,F35:F$1193,"*WORLDLINE*",AK35:AK$1193,AK35),"")</f>
        <v/>
      </c>
      <c r="AO35" s="83" t="str">
        <f t="shared" si="27"/>
        <v/>
      </c>
      <c r="AP35" s="79" t="str">
        <f t="shared" si="9"/>
        <v/>
      </c>
      <c r="AQ35" s="80" t="str">
        <f t="shared" si="10"/>
        <v/>
      </c>
      <c r="AR35" s="81" t="str">
        <f t="shared" si="11"/>
        <v/>
      </c>
      <c r="AS35" s="84" t="str">
        <f t="shared" si="12"/>
        <v/>
      </c>
      <c r="AT35" s="74" t="str">
        <f>IF(LEFT(O35,5)="SUMUP",MID(RIGHT(O35,6),1,2)&amp;"/"&amp;MID(RIGHT(O35,6),3,2)&amp;"/"&amp;MID(RIGHT(O35,6),5,2),"")</f>
        <v/>
      </c>
      <c r="AU35" s="5" t="str">
        <f t="shared" si="13"/>
        <v/>
      </c>
      <c r="AV35" s="7" t="str">
        <f t="shared" si="14"/>
        <v/>
      </c>
      <c r="AW35" s="75" t="str">
        <f>IF(AX35="","",VLOOKUP(AV35,[1]SUMUP!$V$4:$Y$2029,2,FALSE))</f>
        <v/>
      </c>
      <c r="AX35" s="76" t="str">
        <f>IF(AV35="","",K35)</f>
        <v/>
      </c>
      <c r="AY35" s="77" t="str">
        <f t="shared" si="15"/>
        <v/>
      </c>
      <c r="AZ35" s="83" t="str">
        <f t="shared" si="16"/>
        <v/>
      </c>
      <c r="BA35" s="79" t="str">
        <f t="shared" si="17"/>
        <v/>
      </c>
      <c r="BB35" s="80" t="str">
        <f t="shared" si="18"/>
        <v/>
      </c>
      <c r="BC35" s="81" t="str">
        <f t="shared" si="19"/>
        <v/>
      </c>
      <c r="BD35" s="84" t="str">
        <f t="shared" si="20"/>
        <v/>
      </c>
      <c r="BE35" s="78" t="str">
        <f t="shared" si="21"/>
        <v/>
      </c>
      <c r="BF35" s="79" t="str">
        <f t="shared" si="22"/>
        <v/>
      </c>
      <c r="BG35" s="80" t="str">
        <f t="shared" si="23"/>
        <v/>
      </c>
      <c r="BH35" s="81" t="str">
        <f t="shared" si="24"/>
        <v/>
      </c>
      <c r="BI35" s="84" t="str">
        <f t="shared" si="25"/>
        <v/>
      </c>
      <c r="BJ35" s="12"/>
      <c r="BK35" s="82" t="str">
        <f>IF(SUM(BB35)+SUM(BH35)=0,"",SUM(BB35)+SUM(BH35))</f>
        <v/>
      </c>
      <c r="BL35" s="82" t="str">
        <f t="shared" si="26"/>
        <v/>
      </c>
    </row>
    <row r="36" spans="1:64" ht="18.75" x14ac:dyDescent="0.3">
      <c r="A36" t="s">
        <v>45</v>
      </c>
      <c r="B36" s="3">
        <v>45715</v>
      </c>
      <c r="C36">
        <v>41</v>
      </c>
      <c r="D36">
        <v>365</v>
      </c>
      <c r="E36" t="s">
        <v>91</v>
      </c>
      <c r="F36" t="s">
        <v>92</v>
      </c>
      <c r="G36" t="s">
        <v>93</v>
      </c>
      <c r="H36" t="s">
        <v>94</v>
      </c>
      <c r="I36" t="s">
        <v>148</v>
      </c>
      <c r="J36" s="3">
        <v>45715</v>
      </c>
      <c r="K36">
        <v>193.53</v>
      </c>
      <c r="L36" t="s">
        <v>49</v>
      </c>
      <c r="M36" t="s">
        <v>96</v>
      </c>
      <c r="N36" t="s">
        <v>59</v>
      </c>
      <c r="O36" t="s">
        <v>149</v>
      </c>
      <c r="AF36" s="66" t="str">
        <f t="shared" si="1"/>
        <v/>
      </c>
      <c r="AG36" s="4" t="str">
        <f t="shared" si="2"/>
        <v/>
      </c>
      <c r="AH36" s="5" t="str">
        <f t="shared" si="3"/>
        <v/>
      </c>
      <c r="AI36" s="4" t="str">
        <f>IF(COUNTIF(AF36:AF$1212,AF36)=COUNTIF(AF:AF,AF36),SUMIFS(AG36:AG$1212,F36:F$1212,"ATOS*",AF36:AF$1212,AF36),"")</f>
        <v/>
      </c>
      <c r="AJ36" s="67" t="str">
        <f t="shared" si="4"/>
        <v/>
      </c>
      <c r="AK36" s="103" t="str">
        <f t="shared" si="5"/>
        <v/>
      </c>
      <c r="AL36" s="4" t="str">
        <f t="shared" si="6"/>
        <v/>
      </c>
      <c r="AM36" s="5" t="str">
        <f t="shared" si="7"/>
        <v/>
      </c>
      <c r="AN36" s="68" t="str">
        <f>IF(COUNTIF(AK36:AK$1193,AK36)=COUNTIF(AK:AK,AK36),SUMIFS(AL36:AL$1193,F36:F$1193,"*WORLDLINE*",AK36:AK$1193,AK36),"")</f>
        <v/>
      </c>
      <c r="AO36" s="83" t="str">
        <f t="shared" si="27"/>
        <v>26/02/2025</v>
      </c>
      <c r="AP36" s="79">
        <f t="shared" si="9"/>
        <v>45714</v>
      </c>
      <c r="AQ36" s="80">
        <f t="shared" si="10"/>
        <v>194</v>
      </c>
      <c r="AR36" s="81">
        <f t="shared" si="11"/>
        <v>193.53</v>
      </c>
      <c r="AS36" s="84">
        <f t="shared" si="12"/>
        <v>0.46999999999999886</v>
      </c>
      <c r="AT36" s="74" t="str">
        <f>IF(LEFT(O36,5)="SUMUP",MID(RIGHT(O36,6),1,2)&amp;"/"&amp;MID(RIGHT(O36,6),3,2)&amp;"/"&amp;MID(RIGHT(O36,6),5,2),"")</f>
        <v/>
      </c>
      <c r="AU36" s="5" t="str">
        <f t="shared" si="13"/>
        <v/>
      </c>
      <c r="AV36" s="7" t="str">
        <f t="shared" si="14"/>
        <v/>
      </c>
      <c r="AW36" s="75" t="str">
        <f>IF(AX36="","",VLOOKUP(AV36,[1]SUMUP!$V$4:$Y$2029,2,FALSE))</f>
        <v/>
      </c>
      <c r="AX36" s="76" t="str">
        <f>IF(AV36="","",K36)</f>
        <v/>
      </c>
      <c r="AY36" s="77" t="str">
        <f t="shared" si="15"/>
        <v/>
      </c>
      <c r="AZ36" s="83" t="str">
        <f t="shared" si="16"/>
        <v/>
      </c>
      <c r="BA36" s="79" t="str">
        <f t="shared" si="17"/>
        <v/>
      </c>
      <c r="BB36" s="80" t="str">
        <f t="shared" si="18"/>
        <v/>
      </c>
      <c r="BC36" s="81" t="str">
        <f t="shared" si="19"/>
        <v/>
      </c>
      <c r="BD36" s="84" t="str">
        <f t="shared" si="20"/>
        <v/>
      </c>
      <c r="BE36" s="78" t="str">
        <f t="shared" si="21"/>
        <v/>
      </c>
      <c r="BF36" s="79" t="str">
        <f t="shared" si="22"/>
        <v/>
      </c>
      <c r="BG36" s="80" t="str">
        <f t="shared" si="23"/>
        <v/>
      </c>
      <c r="BH36" s="81" t="str">
        <f t="shared" si="24"/>
        <v/>
      </c>
      <c r="BI36" s="84" t="str">
        <f t="shared" si="25"/>
        <v/>
      </c>
      <c r="BJ36" s="12"/>
      <c r="BK36" s="82" t="str">
        <f>IF(SUM(BB36)+SUM(BH36)=0,"",SUM(BB36)+SUM(BH36))</f>
        <v/>
      </c>
      <c r="BL36" s="82" t="str">
        <f t="shared" si="26"/>
        <v/>
      </c>
    </row>
    <row r="37" spans="1:64" ht="18.75" x14ac:dyDescent="0.3">
      <c r="A37" t="s">
        <v>45</v>
      </c>
      <c r="B37" s="3">
        <v>45715</v>
      </c>
      <c r="C37">
        <v>41</v>
      </c>
      <c r="D37">
        <v>364</v>
      </c>
      <c r="E37" t="s">
        <v>91</v>
      </c>
      <c r="F37" t="s">
        <v>92</v>
      </c>
      <c r="G37" t="s">
        <v>93</v>
      </c>
      <c r="H37" t="s">
        <v>94</v>
      </c>
      <c r="I37" t="s">
        <v>150</v>
      </c>
      <c r="J37" s="3">
        <v>45715</v>
      </c>
      <c r="K37">
        <v>402.37</v>
      </c>
      <c r="L37" t="s">
        <v>49</v>
      </c>
      <c r="M37" t="s">
        <v>96</v>
      </c>
      <c r="N37" t="s">
        <v>59</v>
      </c>
      <c r="O37" t="s">
        <v>151</v>
      </c>
      <c r="AF37" s="66" t="str">
        <f t="shared" si="1"/>
        <v/>
      </c>
      <c r="AG37" s="4" t="str">
        <f t="shared" si="2"/>
        <v/>
      </c>
      <c r="AH37" s="5" t="str">
        <f t="shared" si="3"/>
        <v/>
      </c>
      <c r="AI37" s="4" t="str">
        <f>IF(COUNTIF(AF37:AF$1212,AF37)=COUNTIF(AF:AF,AF37),SUMIFS(AG37:AG$1212,F37:F$1212,"ATOS*",AF37:AF$1212,AF37),"")</f>
        <v/>
      </c>
      <c r="AJ37" s="67" t="str">
        <f t="shared" si="4"/>
        <v/>
      </c>
      <c r="AK37" s="103" t="str">
        <f t="shared" si="5"/>
        <v/>
      </c>
      <c r="AL37" s="4" t="str">
        <f t="shared" si="6"/>
        <v/>
      </c>
      <c r="AM37" s="5" t="str">
        <f t="shared" si="7"/>
        <v/>
      </c>
      <c r="AN37" s="68" t="str">
        <f>IF(COUNTIF(AK37:AK$1193,AK37)=COUNTIF(AK:AK,AK37),SUMIFS(AL37:AL$1193,F37:F$1193,"*WORLDLINE*",AK37:AK$1193,AK37),"")</f>
        <v/>
      </c>
      <c r="AO37" s="83" t="str">
        <f t="shared" si="27"/>
        <v/>
      </c>
      <c r="AP37" s="79" t="str">
        <f t="shared" si="9"/>
        <v/>
      </c>
      <c r="AQ37" s="80" t="str">
        <f t="shared" si="10"/>
        <v/>
      </c>
      <c r="AR37" s="81" t="str">
        <f t="shared" si="11"/>
        <v/>
      </c>
      <c r="AS37" s="84" t="str">
        <f t="shared" si="12"/>
        <v/>
      </c>
      <c r="AT37" s="74" t="str">
        <f>IF(LEFT(O37,5)="SUMUP",MID(RIGHT(O37,6),1,2)&amp;"/"&amp;MID(RIGHT(O37,6),3,2)&amp;"/"&amp;MID(RIGHT(O37,6),5,2),"")</f>
        <v/>
      </c>
      <c r="AU37" s="5" t="str">
        <f t="shared" si="13"/>
        <v/>
      </c>
      <c r="AV37" s="7" t="str">
        <f t="shared" si="14"/>
        <v/>
      </c>
      <c r="AW37" s="75" t="str">
        <f>IF(AX37="","",VLOOKUP(AV37,[1]SUMUP!$V$4:$Y$2029,2,FALSE))</f>
        <v/>
      </c>
      <c r="AX37" s="76" t="str">
        <f>IF(AV37="","",K37)</f>
        <v/>
      </c>
      <c r="AY37" s="77" t="str">
        <f t="shared" si="15"/>
        <v/>
      </c>
      <c r="AZ37" s="83" t="str">
        <f t="shared" si="16"/>
        <v>26/02/2025</v>
      </c>
      <c r="BA37" s="79">
        <f t="shared" si="17"/>
        <v>45714</v>
      </c>
      <c r="BB37" s="80">
        <f t="shared" si="18"/>
        <v>403</v>
      </c>
      <c r="BC37" s="81">
        <f t="shared" si="19"/>
        <v>402.37</v>
      </c>
      <c r="BD37" s="84">
        <f t="shared" si="20"/>
        <v>0.62999999999999545</v>
      </c>
      <c r="BE37" s="78" t="str">
        <f t="shared" si="21"/>
        <v/>
      </c>
      <c r="BF37" s="79" t="str">
        <f t="shared" si="22"/>
        <v/>
      </c>
      <c r="BG37" s="80" t="str">
        <f t="shared" si="23"/>
        <v/>
      </c>
      <c r="BH37" s="81" t="str">
        <f t="shared" si="24"/>
        <v/>
      </c>
      <c r="BI37" s="84" t="str">
        <f t="shared" si="25"/>
        <v/>
      </c>
      <c r="BJ37" s="12"/>
      <c r="BK37" s="82">
        <f>IF(SUM(BB37)+SUM(BH37)=0,"",SUM(BB37)+SUM(BH37))</f>
        <v>403</v>
      </c>
      <c r="BL37" s="82">
        <f t="shared" si="26"/>
        <v>402.37</v>
      </c>
    </row>
    <row r="38" spans="1:64" ht="18.75" x14ac:dyDescent="0.3">
      <c r="A38" t="s">
        <v>45</v>
      </c>
      <c r="B38" s="3">
        <v>45715</v>
      </c>
      <c r="C38">
        <v>41</v>
      </c>
      <c r="D38">
        <v>363</v>
      </c>
      <c r="E38" t="s">
        <v>46</v>
      </c>
      <c r="F38" t="s">
        <v>47</v>
      </c>
      <c r="I38" t="s">
        <v>152</v>
      </c>
      <c r="J38" s="3">
        <v>45714</v>
      </c>
      <c r="K38">
        <v>613</v>
      </c>
      <c r="L38" t="s">
        <v>49</v>
      </c>
      <c r="M38" t="s">
        <v>50</v>
      </c>
      <c r="O38" t="s">
        <v>153</v>
      </c>
      <c r="AF38" s="66">
        <f t="shared" si="1"/>
        <v>45714</v>
      </c>
      <c r="AG38" s="4">
        <f t="shared" si="2"/>
        <v>613</v>
      </c>
      <c r="AH38" s="5">
        <f t="shared" si="3"/>
        <v>45714</v>
      </c>
      <c r="AI38" s="85">
        <f>IF(COUNTIF(AF38:$AF$5000,AF38)=COUNTIF(AF:AF,AF38),SUMIFS(AG38:$AG$5000,F38:$F$5000,"ATOS*",AF38:$AF$5000,AF38),"")</f>
        <v>807</v>
      </c>
      <c r="AJ38" s="67" t="str">
        <f t="shared" si="4"/>
        <v/>
      </c>
      <c r="AK38" s="103" t="str">
        <f t="shared" si="5"/>
        <v/>
      </c>
      <c r="AL38" s="4" t="str">
        <f t="shared" si="6"/>
        <v/>
      </c>
      <c r="AM38" s="5" t="str">
        <f t="shared" si="7"/>
        <v/>
      </c>
      <c r="AN38" s="68" t="str">
        <f>IF(COUNTIF(AK38:AK$1193,AK38)=COUNTIF(AK:AK,AK38),SUMIFS(AL38:AL$1193,F38:F$1193,"*WORLDLINE*",AK38:AK$1193,AK38),"")</f>
        <v/>
      </c>
      <c r="AO38" s="83" t="str">
        <f t="shared" si="27"/>
        <v/>
      </c>
      <c r="AP38" s="79" t="str">
        <f t="shared" si="9"/>
        <v/>
      </c>
      <c r="AQ38" s="80" t="str">
        <f t="shared" si="10"/>
        <v/>
      </c>
      <c r="AR38" s="81" t="str">
        <f t="shared" si="11"/>
        <v/>
      </c>
      <c r="AS38" s="84" t="str">
        <f t="shared" si="12"/>
        <v/>
      </c>
      <c r="AT38" s="74" t="str">
        <f>IF(LEFT(O38,5)="SUMUP",MID(RIGHT(O38,6),1,2)&amp;"/"&amp;MID(RIGHT(O38,6),3,2)&amp;"/"&amp;MID(RIGHT(O38,6),5,2),"")</f>
        <v/>
      </c>
      <c r="AU38" s="5" t="str">
        <f t="shared" si="13"/>
        <v/>
      </c>
      <c r="AV38" s="7" t="str">
        <f t="shared" si="14"/>
        <v/>
      </c>
      <c r="AW38" s="75" t="str">
        <f>IF(AX38="","",VLOOKUP(AV38,[1]SUMUP!$V$4:$Y$2029,2,FALSE))</f>
        <v/>
      </c>
      <c r="AX38" s="76" t="str">
        <f>IF(AV38="","",K38)</f>
        <v/>
      </c>
      <c r="AY38" s="77" t="str">
        <f t="shared" si="15"/>
        <v/>
      </c>
      <c r="AZ38" s="83" t="str">
        <f t="shared" si="16"/>
        <v/>
      </c>
      <c r="BA38" s="79" t="str">
        <f t="shared" si="17"/>
        <v/>
      </c>
      <c r="BB38" s="80" t="str">
        <f t="shared" si="18"/>
        <v/>
      </c>
      <c r="BC38" s="81" t="str">
        <f t="shared" si="19"/>
        <v/>
      </c>
      <c r="BD38" s="84" t="str">
        <f t="shared" si="20"/>
        <v/>
      </c>
      <c r="BE38" s="78" t="str">
        <f t="shared" si="21"/>
        <v/>
      </c>
      <c r="BF38" s="79" t="str">
        <f t="shared" si="22"/>
        <v/>
      </c>
      <c r="BG38" s="80" t="str">
        <f t="shared" si="23"/>
        <v/>
      </c>
      <c r="BH38" s="81" t="str">
        <f t="shared" si="24"/>
        <v/>
      </c>
      <c r="BI38" s="84" t="str">
        <f t="shared" si="25"/>
        <v/>
      </c>
      <c r="BJ38" s="12"/>
      <c r="BK38" s="82" t="str">
        <f>IF(SUM(BB38)+SUM(BH38)=0,"",SUM(BB38)+SUM(BH38))</f>
        <v/>
      </c>
      <c r="BL38" s="82" t="str">
        <f t="shared" si="26"/>
        <v/>
      </c>
    </row>
    <row r="39" spans="1:64" ht="18.75" x14ac:dyDescent="0.3">
      <c r="A39" t="s">
        <v>45</v>
      </c>
      <c r="B39" s="3">
        <v>45715</v>
      </c>
      <c r="C39">
        <v>41</v>
      </c>
      <c r="D39">
        <v>362</v>
      </c>
      <c r="E39" t="s">
        <v>87</v>
      </c>
      <c r="F39" t="s">
        <v>88</v>
      </c>
      <c r="I39" t="s">
        <v>154</v>
      </c>
      <c r="J39" s="3">
        <v>45715</v>
      </c>
      <c r="K39">
        <v>181</v>
      </c>
      <c r="L39" t="s">
        <v>49</v>
      </c>
      <c r="M39" t="s">
        <v>50</v>
      </c>
      <c r="O39" t="s">
        <v>155</v>
      </c>
      <c r="AF39" s="66" t="str">
        <f t="shared" si="1"/>
        <v/>
      </c>
      <c r="AG39" s="4" t="str">
        <f t="shared" si="2"/>
        <v/>
      </c>
      <c r="AH39" s="5" t="str">
        <f t="shared" si="3"/>
        <v/>
      </c>
      <c r="AI39" s="4" t="str">
        <f>IF(COUNTIF(AF39:AF$1212,AF39)=COUNTIF(AF:AF,AF39),SUMIFS(AG39:AG$1212,F39:F$1212,"ATOS*",AF39:AF$1212,AF39),"")</f>
        <v/>
      </c>
      <c r="AJ39" s="67" t="str">
        <f t="shared" si="4"/>
        <v>25/02/2025</v>
      </c>
      <c r="AK39" s="103">
        <f t="shared" si="5"/>
        <v>45713</v>
      </c>
      <c r="AL39" s="4">
        <f t="shared" si="6"/>
        <v>181</v>
      </c>
      <c r="AM39" s="5">
        <f t="shared" si="7"/>
        <v>45713</v>
      </c>
      <c r="AN39" s="68">
        <f>IF(COUNTIF(AK39:AK$1193,AK39)=COUNTIF(AK:AK,AK39),SUMIFS(AL39:AL$1193,F39:F$1193,"*WORLDLINE*",AK39:AK$1193,AK39),"")</f>
        <v>181</v>
      </c>
      <c r="AO39" s="83" t="str">
        <f t="shared" si="27"/>
        <v/>
      </c>
      <c r="AP39" s="79" t="str">
        <f t="shared" si="9"/>
        <v/>
      </c>
      <c r="AQ39" s="80" t="str">
        <f t="shared" si="10"/>
        <v/>
      </c>
      <c r="AR39" s="81" t="str">
        <f t="shared" si="11"/>
        <v/>
      </c>
      <c r="AS39" s="84" t="str">
        <f t="shared" si="12"/>
        <v/>
      </c>
      <c r="AT39" s="74" t="str">
        <f>IF(LEFT(O39,5)="SUMUP",MID(RIGHT(O39,6),1,2)&amp;"/"&amp;MID(RIGHT(O39,6),3,2)&amp;"/"&amp;MID(RIGHT(O39,6),5,2),"")</f>
        <v/>
      </c>
      <c r="AU39" s="5" t="str">
        <f t="shared" si="13"/>
        <v/>
      </c>
      <c r="AV39" s="7" t="str">
        <f t="shared" si="14"/>
        <v/>
      </c>
      <c r="AW39" s="75" t="str">
        <f>IF(AX39="","",VLOOKUP(AV39,[1]SUMUP!$V$4:$Y$2029,2,FALSE))</f>
        <v/>
      </c>
      <c r="AX39" s="76" t="str">
        <f>IF(AV39="","",K39)</f>
        <v/>
      </c>
      <c r="AY39" s="77" t="str">
        <f t="shared" si="15"/>
        <v/>
      </c>
      <c r="AZ39" s="83" t="str">
        <f t="shared" si="16"/>
        <v/>
      </c>
      <c r="BA39" s="79" t="str">
        <f t="shared" si="17"/>
        <v/>
      </c>
      <c r="BB39" s="80" t="str">
        <f t="shared" si="18"/>
        <v/>
      </c>
      <c r="BC39" s="81" t="str">
        <f t="shared" si="19"/>
        <v/>
      </c>
      <c r="BD39" s="84" t="str">
        <f t="shared" si="20"/>
        <v/>
      </c>
      <c r="BE39" s="78" t="str">
        <f t="shared" si="21"/>
        <v/>
      </c>
      <c r="BF39" s="79" t="str">
        <f t="shared" si="22"/>
        <v/>
      </c>
      <c r="BG39" s="80" t="str">
        <f t="shared" si="23"/>
        <v/>
      </c>
      <c r="BH39" s="81" t="str">
        <f t="shared" si="24"/>
        <v/>
      </c>
      <c r="BI39" s="84" t="str">
        <f t="shared" si="25"/>
        <v/>
      </c>
      <c r="BJ39" s="12"/>
      <c r="BK39" s="82" t="str">
        <f>IF(SUM(BB39)+SUM(BH39)=0,"",SUM(BB39)+SUM(BH39))</f>
        <v/>
      </c>
      <c r="BL39" s="82" t="str">
        <f t="shared" si="26"/>
        <v/>
      </c>
    </row>
    <row r="40" spans="1:64" ht="18.75" x14ac:dyDescent="0.3">
      <c r="A40" t="s">
        <v>45</v>
      </c>
      <c r="B40" s="3">
        <v>45714</v>
      </c>
      <c r="C40">
        <v>40</v>
      </c>
      <c r="D40">
        <v>361</v>
      </c>
      <c r="E40" t="s">
        <v>46</v>
      </c>
      <c r="F40" t="s">
        <v>47</v>
      </c>
      <c r="I40" t="s">
        <v>156</v>
      </c>
      <c r="J40" s="3">
        <v>45714</v>
      </c>
      <c r="K40">
        <v>194</v>
      </c>
      <c r="L40" t="s">
        <v>49</v>
      </c>
      <c r="M40" t="s">
        <v>50</v>
      </c>
      <c r="O40" t="s">
        <v>153</v>
      </c>
      <c r="AF40" s="66">
        <f t="shared" si="1"/>
        <v>45714</v>
      </c>
      <c r="AG40" s="4">
        <f t="shared" si="2"/>
        <v>194</v>
      </c>
      <c r="AH40" s="5" t="str">
        <f t="shared" si="3"/>
        <v/>
      </c>
      <c r="AI40" s="4" t="str">
        <f>IF(COUNTIF(AF40:AF$1212,AF40)=COUNTIF(AF:AF,AF40),SUMIFS(AG40:AG$1212,F40:F$1212,"ATOS*",AF40:AF$1212,AF40),"")</f>
        <v/>
      </c>
      <c r="AJ40" s="67" t="str">
        <f t="shared" si="4"/>
        <v/>
      </c>
      <c r="AK40" s="103" t="str">
        <f t="shared" si="5"/>
        <v/>
      </c>
      <c r="AL40" s="4" t="str">
        <f t="shared" si="6"/>
        <v/>
      </c>
      <c r="AM40" s="5" t="str">
        <f t="shared" si="7"/>
        <v/>
      </c>
      <c r="AN40" s="68" t="str">
        <f>IF(COUNTIF(AK40:AK$1193,AK40)=COUNTIF(AK:AK,AK40),SUMIFS(AL40:AL$1193,F40:F$1193,"*WORLDLINE*",AK40:AK$1193,AK40),"")</f>
        <v/>
      </c>
      <c r="AO40" s="83" t="str">
        <f t="shared" si="27"/>
        <v/>
      </c>
      <c r="AP40" s="79" t="str">
        <f t="shared" si="9"/>
        <v/>
      </c>
      <c r="AQ40" s="80" t="str">
        <f t="shared" si="10"/>
        <v/>
      </c>
      <c r="AR40" s="81" t="str">
        <f t="shared" si="11"/>
        <v/>
      </c>
      <c r="AS40" s="84" t="str">
        <f t="shared" si="12"/>
        <v/>
      </c>
      <c r="AT40" s="74" t="str">
        <f>IF(LEFT(O40,5)="SUMUP",MID(RIGHT(O40,6),1,2)&amp;"/"&amp;MID(RIGHT(O40,6),3,2)&amp;"/"&amp;MID(RIGHT(O40,6),5,2),"")</f>
        <v/>
      </c>
      <c r="AU40" s="5" t="str">
        <f t="shared" si="13"/>
        <v/>
      </c>
      <c r="AV40" s="7" t="str">
        <f t="shared" si="14"/>
        <v/>
      </c>
      <c r="AW40" s="75" t="str">
        <f>IF(AX40="","",VLOOKUP(AV40,[1]SUMUP!$V$4:$Y$2029,2,FALSE))</f>
        <v/>
      </c>
      <c r="AX40" s="76" t="str">
        <f>IF(AV40="","",K40)</f>
        <v/>
      </c>
      <c r="AY40" s="77" t="str">
        <f t="shared" si="15"/>
        <v/>
      </c>
      <c r="AZ40" s="83" t="str">
        <f t="shared" si="16"/>
        <v/>
      </c>
      <c r="BA40" s="79" t="str">
        <f t="shared" si="17"/>
        <v/>
      </c>
      <c r="BB40" s="80" t="str">
        <f t="shared" si="18"/>
        <v/>
      </c>
      <c r="BC40" s="81" t="str">
        <f t="shared" si="19"/>
        <v/>
      </c>
      <c r="BD40" s="84" t="str">
        <f t="shared" si="20"/>
        <v/>
      </c>
      <c r="BE40" s="78" t="str">
        <f t="shared" si="21"/>
        <v/>
      </c>
      <c r="BF40" s="79" t="str">
        <f t="shared" si="22"/>
        <v/>
      </c>
      <c r="BG40" s="80" t="str">
        <f t="shared" si="23"/>
        <v/>
      </c>
      <c r="BH40" s="81" t="str">
        <f t="shared" si="24"/>
        <v/>
      </c>
      <c r="BI40" s="84" t="str">
        <f t="shared" si="25"/>
        <v/>
      </c>
      <c r="BJ40" s="12"/>
      <c r="BK40" s="82" t="str">
        <f>IF(SUM(BB40)+SUM(BH40)=0,"",SUM(BB40)+SUM(BH40))</f>
        <v/>
      </c>
      <c r="BL40" s="82" t="str">
        <f t="shared" si="26"/>
        <v/>
      </c>
    </row>
    <row r="41" spans="1:64" ht="18.75" x14ac:dyDescent="0.3">
      <c r="A41" t="s">
        <v>45</v>
      </c>
      <c r="B41" s="3">
        <v>45714</v>
      </c>
      <c r="C41">
        <v>40</v>
      </c>
      <c r="D41">
        <v>360</v>
      </c>
      <c r="F41" t="s">
        <v>157</v>
      </c>
      <c r="H41" t="s">
        <v>158</v>
      </c>
      <c r="I41" t="s">
        <v>159</v>
      </c>
      <c r="J41" s="3">
        <v>45714</v>
      </c>
      <c r="K41">
        <v>-102.5</v>
      </c>
      <c r="L41" t="s">
        <v>49</v>
      </c>
      <c r="N41" t="s">
        <v>59</v>
      </c>
      <c r="O41" t="s">
        <v>159</v>
      </c>
      <c r="AF41" s="66" t="str">
        <f t="shared" si="1"/>
        <v/>
      </c>
      <c r="AG41" s="4" t="str">
        <f t="shared" si="2"/>
        <v/>
      </c>
      <c r="AH41" s="5" t="str">
        <f t="shared" si="3"/>
        <v/>
      </c>
      <c r="AI41" s="4" t="str">
        <f>IF(COUNTIF(AF41:AF$1212,AF41)=COUNTIF(AF:AF,AF41),SUMIFS(AG41:AG$1212,F41:F$1212,"ATOS*",AF41:AF$1212,AF41),"")</f>
        <v/>
      </c>
      <c r="AJ41" s="67" t="str">
        <f t="shared" si="4"/>
        <v/>
      </c>
      <c r="AK41" s="103" t="str">
        <f t="shared" si="5"/>
        <v/>
      </c>
      <c r="AL41" s="4" t="str">
        <f t="shared" si="6"/>
        <v/>
      </c>
      <c r="AM41" s="5" t="str">
        <f t="shared" si="7"/>
        <v/>
      </c>
      <c r="AN41" s="68" t="str">
        <f>IF(COUNTIF(AK41:AK$1193,AK41)=COUNTIF(AK:AK,AK41),SUMIFS(AL41:AL$1193,F41:F$1193,"*WORLDLINE*",AK41:AK$1193,AK41),"")</f>
        <v/>
      </c>
      <c r="AO41" s="83" t="str">
        <f t="shared" si="27"/>
        <v/>
      </c>
      <c r="AP41" s="79" t="str">
        <f t="shared" si="9"/>
        <v/>
      </c>
      <c r="AQ41" s="80" t="str">
        <f t="shared" si="10"/>
        <v/>
      </c>
      <c r="AR41" s="81" t="str">
        <f t="shared" si="11"/>
        <v/>
      </c>
      <c r="AS41" s="84" t="str">
        <f t="shared" si="12"/>
        <v/>
      </c>
      <c r="AT41" s="74" t="str">
        <f>IF(LEFT(O41,5)="SUMUP",MID(RIGHT(O41,6),1,2)&amp;"/"&amp;MID(RIGHT(O41,6),3,2)&amp;"/"&amp;MID(RIGHT(O41,6),5,2),"")</f>
        <v/>
      </c>
      <c r="AU41" s="5" t="str">
        <f t="shared" si="13"/>
        <v/>
      </c>
      <c r="AV41" s="7" t="str">
        <f t="shared" si="14"/>
        <v/>
      </c>
      <c r="AW41" s="75" t="str">
        <f>IF(AX41="","",VLOOKUP(AV41,[1]SUMUP!$V$4:$Y$2029,2,FALSE))</f>
        <v/>
      </c>
      <c r="AX41" s="76" t="str">
        <f>IF(AV41="","",K41)</f>
        <v/>
      </c>
      <c r="AY41" s="77" t="str">
        <f t="shared" si="15"/>
        <v/>
      </c>
      <c r="AZ41" s="83" t="str">
        <f t="shared" si="16"/>
        <v/>
      </c>
      <c r="BA41" s="79" t="str">
        <f t="shared" si="17"/>
        <v/>
      </c>
      <c r="BB41" s="80" t="str">
        <f t="shared" si="18"/>
        <v/>
      </c>
      <c r="BC41" s="81" t="str">
        <f t="shared" si="19"/>
        <v/>
      </c>
      <c r="BD41" s="84" t="str">
        <f t="shared" si="20"/>
        <v/>
      </c>
      <c r="BE41" s="78" t="str">
        <f t="shared" si="21"/>
        <v/>
      </c>
      <c r="BF41" s="79" t="str">
        <f t="shared" si="22"/>
        <v/>
      </c>
      <c r="BG41" s="80" t="str">
        <f t="shared" si="23"/>
        <v/>
      </c>
      <c r="BH41" s="81" t="str">
        <f t="shared" si="24"/>
        <v/>
      </c>
      <c r="BI41" s="84" t="str">
        <f t="shared" si="25"/>
        <v/>
      </c>
      <c r="BJ41" s="12"/>
      <c r="BK41" s="82" t="str">
        <f>IF(SUM(BB41)+SUM(BH41)=0,"",SUM(BB41)+SUM(BH41))</f>
        <v/>
      </c>
      <c r="BL41" s="82" t="str">
        <f t="shared" si="26"/>
        <v/>
      </c>
    </row>
    <row r="42" spans="1:64" ht="18.75" x14ac:dyDescent="0.3">
      <c r="A42" t="s">
        <v>45</v>
      </c>
      <c r="B42" s="3">
        <v>45714</v>
      </c>
      <c r="C42">
        <v>40</v>
      </c>
      <c r="D42">
        <v>359</v>
      </c>
      <c r="E42" t="s">
        <v>91</v>
      </c>
      <c r="F42" t="s">
        <v>92</v>
      </c>
      <c r="G42" t="s">
        <v>93</v>
      </c>
      <c r="H42" t="s">
        <v>94</v>
      </c>
      <c r="I42" t="s">
        <v>160</v>
      </c>
      <c r="J42" s="3">
        <v>45714</v>
      </c>
      <c r="K42">
        <v>361.29</v>
      </c>
      <c r="L42" t="s">
        <v>49</v>
      </c>
      <c r="M42" t="s">
        <v>96</v>
      </c>
      <c r="N42" t="s">
        <v>59</v>
      </c>
      <c r="O42" t="s">
        <v>161</v>
      </c>
      <c r="AF42" s="66" t="str">
        <f t="shared" si="1"/>
        <v/>
      </c>
      <c r="AG42" s="4" t="str">
        <f t="shared" si="2"/>
        <v/>
      </c>
      <c r="AH42" s="5" t="str">
        <f t="shared" si="3"/>
        <v/>
      </c>
      <c r="AI42" s="4" t="str">
        <f>IF(COUNTIF(AF42:AF$1212,AF42)=COUNTIF(AF:AF,AF42),SUMIFS(AG42:AG$1212,F42:F$1212,"ATOS*",AF42:AF$1212,AF42),"")</f>
        <v/>
      </c>
      <c r="AJ42" s="67" t="str">
        <f t="shared" si="4"/>
        <v/>
      </c>
      <c r="AK42" s="103" t="str">
        <f t="shared" si="5"/>
        <v/>
      </c>
      <c r="AL42" s="4" t="str">
        <f t="shared" si="6"/>
        <v/>
      </c>
      <c r="AM42" s="5" t="str">
        <f t="shared" si="7"/>
        <v/>
      </c>
      <c r="AN42" s="68" t="str">
        <f>IF(COUNTIF(AK42:AK$1193,AK42)=COUNTIF(AK:AK,AK42),SUMIFS(AL42:AL$1193,F42:F$1193,"*WORLDLINE*",AK42:AK$1193,AK42),"")</f>
        <v/>
      </c>
      <c r="AO42" s="83" t="str">
        <f t="shared" si="27"/>
        <v>25/02/2025</v>
      </c>
      <c r="AP42" s="79">
        <f t="shared" si="9"/>
        <v>45713</v>
      </c>
      <c r="AQ42" s="80">
        <f t="shared" si="10"/>
        <v>363</v>
      </c>
      <c r="AR42" s="81">
        <f t="shared" si="11"/>
        <v>361.29</v>
      </c>
      <c r="AS42" s="84">
        <f t="shared" si="12"/>
        <v>1.7099999999999795</v>
      </c>
      <c r="AT42" s="74" t="str">
        <f>IF(LEFT(O42,5)="SUMUP",MID(RIGHT(O42,6),1,2)&amp;"/"&amp;MID(RIGHT(O42,6),3,2)&amp;"/"&amp;MID(RIGHT(O42,6),5,2),"")</f>
        <v/>
      </c>
      <c r="AU42" s="5" t="str">
        <f t="shared" si="13"/>
        <v/>
      </c>
      <c r="AV42" s="7" t="str">
        <f t="shared" si="14"/>
        <v/>
      </c>
      <c r="AW42" s="75" t="str">
        <f>IF(AX42="","",VLOOKUP(AV42,[1]SUMUP!$V$4:$Y$2029,2,FALSE))</f>
        <v/>
      </c>
      <c r="AX42" s="76" t="str">
        <f>IF(AV42="","",K42)</f>
        <v/>
      </c>
      <c r="AY42" s="77" t="str">
        <f t="shared" si="15"/>
        <v/>
      </c>
      <c r="AZ42" s="83" t="str">
        <f t="shared" si="16"/>
        <v/>
      </c>
      <c r="BA42" s="79" t="str">
        <f t="shared" si="17"/>
        <v/>
      </c>
      <c r="BB42" s="80" t="str">
        <f t="shared" si="18"/>
        <v/>
      </c>
      <c r="BC42" s="81" t="str">
        <f t="shared" si="19"/>
        <v/>
      </c>
      <c r="BD42" s="84" t="str">
        <f t="shared" si="20"/>
        <v/>
      </c>
      <c r="BE42" s="78" t="str">
        <f t="shared" si="21"/>
        <v/>
      </c>
      <c r="BF42" s="79" t="str">
        <f t="shared" si="22"/>
        <v/>
      </c>
      <c r="BG42" s="80" t="str">
        <f t="shared" si="23"/>
        <v/>
      </c>
      <c r="BH42" s="81" t="str">
        <f t="shared" si="24"/>
        <v/>
      </c>
      <c r="BI42" s="84" t="str">
        <f t="shared" si="25"/>
        <v/>
      </c>
      <c r="BJ42" s="12"/>
      <c r="BK42" s="82" t="str">
        <f>IF(SUM(BB42)+SUM(BH42)=0,"",SUM(BB42)+SUM(BH42))</f>
        <v/>
      </c>
      <c r="BL42" s="82" t="str">
        <f t="shared" si="26"/>
        <v/>
      </c>
    </row>
    <row r="43" spans="1:64" ht="18.75" x14ac:dyDescent="0.3">
      <c r="A43" t="s">
        <v>45</v>
      </c>
      <c r="B43" s="3">
        <v>45714</v>
      </c>
      <c r="C43">
        <v>40</v>
      </c>
      <c r="D43">
        <v>358</v>
      </c>
      <c r="E43" t="s">
        <v>91</v>
      </c>
      <c r="F43" t="s">
        <v>92</v>
      </c>
      <c r="G43" t="s">
        <v>93</v>
      </c>
      <c r="H43" t="s">
        <v>94</v>
      </c>
      <c r="I43" t="s">
        <v>162</v>
      </c>
      <c r="J43" s="3">
        <v>45714</v>
      </c>
      <c r="K43">
        <v>82.84</v>
      </c>
      <c r="L43" t="s">
        <v>49</v>
      </c>
      <c r="M43" t="s">
        <v>96</v>
      </c>
      <c r="N43" t="s">
        <v>59</v>
      </c>
      <c r="O43" t="s">
        <v>163</v>
      </c>
      <c r="AF43" s="66" t="str">
        <f t="shared" si="1"/>
        <v/>
      </c>
      <c r="AG43" s="4" t="str">
        <f t="shared" si="2"/>
        <v/>
      </c>
      <c r="AH43" s="5" t="str">
        <f t="shared" si="3"/>
        <v/>
      </c>
      <c r="AI43" s="4" t="str">
        <f>IF(COUNTIF(AF43:AF$1212,AF43)=COUNTIF(AF:AF,AF43),SUMIFS(AG43:AG$1212,F43:F$1212,"ATOS*",AF43:AF$1212,AF43),"")</f>
        <v/>
      </c>
      <c r="AJ43" s="67" t="str">
        <f t="shared" si="4"/>
        <v/>
      </c>
      <c r="AK43" s="103" t="str">
        <f t="shared" si="5"/>
        <v/>
      </c>
      <c r="AL43" s="4" t="str">
        <f t="shared" si="6"/>
        <v/>
      </c>
      <c r="AM43" s="5" t="str">
        <f t="shared" si="7"/>
        <v/>
      </c>
      <c r="AN43" s="68" t="str">
        <f>IF(COUNTIF(AK43:AK$1193,AK43)=COUNTIF(AK:AK,AK43),SUMIFS(AL43:AL$1193,F43:F$1193,"*WORLDLINE*",AK43:AK$1193,AK43),"")</f>
        <v/>
      </c>
      <c r="AO43" s="83" t="str">
        <f t="shared" si="27"/>
        <v/>
      </c>
      <c r="AP43" s="79" t="str">
        <f t="shared" si="9"/>
        <v/>
      </c>
      <c r="AQ43" s="80" t="str">
        <f t="shared" si="10"/>
        <v/>
      </c>
      <c r="AR43" s="81" t="str">
        <f t="shared" si="11"/>
        <v/>
      </c>
      <c r="AS43" s="84" t="str">
        <f t="shared" si="12"/>
        <v/>
      </c>
      <c r="AT43" s="74" t="str">
        <f>IF(LEFT(O43,5)="SUMUP",MID(RIGHT(O43,6),1,2)&amp;"/"&amp;MID(RIGHT(O43,6),3,2)&amp;"/"&amp;MID(RIGHT(O43,6),5,2),"")</f>
        <v/>
      </c>
      <c r="AU43" s="5" t="str">
        <f t="shared" si="13"/>
        <v/>
      </c>
      <c r="AV43" s="7" t="str">
        <f t="shared" si="14"/>
        <v/>
      </c>
      <c r="AW43" s="75" t="str">
        <f>IF(AX43="","",VLOOKUP(AV43,[1]SUMUP!$V$4:$Y$2029,2,FALSE))</f>
        <v/>
      </c>
      <c r="AX43" s="76" t="str">
        <f>IF(AV43="","",K43)</f>
        <v/>
      </c>
      <c r="AY43" s="77" t="str">
        <f t="shared" si="15"/>
        <v/>
      </c>
      <c r="AZ43" s="83" t="str">
        <f t="shared" si="16"/>
        <v>25/02/2025</v>
      </c>
      <c r="BA43" s="79">
        <f t="shared" si="17"/>
        <v>45713</v>
      </c>
      <c r="BB43" s="80">
        <f t="shared" si="18"/>
        <v>83</v>
      </c>
      <c r="BC43" s="81">
        <f t="shared" si="19"/>
        <v>82.84</v>
      </c>
      <c r="BD43" s="84">
        <f t="shared" si="20"/>
        <v>0.15999999999999659</v>
      </c>
      <c r="BE43" s="78" t="str">
        <f t="shared" si="21"/>
        <v/>
      </c>
      <c r="BF43" s="79" t="str">
        <f t="shared" si="22"/>
        <v/>
      </c>
      <c r="BG43" s="80" t="str">
        <f t="shared" si="23"/>
        <v/>
      </c>
      <c r="BH43" s="81" t="str">
        <f t="shared" si="24"/>
        <v/>
      </c>
      <c r="BI43" s="84" t="str">
        <f t="shared" si="25"/>
        <v/>
      </c>
      <c r="BJ43" s="12"/>
      <c r="BK43" s="82">
        <f>IF(SUM(BB43)+SUM(BH43)=0,"",SUM(BB43)+SUM(BH43))</f>
        <v>83</v>
      </c>
      <c r="BL43" s="82">
        <f t="shared" si="26"/>
        <v>82.84</v>
      </c>
    </row>
    <row r="44" spans="1:64" ht="18.75" x14ac:dyDescent="0.3">
      <c r="A44" t="s">
        <v>45</v>
      </c>
      <c r="B44" s="3">
        <v>45714</v>
      </c>
      <c r="C44">
        <v>40</v>
      </c>
      <c r="D44">
        <v>357</v>
      </c>
      <c r="E44" t="s">
        <v>46</v>
      </c>
      <c r="F44" t="s">
        <v>47</v>
      </c>
      <c r="I44" t="s">
        <v>164</v>
      </c>
      <c r="J44" s="3">
        <v>45713</v>
      </c>
      <c r="K44">
        <v>264</v>
      </c>
      <c r="L44" t="s">
        <v>49</v>
      </c>
      <c r="M44" t="s">
        <v>50</v>
      </c>
      <c r="O44" t="s">
        <v>165</v>
      </c>
      <c r="AF44" s="66">
        <f t="shared" si="1"/>
        <v>45713</v>
      </c>
      <c r="AG44" s="4">
        <f t="shared" si="2"/>
        <v>264</v>
      </c>
      <c r="AH44" s="5">
        <f t="shared" si="3"/>
        <v>45713</v>
      </c>
      <c r="AI44" s="4">
        <f>IF(COUNTIF(AF44:AF$1212,AF44)=COUNTIF(AF:AF,AF44),SUMIFS(AG44:AG$1212,F44:F$1212,"ATOS*",AF44:AF$1212,AF44),"")</f>
        <v>347</v>
      </c>
      <c r="AJ44" s="67" t="str">
        <f t="shared" si="4"/>
        <v/>
      </c>
      <c r="AK44" s="103" t="str">
        <f t="shared" si="5"/>
        <v/>
      </c>
      <c r="AL44" s="4" t="str">
        <f t="shared" si="6"/>
        <v/>
      </c>
      <c r="AM44" s="5" t="str">
        <f t="shared" si="7"/>
        <v/>
      </c>
      <c r="AN44" s="68" t="str">
        <f>IF(COUNTIF(AK44:AK$1193,AK44)=COUNTIF(AK:AK,AK44),SUMIFS(AL44:AL$1193,F44:F$1193,"*WORLDLINE*",AK44:AK$1193,AK44),"")</f>
        <v/>
      </c>
      <c r="AO44" s="83" t="str">
        <f t="shared" si="27"/>
        <v/>
      </c>
      <c r="AP44" s="79" t="str">
        <f t="shared" si="9"/>
        <v/>
      </c>
      <c r="AQ44" s="80" t="str">
        <f t="shared" si="10"/>
        <v/>
      </c>
      <c r="AR44" s="81" t="str">
        <f t="shared" si="11"/>
        <v/>
      </c>
      <c r="AS44" s="84" t="str">
        <f t="shared" si="12"/>
        <v/>
      </c>
      <c r="AT44" s="74" t="str">
        <f>IF(LEFT(O44,5)="SUMUP",MID(RIGHT(O44,6),1,2)&amp;"/"&amp;MID(RIGHT(O44,6),3,2)&amp;"/"&amp;MID(RIGHT(O44,6),5,2),"")</f>
        <v/>
      </c>
      <c r="AU44" s="5" t="str">
        <f t="shared" si="13"/>
        <v/>
      </c>
      <c r="AV44" s="7" t="str">
        <f t="shared" si="14"/>
        <v/>
      </c>
      <c r="AW44" s="75" t="str">
        <f>IF(AX44="","",VLOOKUP(AV44,[1]SUMUP!$V$4:$Y$2029,2,FALSE))</f>
        <v/>
      </c>
      <c r="AX44" s="76" t="str">
        <f>IF(AV44="","",K44)</f>
        <v/>
      </c>
      <c r="AY44" s="77" t="str">
        <f t="shared" si="15"/>
        <v/>
      </c>
      <c r="AZ44" s="83" t="str">
        <f t="shared" si="16"/>
        <v/>
      </c>
      <c r="BA44" s="79" t="str">
        <f t="shared" si="17"/>
        <v/>
      </c>
      <c r="BB44" s="80" t="str">
        <f t="shared" si="18"/>
        <v/>
      </c>
      <c r="BC44" s="81" t="str">
        <f t="shared" si="19"/>
        <v/>
      </c>
      <c r="BD44" s="84" t="str">
        <f t="shared" si="20"/>
        <v/>
      </c>
      <c r="BE44" s="78" t="str">
        <f t="shared" si="21"/>
        <v/>
      </c>
      <c r="BF44" s="79" t="str">
        <f t="shared" si="22"/>
        <v/>
      </c>
      <c r="BG44" s="80" t="str">
        <f t="shared" si="23"/>
        <v/>
      </c>
      <c r="BH44" s="81" t="str">
        <f t="shared" si="24"/>
        <v/>
      </c>
      <c r="BI44" s="84" t="str">
        <f t="shared" si="25"/>
        <v/>
      </c>
      <c r="BJ44" s="12"/>
      <c r="BK44" s="82" t="str">
        <f>IF(SUM(BB44)+SUM(BH44)=0,"",SUM(BB44)+SUM(BH44))</f>
        <v/>
      </c>
      <c r="BL44" s="82" t="str">
        <f t="shared" si="26"/>
        <v/>
      </c>
    </row>
    <row r="45" spans="1:64" ht="18.75" x14ac:dyDescent="0.3">
      <c r="A45" t="s">
        <v>45</v>
      </c>
      <c r="B45" s="3">
        <v>45714</v>
      </c>
      <c r="C45">
        <v>40</v>
      </c>
      <c r="D45">
        <v>356</v>
      </c>
      <c r="E45" t="s">
        <v>87</v>
      </c>
      <c r="F45" t="s">
        <v>88</v>
      </c>
      <c r="I45" t="s">
        <v>166</v>
      </c>
      <c r="J45" s="3">
        <v>45714</v>
      </c>
      <c r="K45">
        <v>10</v>
      </c>
      <c r="L45" t="s">
        <v>49</v>
      </c>
      <c r="M45" t="s">
        <v>50</v>
      </c>
      <c r="O45" t="s">
        <v>167</v>
      </c>
      <c r="AF45" s="66" t="str">
        <f t="shared" si="1"/>
        <v/>
      </c>
      <c r="AG45" s="4" t="str">
        <f t="shared" si="2"/>
        <v/>
      </c>
      <c r="AH45" s="5" t="str">
        <f t="shared" si="3"/>
        <v/>
      </c>
      <c r="AI45" s="4" t="str">
        <f>IF(COUNTIF(AF45:AF$1212,AF45)=COUNTIF(AF:AF,AF45),SUMIFS(AG45:AG$1212,F45:F$1212,"ATOS*",AF45:AF$1212,AF45),"")</f>
        <v/>
      </c>
      <c r="AJ45" s="67" t="str">
        <f t="shared" si="4"/>
        <v>24/02/2025</v>
      </c>
      <c r="AK45" s="103">
        <f t="shared" si="5"/>
        <v>45712</v>
      </c>
      <c r="AL45" s="4">
        <f t="shared" si="6"/>
        <v>10</v>
      </c>
      <c r="AM45" s="5">
        <f t="shared" si="7"/>
        <v>45712</v>
      </c>
      <c r="AN45" s="68">
        <f>IF(COUNTIF(AK45:AK$1193,AK45)=COUNTIF(AK:AK,AK45),SUMIFS(AL45:AL$1193,F45:F$1193,"*WORLDLINE*",AK45:AK$1193,AK45),"")</f>
        <v>10</v>
      </c>
      <c r="AO45" s="83" t="str">
        <f t="shared" si="27"/>
        <v/>
      </c>
      <c r="AP45" s="79" t="str">
        <f t="shared" si="9"/>
        <v/>
      </c>
      <c r="AQ45" s="80" t="str">
        <f t="shared" si="10"/>
        <v/>
      </c>
      <c r="AR45" s="81" t="str">
        <f t="shared" si="11"/>
        <v/>
      </c>
      <c r="AS45" s="84" t="str">
        <f t="shared" si="12"/>
        <v/>
      </c>
      <c r="AT45" s="74" t="str">
        <f>IF(LEFT(O45,5)="SUMUP",MID(RIGHT(O45,6),1,2)&amp;"/"&amp;MID(RIGHT(O45,6),3,2)&amp;"/"&amp;MID(RIGHT(O45,6),5,2),"")</f>
        <v/>
      </c>
      <c r="AU45" s="5" t="str">
        <f t="shared" si="13"/>
        <v/>
      </c>
      <c r="AV45" s="7" t="str">
        <f t="shared" si="14"/>
        <v/>
      </c>
      <c r="AW45" s="75" t="str">
        <f>IF(AX45="","",VLOOKUP(AV45,[1]SUMUP!$V$4:$Y$2029,2,FALSE))</f>
        <v/>
      </c>
      <c r="AX45" s="76" t="str">
        <f>IF(AV45="","",K45)</f>
        <v/>
      </c>
      <c r="AY45" s="77" t="str">
        <f t="shared" si="15"/>
        <v/>
      </c>
      <c r="AZ45" s="83" t="str">
        <f t="shared" si="16"/>
        <v/>
      </c>
      <c r="BA45" s="79" t="str">
        <f t="shared" si="17"/>
        <v/>
      </c>
      <c r="BB45" s="80" t="str">
        <f t="shared" si="18"/>
        <v/>
      </c>
      <c r="BC45" s="81" t="str">
        <f t="shared" si="19"/>
        <v/>
      </c>
      <c r="BD45" s="84" t="str">
        <f t="shared" si="20"/>
        <v/>
      </c>
      <c r="BE45" s="78" t="str">
        <f t="shared" si="21"/>
        <v/>
      </c>
      <c r="BF45" s="79" t="str">
        <f t="shared" si="22"/>
        <v/>
      </c>
      <c r="BG45" s="80" t="str">
        <f t="shared" si="23"/>
        <v/>
      </c>
      <c r="BH45" s="81" t="str">
        <f t="shared" si="24"/>
        <v/>
      </c>
      <c r="BI45" s="84" t="str">
        <f t="shared" si="25"/>
        <v/>
      </c>
      <c r="BJ45" s="12"/>
      <c r="BK45" s="82" t="str">
        <f>IF(SUM(BB45)+SUM(BH45)=0,"",SUM(BB45)+SUM(BH45))</f>
        <v/>
      </c>
      <c r="BL45" s="82" t="str">
        <f t="shared" si="26"/>
        <v/>
      </c>
    </row>
    <row r="46" spans="1:64" ht="18.75" x14ac:dyDescent="0.3">
      <c r="A46" t="s">
        <v>45</v>
      </c>
      <c r="B46" s="3">
        <v>45713</v>
      </c>
      <c r="C46">
        <v>39</v>
      </c>
      <c r="D46">
        <v>355</v>
      </c>
      <c r="E46" t="s">
        <v>46</v>
      </c>
      <c r="F46" t="s">
        <v>47</v>
      </c>
      <c r="I46" t="s">
        <v>168</v>
      </c>
      <c r="J46" s="3">
        <v>45713</v>
      </c>
      <c r="K46">
        <v>83</v>
      </c>
      <c r="L46" t="s">
        <v>49</v>
      </c>
      <c r="M46" t="s">
        <v>50</v>
      </c>
      <c r="O46" t="s">
        <v>165</v>
      </c>
      <c r="AF46" s="66">
        <f t="shared" si="1"/>
        <v>45713</v>
      </c>
      <c r="AG46" s="4">
        <f t="shared" si="2"/>
        <v>83</v>
      </c>
      <c r="AH46" s="5" t="str">
        <f t="shared" si="3"/>
        <v/>
      </c>
      <c r="AI46" s="4" t="str">
        <f>IF(COUNTIF(AF46:AF$1212,AF46)=COUNTIF(AF:AF,AF46),SUMIFS(AG46:AG$1212,F46:F$1212,"ATOS*",AF46:AF$1212,AF46),"")</f>
        <v/>
      </c>
      <c r="AJ46" s="67" t="str">
        <f t="shared" si="4"/>
        <v/>
      </c>
      <c r="AK46" s="103" t="str">
        <f t="shared" si="5"/>
        <v/>
      </c>
      <c r="AL46" s="4" t="str">
        <f t="shared" si="6"/>
        <v/>
      </c>
      <c r="AM46" s="5" t="str">
        <f t="shared" si="7"/>
        <v/>
      </c>
      <c r="AN46" s="68" t="str">
        <f>IF(COUNTIF(AK46:AK$1193,AK46)=COUNTIF(AK:AK,AK46),SUMIFS(AL46:AL$1193,F46:F$1193,"*WORLDLINE*",AK46:AK$1193,AK46),"")</f>
        <v/>
      </c>
      <c r="AO46" s="83" t="str">
        <f t="shared" si="27"/>
        <v/>
      </c>
      <c r="AP46" s="79" t="str">
        <f t="shared" si="9"/>
        <v/>
      </c>
      <c r="AQ46" s="80" t="str">
        <f t="shared" si="10"/>
        <v/>
      </c>
      <c r="AR46" s="81" t="str">
        <f t="shared" si="11"/>
        <v/>
      </c>
      <c r="AS46" s="84" t="str">
        <f t="shared" si="12"/>
        <v/>
      </c>
      <c r="AT46" s="74" t="str">
        <f>IF(LEFT(O46,5)="SUMUP",MID(RIGHT(O46,6),1,2)&amp;"/"&amp;MID(RIGHT(O46,6),3,2)&amp;"/"&amp;MID(RIGHT(O46,6),5,2),"")</f>
        <v/>
      </c>
      <c r="AU46" s="5" t="str">
        <f t="shared" si="13"/>
        <v/>
      </c>
      <c r="AV46" s="7" t="str">
        <f t="shared" si="14"/>
        <v/>
      </c>
      <c r="AW46" s="75" t="str">
        <f>IF(AX46="","",VLOOKUP(AV46,[1]SUMUP!$V$4:$Y$2029,2,FALSE))</f>
        <v/>
      </c>
      <c r="AX46" s="76" t="str">
        <f>IF(AV46="","",K46)</f>
        <v/>
      </c>
      <c r="AY46" s="77" t="str">
        <f t="shared" si="15"/>
        <v/>
      </c>
      <c r="AZ46" s="83" t="str">
        <f t="shared" si="16"/>
        <v/>
      </c>
      <c r="BA46" s="79" t="str">
        <f t="shared" si="17"/>
        <v/>
      </c>
      <c r="BB46" s="80" t="str">
        <f t="shared" si="18"/>
        <v/>
      </c>
      <c r="BC46" s="81" t="str">
        <f t="shared" si="19"/>
        <v/>
      </c>
      <c r="BD46" s="84" t="str">
        <f t="shared" si="20"/>
        <v/>
      </c>
      <c r="BE46" s="78" t="str">
        <f t="shared" si="21"/>
        <v/>
      </c>
      <c r="BF46" s="79" t="str">
        <f t="shared" si="22"/>
        <v/>
      </c>
      <c r="BG46" s="80" t="str">
        <f t="shared" si="23"/>
        <v/>
      </c>
      <c r="BH46" s="81" t="str">
        <f t="shared" si="24"/>
        <v/>
      </c>
      <c r="BI46" s="84" t="str">
        <f t="shared" si="25"/>
        <v/>
      </c>
      <c r="BJ46" s="12"/>
      <c r="BK46" s="82" t="str">
        <f>IF(SUM(BB46)+SUM(BH46)=0,"",SUM(BB46)+SUM(BH46))</f>
        <v/>
      </c>
      <c r="BL46" s="82" t="str">
        <f t="shared" si="26"/>
        <v/>
      </c>
    </row>
    <row r="47" spans="1:64" ht="18.75" x14ac:dyDescent="0.3">
      <c r="A47" t="s">
        <v>45</v>
      </c>
      <c r="B47" s="3">
        <v>45713</v>
      </c>
      <c r="C47">
        <v>39</v>
      </c>
      <c r="D47">
        <v>354</v>
      </c>
      <c r="E47" t="s">
        <v>91</v>
      </c>
      <c r="F47" t="s">
        <v>92</v>
      </c>
      <c r="G47" t="s">
        <v>93</v>
      </c>
      <c r="H47" t="s">
        <v>94</v>
      </c>
      <c r="I47" t="s">
        <v>169</v>
      </c>
      <c r="J47" s="3">
        <v>45713</v>
      </c>
      <c r="K47">
        <v>279.02</v>
      </c>
      <c r="L47" t="s">
        <v>49</v>
      </c>
      <c r="M47" t="s">
        <v>96</v>
      </c>
      <c r="N47" t="s">
        <v>59</v>
      </c>
      <c r="O47" t="s">
        <v>170</v>
      </c>
      <c r="AF47" s="66" t="str">
        <f t="shared" si="1"/>
        <v/>
      </c>
      <c r="AG47" s="4" t="str">
        <f t="shared" si="2"/>
        <v/>
      </c>
      <c r="AH47" s="5" t="str">
        <f t="shared" si="3"/>
        <v/>
      </c>
      <c r="AI47" s="4" t="str">
        <f>IF(COUNTIF(AF47:AF$1212,AF47)=COUNTIF(AF:AF,AF47),SUMIFS(AG47:AG$1212,F47:F$1212,"ATOS*",AF47:AF$1212,AF47),"")</f>
        <v/>
      </c>
      <c r="AJ47" s="67" t="str">
        <f t="shared" si="4"/>
        <v/>
      </c>
      <c r="AK47" s="103" t="str">
        <f t="shared" si="5"/>
        <v/>
      </c>
      <c r="AL47" s="4" t="str">
        <f t="shared" si="6"/>
        <v/>
      </c>
      <c r="AM47" s="5" t="str">
        <f t="shared" si="7"/>
        <v/>
      </c>
      <c r="AN47" s="68" t="str">
        <f>IF(COUNTIF(AK47:AK$1193,AK47)=COUNTIF(AK:AK,AK47),SUMIFS(AL47:AL$1193,F47:F$1193,"*WORLDLINE*",AK47:AK$1193,AK47),"")</f>
        <v/>
      </c>
      <c r="AO47" s="83" t="str">
        <f t="shared" si="27"/>
        <v>24/02/2025</v>
      </c>
      <c r="AP47" s="79">
        <f t="shared" si="9"/>
        <v>45712</v>
      </c>
      <c r="AQ47" s="80">
        <f t="shared" si="10"/>
        <v>281</v>
      </c>
      <c r="AR47" s="81">
        <f t="shared" si="11"/>
        <v>279.02</v>
      </c>
      <c r="AS47" s="84">
        <f t="shared" si="12"/>
        <v>1.9800000000000182</v>
      </c>
      <c r="AT47" s="74" t="str">
        <f>IF(LEFT(O47,5)="SUMUP",MID(RIGHT(O47,6),1,2)&amp;"/"&amp;MID(RIGHT(O47,6),3,2)&amp;"/"&amp;MID(RIGHT(O47,6),5,2),"")</f>
        <v/>
      </c>
      <c r="AU47" s="5" t="str">
        <f t="shared" si="13"/>
        <v/>
      </c>
      <c r="AV47" s="7" t="str">
        <f t="shared" si="14"/>
        <v/>
      </c>
      <c r="AW47" s="75" t="str">
        <f>IF(AX47="","",VLOOKUP(AV47,[1]SUMUP!$V$4:$Y$2029,2,FALSE))</f>
        <v/>
      </c>
      <c r="AX47" s="76" t="str">
        <f>IF(AV47="","",K47)</f>
        <v/>
      </c>
      <c r="AY47" s="77" t="str">
        <f t="shared" si="15"/>
        <v/>
      </c>
      <c r="AZ47" s="83" t="str">
        <f t="shared" si="16"/>
        <v/>
      </c>
      <c r="BA47" s="79" t="str">
        <f t="shared" si="17"/>
        <v/>
      </c>
      <c r="BB47" s="80" t="str">
        <f t="shared" si="18"/>
        <v/>
      </c>
      <c r="BC47" s="81" t="str">
        <f t="shared" si="19"/>
        <v/>
      </c>
      <c r="BD47" s="84" t="str">
        <f t="shared" si="20"/>
        <v/>
      </c>
      <c r="BE47" s="78" t="str">
        <f t="shared" si="21"/>
        <v/>
      </c>
      <c r="BF47" s="79" t="str">
        <f t="shared" si="22"/>
        <v/>
      </c>
      <c r="BG47" s="80" t="str">
        <f t="shared" si="23"/>
        <v/>
      </c>
      <c r="BH47" s="81" t="str">
        <f t="shared" si="24"/>
        <v/>
      </c>
      <c r="BI47" s="84" t="str">
        <f t="shared" si="25"/>
        <v/>
      </c>
      <c r="BJ47" s="12"/>
      <c r="BK47" s="82" t="str">
        <f>IF(SUM(BB47)+SUM(BH47)=0,"",SUM(BB47)+SUM(BH47))</f>
        <v/>
      </c>
      <c r="BL47" s="82" t="str">
        <f t="shared" si="26"/>
        <v/>
      </c>
    </row>
    <row r="48" spans="1:64" ht="18.75" x14ac:dyDescent="0.3">
      <c r="A48" t="s">
        <v>45</v>
      </c>
      <c r="B48" s="3">
        <v>45713</v>
      </c>
      <c r="C48">
        <v>39</v>
      </c>
      <c r="D48">
        <v>353</v>
      </c>
      <c r="E48" t="s">
        <v>46</v>
      </c>
      <c r="F48" t="s">
        <v>47</v>
      </c>
      <c r="I48" t="s">
        <v>171</v>
      </c>
      <c r="J48" s="3">
        <v>45712</v>
      </c>
      <c r="K48">
        <v>271</v>
      </c>
      <c r="L48" t="s">
        <v>49</v>
      </c>
      <c r="M48" t="s">
        <v>50</v>
      </c>
      <c r="O48" t="s">
        <v>172</v>
      </c>
      <c r="AF48" s="66">
        <f t="shared" si="1"/>
        <v>45712</v>
      </c>
      <c r="AG48" s="4">
        <f t="shared" si="2"/>
        <v>271</v>
      </c>
      <c r="AH48" s="5">
        <f t="shared" si="3"/>
        <v>45712</v>
      </c>
      <c r="AI48" s="4">
        <f>IF(COUNTIF(AF48:AF$1212,AF48)=COUNTIF(AF:AF,AF48),SUMIFS(AG48:AG$1212,F48:F$1212,"ATOS*",AF48:AF$1212,AF48),"")</f>
        <v>435</v>
      </c>
      <c r="AJ48" s="67" t="str">
        <f t="shared" si="4"/>
        <v/>
      </c>
      <c r="AK48" s="103" t="str">
        <f t="shared" si="5"/>
        <v/>
      </c>
      <c r="AL48" s="4" t="str">
        <f t="shared" si="6"/>
        <v/>
      </c>
      <c r="AM48" s="5" t="str">
        <f t="shared" si="7"/>
        <v/>
      </c>
      <c r="AN48" s="68" t="str">
        <f>IF(COUNTIF(AK48:AK$1193,AK48)=COUNTIF(AK:AK,AK48),SUMIFS(AL48:AL$1193,F48:F$1193,"*WORLDLINE*",AK48:AK$1193,AK48),"")</f>
        <v/>
      </c>
      <c r="AO48" s="83" t="str">
        <f t="shared" si="27"/>
        <v/>
      </c>
      <c r="AP48" s="79" t="str">
        <f t="shared" si="9"/>
        <v/>
      </c>
      <c r="AQ48" s="80" t="str">
        <f t="shared" si="10"/>
        <v/>
      </c>
      <c r="AR48" s="81" t="str">
        <f t="shared" si="11"/>
        <v/>
      </c>
      <c r="AS48" s="84" t="str">
        <f t="shared" si="12"/>
        <v/>
      </c>
      <c r="AT48" s="74" t="str">
        <f>IF(LEFT(O48,5)="SUMUP",MID(RIGHT(O48,6),1,2)&amp;"/"&amp;MID(RIGHT(O48,6),3,2)&amp;"/"&amp;MID(RIGHT(O48,6),5,2),"")</f>
        <v/>
      </c>
      <c r="AU48" s="5" t="str">
        <f t="shared" si="13"/>
        <v/>
      </c>
      <c r="AV48" s="7" t="str">
        <f t="shared" si="14"/>
        <v/>
      </c>
      <c r="AW48" s="75" t="str">
        <f>IF(AX48="","",VLOOKUP(AV48,[1]SUMUP!$V$4:$Y$2029,2,FALSE))</f>
        <v/>
      </c>
      <c r="AX48" s="76" t="str">
        <f>IF(AV48="","",K48)</f>
        <v/>
      </c>
      <c r="AY48" s="77" t="str">
        <f t="shared" si="15"/>
        <v/>
      </c>
      <c r="AZ48" s="83" t="str">
        <f t="shared" si="16"/>
        <v/>
      </c>
      <c r="BA48" s="79" t="str">
        <f t="shared" si="17"/>
        <v/>
      </c>
      <c r="BB48" s="80" t="str">
        <f t="shared" si="18"/>
        <v/>
      </c>
      <c r="BC48" s="81" t="str">
        <f t="shared" si="19"/>
        <v/>
      </c>
      <c r="BD48" s="84" t="str">
        <f t="shared" si="20"/>
        <v/>
      </c>
      <c r="BE48" s="78" t="str">
        <f t="shared" si="21"/>
        <v/>
      </c>
      <c r="BF48" s="79" t="str">
        <f t="shared" si="22"/>
        <v/>
      </c>
      <c r="BG48" s="80" t="str">
        <f t="shared" si="23"/>
        <v/>
      </c>
      <c r="BH48" s="81" t="str">
        <f t="shared" si="24"/>
        <v/>
      </c>
      <c r="BI48" s="84" t="str">
        <f t="shared" si="25"/>
        <v/>
      </c>
      <c r="BJ48" s="12"/>
      <c r="BK48" s="82" t="str">
        <f>IF(SUM(BB48)+SUM(BH48)=0,"",SUM(BB48)+SUM(BH48))</f>
        <v/>
      </c>
      <c r="BL48" s="82" t="str">
        <f t="shared" si="26"/>
        <v/>
      </c>
    </row>
    <row r="49" spans="1:64" ht="18.75" x14ac:dyDescent="0.3">
      <c r="A49" t="s">
        <v>45</v>
      </c>
      <c r="B49" s="3">
        <v>45713</v>
      </c>
      <c r="C49">
        <v>39</v>
      </c>
      <c r="D49">
        <v>352</v>
      </c>
      <c r="E49" t="s">
        <v>87</v>
      </c>
      <c r="F49" t="s">
        <v>88</v>
      </c>
      <c r="I49" t="s">
        <v>173</v>
      </c>
      <c r="J49" s="3">
        <v>45713</v>
      </c>
      <c r="K49">
        <v>415</v>
      </c>
      <c r="L49" t="s">
        <v>49</v>
      </c>
      <c r="M49" t="s">
        <v>50</v>
      </c>
      <c r="O49" t="s">
        <v>174</v>
      </c>
      <c r="AF49" s="66" t="str">
        <f t="shared" si="1"/>
        <v/>
      </c>
      <c r="AG49" s="4" t="str">
        <f t="shared" si="2"/>
        <v/>
      </c>
      <c r="AH49" s="5" t="str">
        <f t="shared" si="3"/>
        <v/>
      </c>
      <c r="AI49" s="4" t="str">
        <f>IF(COUNTIF(AF49:AF$1212,AF49)=COUNTIF(AF:AF,AF49),SUMIFS(AG49:AG$1212,F49:F$1212,"ATOS*",AF49:AF$1212,AF49),"")</f>
        <v/>
      </c>
      <c r="AJ49" s="67" t="str">
        <f t="shared" si="4"/>
        <v>21/02/2025</v>
      </c>
      <c r="AK49" s="103">
        <f t="shared" si="5"/>
        <v>45709</v>
      </c>
      <c r="AL49" s="4">
        <f t="shared" si="6"/>
        <v>415</v>
      </c>
      <c r="AM49" s="5">
        <f t="shared" si="7"/>
        <v>45709</v>
      </c>
      <c r="AN49" s="68">
        <f>IF(COUNTIF(AK49:AK$1193,AK49)=COUNTIF(AK:AK,AK49),SUMIFS(AL49:AL$1193,F49:F$1193,"*WORLDLINE*",AK49:AK$1193,AK49),"")</f>
        <v>415</v>
      </c>
      <c r="AO49" s="83" t="str">
        <f t="shared" si="27"/>
        <v/>
      </c>
      <c r="AP49" s="79" t="str">
        <f t="shared" si="9"/>
        <v/>
      </c>
      <c r="AQ49" s="80" t="str">
        <f t="shared" si="10"/>
        <v/>
      </c>
      <c r="AR49" s="81" t="str">
        <f t="shared" si="11"/>
        <v/>
      </c>
      <c r="AS49" s="84" t="str">
        <f t="shared" si="12"/>
        <v/>
      </c>
      <c r="AT49" s="74" t="str">
        <f>IF(LEFT(O49,5)="SUMUP",MID(RIGHT(O49,6),1,2)&amp;"/"&amp;MID(RIGHT(O49,6),3,2)&amp;"/"&amp;MID(RIGHT(O49,6),5,2),"")</f>
        <v/>
      </c>
      <c r="AU49" s="5" t="str">
        <f t="shared" si="13"/>
        <v/>
      </c>
      <c r="AV49" s="7" t="str">
        <f t="shared" si="14"/>
        <v/>
      </c>
      <c r="AW49" s="75" t="str">
        <f>IF(AX49="","",VLOOKUP(AV49,[1]SUMUP!$V$4:$Y$2029,2,FALSE))</f>
        <v/>
      </c>
      <c r="AX49" s="76" t="str">
        <f>IF(AV49="","",K49)</f>
        <v/>
      </c>
      <c r="AY49" s="77" t="str">
        <f t="shared" si="15"/>
        <v/>
      </c>
      <c r="AZ49" s="83" t="str">
        <f t="shared" si="16"/>
        <v/>
      </c>
      <c r="BA49" s="79" t="str">
        <f t="shared" si="17"/>
        <v/>
      </c>
      <c r="BB49" s="80" t="str">
        <f t="shared" si="18"/>
        <v/>
      </c>
      <c r="BC49" s="81" t="str">
        <f t="shared" si="19"/>
        <v/>
      </c>
      <c r="BD49" s="84" t="str">
        <f t="shared" si="20"/>
        <v/>
      </c>
      <c r="BE49" s="78" t="str">
        <f t="shared" si="21"/>
        <v/>
      </c>
      <c r="BF49" s="79" t="str">
        <f t="shared" si="22"/>
        <v/>
      </c>
      <c r="BG49" s="80" t="str">
        <f t="shared" si="23"/>
        <v/>
      </c>
      <c r="BH49" s="81" t="str">
        <f t="shared" si="24"/>
        <v/>
      </c>
      <c r="BI49" s="84" t="str">
        <f t="shared" si="25"/>
        <v/>
      </c>
      <c r="BJ49" s="12"/>
      <c r="BK49" s="82" t="str">
        <f>IF(SUM(BB49)+SUM(BH49)=0,"",SUM(BB49)+SUM(BH49))</f>
        <v/>
      </c>
      <c r="BL49" s="82" t="str">
        <f t="shared" si="26"/>
        <v/>
      </c>
    </row>
    <row r="50" spans="1:64" ht="18.75" x14ac:dyDescent="0.3">
      <c r="A50" t="s">
        <v>45</v>
      </c>
      <c r="B50" s="3">
        <v>45713</v>
      </c>
      <c r="C50">
        <v>39</v>
      </c>
      <c r="D50">
        <v>351</v>
      </c>
      <c r="E50" t="s">
        <v>87</v>
      </c>
      <c r="F50" t="s">
        <v>88</v>
      </c>
      <c r="I50" t="s">
        <v>175</v>
      </c>
      <c r="J50" s="3">
        <v>45713</v>
      </c>
      <c r="K50">
        <v>760</v>
      </c>
      <c r="L50" t="s">
        <v>49</v>
      </c>
      <c r="M50" t="s">
        <v>50</v>
      </c>
      <c r="O50" t="s">
        <v>176</v>
      </c>
      <c r="AF50" s="66" t="str">
        <f t="shared" si="1"/>
        <v/>
      </c>
      <c r="AG50" s="4" t="str">
        <f t="shared" si="2"/>
        <v/>
      </c>
      <c r="AH50" s="5" t="str">
        <f t="shared" si="3"/>
        <v/>
      </c>
      <c r="AI50" s="4" t="str">
        <f>IF(COUNTIF(AF50:AF$1212,AF50)=COUNTIF(AF:AF,AF50),SUMIFS(AG50:AG$1212,F50:F$1212,"ATOS*",AF50:AF$1212,AF50),"")</f>
        <v/>
      </c>
      <c r="AJ50" s="67" t="str">
        <f t="shared" si="4"/>
        <v>22/02/2025</v>
      </c>
      <c r="AK50" s="103">
        <f t="shared" si="5"/>
        <v>45710</v>
      </c>
      <c r="AL50" s="4">
        <f t="shared" si="6"/>
        <v>760</v>
      </c>
      <c r="AM50" s="5">
        <f t="shared" si="7"/>
        <v>45710</v>
      </c>
      <c r="AN50" s="68">
        <f>IF(COUNTIF(AK50:AK$1193,AK50)=COUNTIF(AK:AK,AK50),SUMIFS(AL50:AL$1193,F50:F$1193,"*WORLDLINE*",AK50:AK$1193,AK50),"")</f>
        <v>760</v>
      </c>
      <c r="AO50" s="83" t="str">
        <f t="shared" si="27"/>
        <v/>
      </c>
      <c r="AP50" s="79" t="str">
        <f t="shared" si="9"/>
        <v/>
      </c>
      <c r="AQ50" s="80" t="str">
        <f t="shared" si="10"/>
        <v/>
      </c>
      <c r="AR50" s="81" t="str">
        <f t="shared" si="11"/>
        <v/>
      </c>
      <c r="AS50" s="84" t="str">
        <f t="shared" si="12"/>
        <v/>
      </c>
      <c r="AT50" s="74" t="str">
        <f>IF(LEFT(O50,5)="SUMUP",MID(RIGHT(O50,6),1,2)&amp;"/"&amp;MID(RIGHT(O50,6),3,2)&amp;"/"&amp;MID(RIGHT(O50,6),5,2),"")</f>
        <v/>
      </c>
      <c r="AU50" s="5" t="str">
        <f t="shared" si="13"/>
        <v/>
      </c>
      <c r="AV50" s="7" t="str">
        <f t="shared" si="14"/>
        <v/>
      </c>
      <c r="AW50" s="75" t="str">
        <f>IF(AX50="","",VLOOKUP(AV50,[1]SUMUP!$V$4:$Y$2029,2,FALSE))</f>
        <v/>
      </c>
      <c r="AX50" s="76" t="str">
        <f>IF(AV50="","",K50)</f>
        <v/>
      </c>
      <c r="AY50" s="77" t="str">
        <f t="shared" si="15"/>
        <v/>
      </c>
      <c r="AZ50" s="83" t="str">
        <f t="shared" si="16"/>
        <v/>
      </c>
      <c r="BA50" s="79" t="str">
        <f t="shared" si="17"/>
        <v/>
      </c>
      <c r="BB50" s="80" t="str">
        <f t="shared" si="18"/>
        <v/>
      </c>
      <c r="BC50" s="81" t="str">
        <f t="shared" si="19"/>
        <v/>
      </c>
      <c r="BD50" s="84" t="str">
        <f t="shared" si="20"/>
        <v/>
      </c>
      <c r="BE50" s="78" t="str">
        <f t="shared" si="21"/>
        <v/>
      </c>
      <c r="BF50" s="79" t="str">
        <f t="shared" si="22"/>
        <v/>
      </c>
      <c r="BG50" s="80" t="str">
        <f t="shared" si="23"/>
        <v/>
      </c>
      <c r="BH50" s="81" t="str">
        <f t="shared" si="24"/>
        <v/>
      </c>
      <c r="BI50" s="84" t="str">
        <f t="shared" si="25"/>
        <v/>
      </c>
      <c r="BJ50" s="12"/>
      <c r="BK50" s="82" t="str">
        <f>IF(SUM(BB50)+SUM(BH50)=0,"",SUM(BB50)+SUM(BH50))</f>
        <v/>
      </c>
      <c r="BL50" s="82" t="str">
        <f t="shared" si="26"/>
        <v/>
      </c>
    </row>
    <row r="51" spans="1:64" ht="18.75" x14ac:dyDescent="0.3">
      <c r="A51" t="s">
        <v>45</v>
      </c>
      <c r="B51" s="3">
        <v>45712</v>
      </c>
      <c r="C51">
        <v>38</v>
      </c>
      <c r="D51">
        <v>350</v>
      </c>
      <c r="E51" t="s">
        <v>46</v>
      </c>
      <c r="F51" t="s">
        <v>47</v>
      </c>
      <c r="I51" t="s">
        <v>177</v>
      </c>
      <c r="J51" s="3">
        <v>45712</v>
      </c>
      <c r="K51">
        <v>164</v>
      </c>
      <c r="L51" t="s">
        <v>49</v>
      </c>
      <c r="M51" t="s">
        <v>50</v>
      </c>
      <c r="O51" t="s">
        <v>172</v>
      </c>
      <c r="AF51" s="66">
        <f t="shared" si="1"/>
        <v>45712</v>
      </c>
      <c r="AG51" s="4">
        <f t="shared" si="2"/>
        <v>164</v>
      </c>
      <c r="AH51" s="5" t="str">
        <f t="shared" si="3"/>
        <v/>
      </c>
      <c r="AI51" s="4" t="str">
        <f>IF(COUNTIF(AF51:AF$1212,AF51)=COUNTIF(AF:AF,AF51),SUMIFS(AG51:AG$1212,F51:F$1212,"ATOS*",AF51:AF$1212,AF51),"")</f>
        <v/>
      </c>
      <c r="AJ51" s="67" t="str">
        <f t="shared" si="4"/>
        <v/>
      </c>
      <c r="AK51" s="103" t="str">
        <f t="shared" si="5"/>
        <v/>
      </c>
      <c r="AL51" s="4" t="str">
        <f t="shared" si="6"/>
        <v/>
      </c>
      <c r="AM51" s="5" t="str">
        <f t="shared" si="7"/>
        <v/>
      </c>
      <c r="AN51" s="68" t="str">
        <f>IF(COUNTIF(AK51:AK$1193,AK51)=COUNTIF(AK:AK,AK51),SUMIFS(AL51:AL$1193,F51:F$1193,"*WORLDLINE*",AK51:AK$1193,AK51),"")</f>
        <v/>
      </c>
      <c r="AO51" s="83" t="str">
        <f t="shared" si="27"/>
        <v/>
      </c>
      <c r="AP51" s="79" t="str">
        <f t="shared" si="9"/>
        <v/>
      </c>
      <c r="AQ51" s="80" t="str">
        <f t="shared" si="10"/>
        <v/>
      </c>
      <c r="AR51" s="81" t="str">
        <f t="shared" si="11"/>
        <v/>
      </c>
      <c r="AS51" s="84" t="str">
        <f t="shared" si="12"/>
        <v/>
      </c>
      <c r="AT51" s="74" t="str">
        <f>IF(LEFT(O51,5)="SUMUP",MID(RIGHT(O51,6),1,2)&amp;"/"&amp;MID(RIGHT(O51,6),3,2)&amp;"/"&amp;MID(RIGHT(O51,6),5,2),"")</f>
        <v/>
      </c>
      <c r="AU51" s="5" t="str">
        <f t="shared" si="13"/>
        <v/>
      </c>
      <c r="AV51" s="7" t="str">
        <f t="shared" si="14"/>
        <v/>
      </c>
      <c r="AW51" s="75" t="str">
        <f>IF(AX51="","",VLOOKUP(AV51,[1]SUMUP!$V$4:$Y$2029,2,FALSE))</f>
        <v/>
      </c>
      <c r="AX51" s="76" t="str">
        <f>IF(AV51="","",K51)</f>
        <v/>
      </c>
      <c r="AY51" s="77" t="str">
        <f t="shared" si="15"/>
        <v/>
      </c>
      <c r="AZ51" s="83" t="str">
        <f t="shared" si="16"/>
        <v/>
      </c>
      <c r="BA51" s="79" t="str">
        <f t="shared" si="17"/>
        <v/>
      </c>
      <c r="BB51" s="80" t="str">
        <f t="shared" si="18"/>
        <v/>
      </c>
      <c r="BC51" s="81" t="str">
        <f t="shared" si="19"/>
        <v/>
      </c>
      <c r="BD51" s="84" t="str">
        <f t="shared" si="20"/>
        <v/>
      </c>
      <c r="BE51" s="78" t="str">
        <f t="shared" si="21"/>
        <v/>
      </c>
      <c r="BF51" s="79" t="str">
        <f t="shared" si="22"/>
        <v/>
      </c>
      <c r="BG51" s="80" t="str">
        <f t="shared" si="23"/>
        <v/>
      </c>
      <c r="BH51" s="81" t="str">
        <f t="shared" si="24"/>
        <v/>
      </c>
      <c r="BI51" s="84" t="str">
        <f t="shared" si="25"/>
        <v/>
      </c>
      <c r="BJ51" s="12"/>
      <c r="BK51" s="82" t="str">
        <f>IF(SUM(BB51)+SUM(BH51)=0,"",SUM(BB51)+SUM(BH51))</f>
        <v/>
      </c>
      <c r="BL51" s="82" t="str">
        <f t="shared" si="26"/>
        <v/>
      </c>
    </row>
    <row r="52" spans="1:64" ht="18.75" x14ac:dyDescent="0.3">
      <c r="A52" t="s">
        <v>45</v>
      </c>
      <c r="B52" s="3">
        <v>45712</v>
      </c>
      <c r="C52">
        <v>38</v>
      </c>
      <c r="D52">
        <v>349</v>
      </c>
      <c r="F52" t="s">
        <v>178</v>
      </c>
      <c r="H52" t="s">
        <v>158</v>
      </c>
      <c r="I52" t="s">
        <v>179</v>
      </c>
      <c r="J52" s="3">
        <v>45712</v>
      </c>
      <c r="K52">
        <v>-3</v>
      </c>
      <c r="L52" t="s">
        <v>49</v>
      </c>
      <c r="N52" t="s">
        <v>59</v>
      </c>
      <c r="O52" t="s">
        <v>179</v>
      </c>
      <c r="AF52" s="66" t="str">
        <f t="shared" si="1"/>
        <v/>
      </c>
      <c r="AG52" s="4" t="str">
        <f t="shared" si="2"/>
        <v/>
      </c>
      <c r="AH52" s="5" t="str">
        <f t="shared" si="3"/>
        <v/>
      </c>
      <c r="AI52" s="4" t="str">
        <f>IF(COUNTIF(AF52:AF$1212,AF52)=COUNTIF(AF:AF,AF52),SUMIFS(AG52:AG$1212,F52:F$1212,"ATOS*",AF52:AF$1212,AF52),"")</f>
        <v/>
      </c>
      <c r="AJ52" s="67" t="str">
        <f t="shared" si="4"/>
        <v/>
      </c>
      <c r="AK52" s="103" t="str">
        <f t="shared" si="5"/>
        <v/>
      </c>
      <c r="AL52" s="4" t="str">
        <f t="shared" si="6"/>
        <v/>
      </c>
      <c r="AM52" s="5" t="str">
        <f t="shared" si="7"/>
        <v/>
      </c>
      <c r="AN52" s="68" t="str">
        <f>IF(COUNTIF(AK52:AK$1193,AK52)=COUNTIF(AK:AK,AK52),SUMIFS(AL52:AL$1193,F52:F$1193,"*WORLDLINE*",AK52:AK$1193,AK52),"")</f>
        <v/>
      </c>
      <c r="AO52" s="83" t="str">
        <f t="shared" si="27"/>
        <v/>
      </c>
      <c r="AP52" s="79" t="str">
        <f t="shared" si="9"/>
        <v/>
      </c>
      <c r="AQ52" s="80" t="str">
        <f t="shared" si="10"/>
        <v/>
      </c>
      <c r="AR52" s="81" t="str">
        <f t="shared" si="11"/>
        <v/>
      </c>
      <c r="AS52" s="84" t="str">
        <f t="shared" si="12"/>
        <v/>
      </c>
      <c r="AT52" s="74" t="str">
        <f>IF(LEFT(O52,5)="SUMUP",MID(RIGHT(O52,6),1,2)&amp;"/"&amp;MID(RIGHT(O52,6),3,2)&amp;"/"&amp;MID(RIGHT(O52,6),5,2),"")</f>
        <v/>
      </c>
      <c r="AU52" s="5" t="str">
        <f t="shared" si="13"/>
        <v/>
      </c>
      <c r="AV52" s="7" t="str">
        <f t="shared" si="14"/>
        <v/>
      </c>
      <c r="AW52" s="75" t="str">
        <f>IF(AX52="","",VLOOKUP(AV52,[1]SUMUP!$V$4:$Y$2029,2,FALSE))</f>
        <v/>
      </c>
      <c r="AX52" s="76" t="str">
        <f>IF(AV52="","",K52)</f>
        <v/>
      </c>
      <c r="AY52" s="77" t="str">
        <f t="shared" si="15"/>
        <v/>
      </c>
      <c r="AZ52" s="83" t="str">
        <f t="shared" si="16"/>
        <v/>
      </c>
      <c r="BA52" s="79" t="str">
        <f t="shared" si="17"/>
        <v/>
      </c>
      <c r="BB52" s="80" t="str">
        <f t="shared" si="18"/>
        <v/>
      </c>
      <c r="BC52" s="81" t="str">
        <f t="shared" si="19"/>
        <v/>
      </c>
      <c r="BD52" s="84" t="str">
        <f t="shared" si="20"/>
        <v/>
      </c>
      <c r="BE52" s="78" t="str">
        <f t="shared" si="21"/>
        <v/>
      </c>
      <c r="BF52" s="79" t="str">
        <f t="shared" si="22"/>
        <v/>
      </c>
      <c r="BG52" s="80" t="str">
        <f t="shared" si="23"/>
        <v/>
      </c>
      <c r="BH52" s="81" t="str">
        <f t="shared" si="24"/>
        <v/>
      </c>
      <c r="BI52" s="84" t="str">
        <f t="shared" si="25"/>
        <v/>
      </c>
      <c r="BJ52" s="12"/>
      <c r="BK52" s="82" t="str">
        <f>IF(SUM(BB52)+SUM(BH52)=0,"",SUM(BB52)+SUM(BH52))</f>
        <v/>
      </c>
      <c r="BL52" s="82" t="str">
        <f t="shared" si="26"/>
        <v/>
      </c>
    </row>
    <row r="53" spans="1:64" ht="18.75" x14ac:dyDescent="0.3">
      <c r="A53" t="s">
        <v>45</v>
      </c>
      <c r="B53" s="3">
        <v>45712</v>
      </c>
      <c r="C53">
        <v>38</v>
      </c>
      <c r="D53">
        <v>348</v>
      </c>
      <c r="E53" t="s">
        <v>46</v>
      </c>
      <c r="F53" t="s">
        <v>47</v>
      </c>
      <c r="I53" t="s">
        <v>180</v>
      </c>
      <c r="J53" s="3">
        <v>45710</v>
      </c>
      <c r="K53">
        <v>1222</v>
      </c>
      <c r="L53" t="s">
        <v>49</v>
      </c>
      <c r="M53" t="s">
        <v>50</v>
      </c>
      <c r="O53" t="s">
        <v>181</v>
      </c>
      <c r="AF53" s="66">
        <f t="shared" si="1"/>
        <v>45710</v>
      </c>
      <c r="AG53" s="4">
        <f t="shared" si="2"/>
        <v>1222</v>
      </c>
      <c r="AH53" s="5">
        <f t="shared" si="3"/>
        <v>45710</v>
      </c>
      <c r="AI53" s="4">
        <f>IF(COUNTIF(AF53:AF$1212,AF53)=COUNTIF(AF:AF,AF53),SUMIFS(AG53:AG$1212,F53:F$1212,"ATOS*",AF53:AF$1212,AF53),"")</f>
        <v>1222</v>
      </c>
      <c r="AJ53" s="67" t="str">
        <f t="shared" si="4"/>
        <v/>
      </c>
      <c r="AK53" s="103" t="str">
        <f t="shared" si="5"/>
        <v/>
      </c>
      <c r="AL53" s="4" t="str">
        <f t="shared" si="6"/>
        <v/>
      </c>
      <c r="AM53" s="5" t="str">
        <f t="shared" si="7"/>
        <v/>
      </c>
      <c r="AN53" s="68" t="str">
        <f>IF(COUNTIF(AK53:AK$1193,AK53)=COUNTIF(AK:AK,AK53),SUMIFS(AL53:AL$1193,F53:F$1193,"*WORLDLINE*",AK53:AK$1193,AK53),"")</f>
        <v/>
      </c>
      <c r="AO53" s="83" t="str">
        <f t="shared" si="27"/>
        <v/>
      </c>
      <c r="AP53" s="79" t="str">
        <f t="shared" si="9"/>
        <v/>
      </c>
      <c r="AQ53" s="80" t="str">
        <f t="shared" si="10"/>
        <v/>
      </c>
      <c r="AR53" s="81" t="str">
        <f t="shared" si="11"/>
        <v/>
      </c>
      <c r="AS53" s="84" t="str">
        <f t="shared" si="12"/>
        <v/>
      </c>
      <c r="AT53" s="74" t="str">
        <f>IF(LEFT(O53,5)="SUMUP",MID(RIGHT(O53,6),1,2)&amp;"/"&amp;MID(RIGHT(O53,6),3,2)&amp;"/"&amp;MID(RIGHT(O53,6),5,2),"")</f>
        <v/>
      </c>
      <c r="AU53" s="5" t="str">
        <f t="shared" si="13"/>
        <v/>
      </c>
      <c r="AV53" s="7" t="str">
        <f t="shared" si="14"/>
        <v/>
      </c>
      <c r="AW53" s="75" t="str">
        <f>IF(AX53="","",VLOOKUP(AV53,[1]SUMUP!$V$4:$Y$2029,2,FALSE))</f>
        <v/>
      </c>
      <c r="AX53" s="76" t="str">
        <f>IF(AV53="","",K53)</f>
        <v/>
      </c>
      <c r="AY53" s="77" t="str">
        <f t="shared" si="15"/>
        <v/>
      </c>
      <c r="AZ53" s="83" t="str">
        <f t="shared" si="16"/>
        <v/>
      </c>
      <c r="BA53" s="79" t="str">
        <f t="shared" si="17"/>
        <v/>
      </c>
      <c r="BB53" s="80" t="str">
        <f t="shared" si="18"/>
        <v/>
      </c>
      <c r="BC53" s="81" t="str">
        <f t="shared" si="19"/>
        <v/>
      </c>
      <c r="BD53" s="84" t="str">
        <f t="shared" si="20"/>
        <v/>
      </c>
      <c r="BE53" s="78" t="str">
        <f t="shared" si="21"/>
        <v/>
      </c>
      <c r="BF53" s="79" t="str">
        <f t="shared" si="22"/>
        <v/>
      </c>
      <c r="BG53" s="80" t="str">
        <f t="shared" si="23"/>
        <v/>
      </c>
      <c r="BH53" s="81" t="str">
        <f t="shared" si="24"/>
        <v/>
      </c>
      <c r="BI53" s="84" t="str">
        <f t="shared" si="25"/>
        <v/>
      </c>
      <c r="BJ53" s="12"/>
      <c r="BK53" s="82" t="str">
        <f>IF(SUM(BB53)+SUM(BH53)=0,"",SUM(BB53)+SUM(BH53))</f>
        <v/>
      </c>
      <c r="BL53" s="82" t="str">
        <f t="shared" si="26"/>
        <v/>
      </c>
    </row>
    <row r="54" spans="1:64" ht="18.75" x14ac:dyDescent="0.3">
      <c r="A54" t="s">
        <v>45</v>
      </c>
      <c r="B54" s="3">
        <v>45712</v>
      </c>
      <c r="C54">
        <v>38</v>
      </c>
      <c r="D54">
        <v>347</v>
      </c>
      <c r="E54" t="s">
        <v>46</v>
      </c>
      <c r="F54" t="s">
        <v>47</v>
      </c>
      <c r="I54" t="s">
        <v>182</v>
      </c>
      <c r="J54" s="3">
        <v>45709</v>
      </c>
      <c r="K54">
        <v>1345</v>
      </c>
      <c r="L54" t="s">
        <v>49</v>
      </c>
      <c r="M54" t="s">
        <v>50</v>
      </c>
      <c r="O54" t="s">
        <v>183</v>
      </c>
      <c r="AF54" s="66">
        <f t="shared" si="1"/>
        <v>45709</v>
      </c>
      <c r="AG54" s="4">
        <f t="shared" si="2"/>
        <v>1345</v>
      </c>
      <c r="AH54" s="5">
        <f t="shared" si="3"/>
        <v>45709</v>
      </c>
      <c r="AI54" s="4">
        <f>IF(COUNTIF(AF54:AF$1212,AF54)=COUNTIF(AF:AF,AF54),SUMIFS(AG54:AG$1212,F54:F$1212,"ATOS*",AF54:AF$1212,AF54),"")</f>
        <v>1398</v>
      </c>
      <c r="AJ54" s="67" t="str">
        <f t="shared" si="4"/>
        <v/>
      </c>
      <c r="AK54" s="103" t="str">
        <f t="shared" si="5"/>
        <v/>
      </c>
      <c r="AL54" s="4" t="str">
        <f t="shared" si="6"/>
        <v/>
      </c>
      <c r="AM54" s="5" t="str">
        <f t="shared" si="7"/>
        <v/>
      </c>
      <c r="AN54" s="68" t="str">
        <f>IF(COUNTIF(AK54:AK$1193,AK54)=COUNTIF(AK:AK,AK54),SUMIFS(AL54:AL$1193,F54:F$1193,"*WORLDLINE*",AK54:AK$1193,AK54),"")</f>
        <v/>
      </c>
      <c r="AO54" s="83" t="str">
        <f t="shared" si="27"/>
        <v/>
      </c>
      <c r="AP54" s="79" t="str">
        <f t="shared" si="9"/>
        <v/>
      </c>
      <c r="AQ54" s="80" t="str">
        <f t="shared" si="10"/>
        <v/>
      </c>
      <c r="AR54" s="81" t="str">
        <f t="shared" si="11"/>
        <v/>
      </c>
      <c r="AS54" s="84" t="str">
        <f t="shared" si="12"/>
        <v/>
      </c>
      <c r="AT54" s="74" t="str">
        <f>IF(LEFT(O54,5)="SUMUP",MID(RIGHT(O54,6),1,2)&amp;"/"&amp;MID(RIGHT(O54,6),3,2)&amp;"/"&amp;MID(RIGHT(O54,6),5,2),"")</f>
        <v/>
      </c>
      <c r="AU54" s="5" t="str">
        <f t="shared" si="13"/>
        <v/>
      </c>
      <c r="AV54" s="7" t="str">
        <f t="shared" si="14"/>
        <v/>
      </c>
      <c r="AW54" s="75" t="str">
        <f>IF(AX54="","",VLOOKUP(AV54,[1]SUMUP!$V$4:$Y$2029,2,FALSE))</f>
        <v/>
      </c>
      <c r="AX54" s="76" t="str">
        <f>IF(AV54="","",K54)</f>
        <v/>
      </c>
      <c r="AY54" s="77" t="str">
        <f t="shared" si="15"/>
        <v/>
      </c>
      <c r="AZ54" s="83" t="str">
        <f t="shared" si="16"/>
        <v/>
      </c>
      <c r="BA54" s="79" t="str">
        <f t="shared" si="17"/>
        <v/>
      </c>
      <c r="BB54" s="80" t="str">
        <f t="shared" si="18"/>
        <v/>
      </c>
      <c r="BC54" s="81" t="str">
        <f t="shared" si="19"/>
        <v/>
      </c>
      <c r="BD54" s="84" t="str">
        <f t="shared" si="20"/>
        <v/>
      </c>
      <c r="BE54" s="78" t="str">
        <f t="shared" si="21"/>
        <v/>
      </c>
      <c r="BF54" s="79" t="str">
        <f t="shared" si="22"/>
        <v/>
      </c>
      <c r="BG54" s="80" t="str">
        <f t="shared" si="23"/>
        <v/>
      </c>
      <c r="BH54" s="81" t="str">
        <f t="shared" si="24"/>
        <v/>
      </c>
      <c r="BI54" s="84" t="str">
        <f t="shared" si="25"/>
        <v/>
      </c>
      <c r="BJ54" s="12"/>
      <c r="BK54" s="82" t="str">
        <f>IF(SUM(BB54)+SUM(BH54)=0,"",SUM(BB54)+SUM(BH54))</f>
        <v/>
      </c>
      <c r="BL54" s="82" t="str">
        <f t="shared" si="26"/>
        <v/>
      </c>
    </row>
    <row r="55" spans="1:64" ht="18.75" x14ac:dyDescent="0.3">
      <c r="A55" t="s">
        <v>45</v>
      </c>
      <c r="B55" s="3">
        <v>45712</v>
      </c>
      <c r="C55">
        <v>38</v>
      </c>
      <c r="D55">
        <v>346</v>
      </c>
      <c r="E55" t="s">
        <v>87</v>
      </c>
      <c r="F55" t="s">
        <v>88</v>
      </c>
      <c r="I55" t="s">
        <v>184</v>
      </c>
      <c r="J55" s="3">
        <v>45712</v>
      </c>
      <c r="K55">
        <v>80</v>
      </c>
      <c r="L55" t="s">
        <v>49</v>
      </c>
      <c r="M55" t="s">
        <v>50</v>
      </c>
      <c r="O55" t="s">
        <v>185</v>
      </c>
      <c r="AF55" s="66" t="str">
        <f t="shared" si="1"/>
        <v/>
      </c>
      <c r="AG55" s="4" t="str">
        <f t="shared" si="2"/>
        <v/>
      </c>
      <c r="AH55" s="5" t="str">
        <f t="shared" si="3"/>
        <v/>
      </c>
      <c r="AI55" s="4" t="str">
        <f>IF(COUNTIF(AF55:AF$1212,AF55)=COUNTIF(AF:AF,AF55),SUMIFS(AG55:AG$1212,F55:F$1212,"ATOS*",AF55:AF$1212,AF55),"")</f>
        <v/>
      </c>
      <c r="AJ55" s="67" t="str">
        <f t="shared" si="4"/>
        <v>20/02/2025</v>
      </c>
      <c r="AK55" s="103">
        <f t="shared" si="5"/>
        <v>45708</v>
      </c>
      <c r="AL55" s="4">
        <f t="shared" si="6"/>
        <v>80</v>
      </c>
      <c r="AM55" s="5">
        <f t="shared" si="7"/>
        <v>45708</v>
      </c>
      <c r="AN55" s="68">
        <f>IF(COUNTIF(AK55:AK$1193,AK55)=COUNTIF(AK:AK,AK55),SUMIFS(AL55:AL$1193,F55:F$1193,"*WORLDLINE*",AK55:AK$1193,AK55),"")</f>
        <v>80</v>
      </c>
      <c r="AO55" s="83" t="str">
        <f t="shared" si="27"/>
        <v/>
      </c>
      <c r="AP55" s="79" t="str">
        <f t="shared" si="9"/>
        <v/>
      </c>
      <c r="AQ55" s="80" t="str">
        <f t="shared" si="10"/>
        <v/>
      </c>
      <c r="AR55" s="81" t="str">
        <f t="shared" si="11"/>
        <v/>
      </c>
      <c r="AS55" s="84" t="str">
        <f t="shared" si="12"/>
        <v/>
      </c>
      <c r="AT55" s="74" t="str">
        <f>IF(LEFT(O55,5)="SUMUP",MID(RIGHT(O55,6),1,2)&amp;"/"&amp;MID(RIGHT(O55,6),3,2)&amp;"/"&amp;MID(RIGHT(O55,6),5,2),"")</f>
        <v/>
      </c>
      <c r="AU55" s="5" t="str">
        <f t="shared" si="13"/>
        <v/>
      </c>
      <c r="AV55" s="7" t="str">
        <f t="shared" si="14"/>
        <v/>
      </c>
      <c r="AW55" s="75" t="str">
        <f>IF(AX55="","",VLOOKUP(AV55,[1]SUMUP!$V$4:$Y$2029,2,FALSE))</f>
        <v/>
      </c>
      <c r="AX55" s="76" t="str">
        <f>IF(AV55="","",K55)</f>
        <v/>
      </c>
      <c r="AY55" s="77" t="str">
        <f t="shared" si="15"/>
        <v/>
      </c>
      <c r="AZ55" s="83" t="str">
        <f t="shared" si="16"/>
        <v/>
      </c>
      <c r="BA55" s="79" t="str">
        <f t="shared" si="17"/>
        <v/>
      </c>
      <c r="BB55" s="80" t="str">
        <f t="shared" si="18"/>
        <v/>
      </c>
      <c r="BC55" s="81" t="str">
        <f t="shared" si="19"/>
        <v/>
      </c>
      <c r="BD55" s="84" t="str">
        <f t="shared" si="20"/>
        <v/>
      </c>
      <c r="BE55" s="78" t="str">
        <f t="shared" si="21"/>
        <v/>
      </c>
      <c r="BF55" s="79" t="str">
        <f t="shared" si="22"/>
        <v/>
      </c>
      <c r="BG55" s="80" t="str">
        <f t="shared" si="23"/>
        <v/>
      </c>
      <c r="BH55" s="81" t="str">
        <f t="shared" si="24"/>
        <v/>
      </c>
      <c r="BI55" s="84" t="str">
        <f t="shared" si="25"/>
        <v/>
      </c>
      <c r="BJ55" s="12"/>
      <c r="BK55" s="82" t="str">
        <f>IF(SUM(BB55)+SUM(BH55)=0,"",SUM(BB55)+SUM(BH55))</f>
        <v/>
      </c>
      <c r="BL55" s="82" t="str">
        <f t="shared" si="26"/>
        <v/>
      </c>
    </row>
    <row r="56" spans="1:64" ht="18.75" x14ac:dyDescent="0.3">
      <c r="A56" t="s">
        <v>45</v>
      </c>
      <c r="B56" s="3">
        <v>45712</v>
      </c>
      <c r="C56">
        <v>38</v>
      </c>
      <c r="D56">
        <v>345</v>
      </c>
      <c r="E56" t="s">
        <v>91</v>
      </c>
      <c r="F56" t="s">
        <v>92</v>
      </c>
      <c r="G56" t="s">
        <v>93</v>
      </c>
      <c r="H56" t="s">
        <v>94</v>
      </c>
      <c r="I56" t="s">
        <v>186</v>
      </c>
      <c r="J56" s="3">
        <v>45712</v>
      </c>
      <c r="K56">
        <v>201.15</v>
      </c>
      <c r="L56" t="s">
        <v>49</v>
      </c>
      <c r="M56" t="s">
        <v>96</v>
      </c>
      <c r="N56" t="s">
        <v>59</v>
      </c>
      <c r="O56" t="s">
        <v>187</v>
      </c>
      <c r="AF56" s="66" t="str">
        <f t="shared" si="1"/>
        <v/>
      </c>
      <c r="AG56" s="4" t="str">
        <f t="shared" si="2"/>
        <v/>
      </c>
      <c r="AH56" s="5" t="str">
        <f t="shared" si="3"/>
        <v/>
      </c>
      <c r="AI56" s="4" t="str">
        <f>IF(COUNTIF(AF56:AF$1212,AF56)=COUNTIF(AF:AF,AF56),SUMIFS(AG56:AG$1212,F56:F$1212,"ATOS*",AF56:AF$1212,AF56),"")</f>
        <v/>
      </c>
      <c r="AJ56" s="67" t="str">
        <f t="shared" si="4"/>
        <v/>
      </c>
      <c r="AK56" s="103" t="str">
        <f t="shared" si="5"/>
        <v/>
      </c>
      <c r="AL56" s="4" t="str">
        <f t="shared" si="6"/>
        <v/>
      </c>
      <c r="AM56" s="5" t="str">
        <f t="shared" si="7"/>
        <v/>
      </c>
      <c r="AN56" s="68" t="str">
        <f>IF(COUNTIF(AK56:AK$1193,AK56)=COUNTIF(AK:AK,AK56),SUMIFS(AL56:AL$1193,F56:F$1193,"*WORLDLINE*",AK56:AK$1193,AK56),"")</f>
        <v/>
      </c>
      <c r="AO56" s="83" t="str">
        <f t="shared" si="27"/>
        <v>21/02/2025</v>
      </c>
      <c r="AP56" s="79">
        <f t="shared" si="9"/>
        <v>45709</v>
      </c>
      <c r="AQ56" s="80">
        <f t="shared" si="10"/>
        <v>203</v>
      </c>
      <c r="AR56" s="81">
        <f t="shared" si="11"/>
        <v>201.15</v>
      </c>
      <c r="AS56" s="84">
        <f t="shared" si="12"/>
        <v>1.8499999999999943</v>
      </c>
      <c r="AT56" s="74" t="str">
        <f>IF(LEFT(O56,5)="SUMUP",MID(RIGHT(O56,6),1,2)&amp;"/"&amp;MID(RIGHT(O56,6),3,2)&amp;"/"&amp;MID(RIGHT(O56,6),5,2),"")</f>
        <v/>
      </c>
      <c r="AU56" s="5" t="str">
        <f t="shared" si="13"/>
        <v/>
      </c>
      <c r="AV56" s="7" t="str">
        <f t="shared" si="14"/>
        <v/>
      </c>
      <c r="AW56" s="75" t="str">
        <f>IF(AX56="","",VLOOKUP(AV56,[1]SUMUP!$V$4:$Y$2029,2,FALSE))</f>
        <v/>
      </c>
      <c r="AX56" s="76" t="str">
        <f>IF(AV56="","",K56)</f>
        <v/>
      </c>
      <c r="AY56" s="77" t="str">
        <f t="shared" si="15"/>
        <v/>
      </c>
      <c r="AZ56" s="83" t="str">
        <f t="shared" si="16"/>
        <v/>
      </c>
      <c r="BA56" s="79" t="str">
        <f t="shared" si="17"/>
        <v/>
      </c>
      <c r="BB56" s="80" t="str">
        <f t="shared" si="18"/>
        <v/>
      </c>
      <c r="BC56" s="81" t="str">
        <f t="shared" si="19"/>
        <v/>
      </c>
      <c r="BD56" s="84" t="str">
        <f t="shared" si="20"/>
        <v/>
      </c>
      <c r="BE56" s="78" t="str">
        <f t="shared" si="21"/>
        <v/>
      </c>
      <c r="BF56" s="79" t="str">
        <f t="shared" si="22"/>
        <v/>
      </c>
      <c r="BG56" s="80" t="str">
        <f t="shared" si="23"/>
        <v/>
      </c>
      <c r="BH56" s="81" t="str">
        <f t="shared" si="24"/>
        <v/>
      </c>
      <c r="BI56" s="84" t="str">
        <f t="shared" si="25"/>
        <v/>
      </c>
      <c r="BJ56" s="12"/>
      <c r="BK56" s="82" t="str">
        <f>IF(SUM(BB56)+SUM(BH56)=0,"",SUM(BB56)+SUM(BH56))</f>
        <v/>
      </c>
      <c r="BL56" s="82" t="str">
        <f t="shared" si="26"/>
        <v/>
      </c>
    </row>
    <row r="57" spans="1:64" ht="18.75" x14ac:dyDescent="0.3">
      <c r="A57" t="s">
        <v>45</v>
      </c>
      <c r="B57" s="3">
        <v>45712</v>
      </c>
      <c r="C57">
        <v>38</v>
      </c>
      <c r="D57">
        <v>344</v>
      </c>
      <c r="E57" t="s">
        <v>91</v>
      </c>
      <c r="F57" t="s">
        <v>92</v>
      </c>
      <c r="G57" t="s">
        <v>93</v>
      </c>
      <c r="H57" t="s">
        <v>94</v>
      </c>
      <c r="I57" t="s">
        <v>188</v>
      </c>
      <c r="J57" s="3">
        <v>45712</v>
      </c>
      <c r="K57">
        <v>414.96</v>
      </c>
      <c r="L57" t="s">
        <v>49</v>
      </c>
      <c r="M57" t="s">
        <v>96</v>
      </c>
      <c r="N57" t="s">
        <v>59</v>
      </c>
      <c r="O57" t="s">
        <v>189</v>
      </c>
      <c r="AF57" s="66" t="str">
        <f t="shared" si="1"/>
        <v/>
      </c>
      <c r="AG57" s="4" t="str">
        <f t="shared" si="2"/>
        <v/>
      </c>
      <c r="AH57" s="5" t="str">
        <f t="shared" si="3"/>
        <v/>
      </c>
      <c r="AI57" s="4" t="str">
        <f>IF(COUNTIF(AF57:AF$1212,AF57)=COUNTIF(AF:AF,AF57),SUMIFS(AG57:AG$1212,F57:F$1212,"ATOS*",AF57:AF$1212,AF57),"")</f>
        <v/>
      </c>
      <c r="AJ57" s="67" t="str">
        <f t="shared" si="4"/>
        <v/>
      </c>
      <c r="AK57" s="103" t="str">
        <f t="shared" si="5"/>
        <v/>
      </c>
      <c r="AL57" s="4" t="str">
        <f t="shared" si="6"/>
        <v/>
      </c>
      <c r="AM57" s="5" t="str">
        <f t="shared" si="7"/>
        <v/>
      </c>
      <c r="AN57" s="68" t="str">
        <f>IF(COUNTIF(AK57:AK$1193,AK57)=COUNTIF(AK:AK,AK57),SUMIFS(AL57:AL$1193,F57:F$1193,"*WORLDLINE*",AK57:AK$1193,AK57),"")</f>
        <v/>
      </c>
      <c r="AO57" s="83" t="str">
        <f t="shared" si="27"/>
        <v/>
      </c>
      <c r="AP57" s="79" t="str">
        <f t="shared" si="9"/>
        <v/>
      </c>
      <c r="AQ57" s="80" t="str">
        <f t="shared" si="10"/>
        <v/>
      </c>
      <c r="AR57" s="81" t="str">
        <f t="shared" si="11"/>
        <v/>
      </c>
      <c r="AS57" s="84" t="str">
        <f t="shared" si="12"/>
        <v/>
      </c>
      <c r="AT57" s="74" t="str">
        <f>IF(LEFT(O57,5)="SUMUP",MID(RIGHT(O57,6),1,2)&amp;"/"&amp;MID(RIGHT(O57,6),3,2)&amp;"/"&amp;MID(RIGHT(O57,6),5,2),"")</f>
        <v/>
      </c>
      <c r="AU57" s="5" t="str">
        <f t="shared" si="13"/>
        <v/>
      </c>
      <c r="AV57" s="7" t="str">
        <f t="shared" si="14"/>
        <v/>
      </c>
      <c r="AW57" s="75" t="str">
        <f>IF(AX57="","",VLOOKUP(AV57,[1]SUMUP!$V$4:$Y$2029,2,FALSE))</f>
        <v/>
      </c>
      <c r="AX57" s="76" t="str">
        <f>IF(AV57="","",K57)</f>
        <v/>
      </c>
      <c r="AY57" s="77" t="str">
        <f t="shared" si="15"/>
        <v/>
      </c>
      <c r="AZ57" s="83" t="str">
        <f t="shared" si="16"/>
        <v>21/02/2025</v>
      </c>
      <c r="BA57" s="79">
        <f t="shared" si="17"/>
        <v>45709</v>
      </c>
      <c r="BB57" s="80">
        <f t="shared" si="18"/>
        <v>418</v>
      </c>
      <c r="BC57" s="81">
        <f t="shared" si="19"/>
        <v>414.96</v>
      </c>
      <c r="BD57" s="84">
        <f t="shared" si="20"/>
        <v>3.0400000000000205</v>
      </c>
      <c r="BE57" s="78" t="str">
        <f t="shared" si="21"/>
        <v/>
      </c>
      <c r="BF57" s="79" t="str">
        <f t="shared" si="22"/>
        <v/>
      </c>
      <c r="BG57" s="80" t="str">
        <f t="shared" si="23"/>
        <v/>
      </c>
      <c r="BH57" s="81" t="str">
        <f t="shared" si="24"/>
        <v/>
      </c>
      <c r="BI57" s="84" t="str">
        <f t="shared" si="25"/>
        <v/>
      </c>
      <c r="BJ57" s="12"/>
      <c r="BK57" s="82">
        <f>IF(SUM(BB57)+SUM(BH57)=0,"",SUM(BB57)+SUM(BH57))</f>
        <v>418</v>
      </c>
      <c r="BL57" s="82">
        <f t="shared" si="26"/>
        <v>414.96</v>
      </c>
    </row>
    <row r="58" spans="1:64" ht="18.75" x14ac:dyDescent="0.3">
      <c r="A58" t="s">
        <v>45</v>
      </c>
      <c r="B58" s="3">
        <v>45712</v>
      </c>
      <c r="C58">
        <v>38</v>
      </c>
      <c r="D58">
        <v>343</v>
      </c>
      <c r="E58" t="s">
        <v>91</v>
      </c>
      <c r="F58" t="s">
        <v>92</v>
      </c>
      <c r="G58" t="s">
        <v>93</v>
      </c>
      <c r="H58" t="s">
        <v>94</v>
      </c>
      <c r="I58" t="s">
        <v>190</v>
      </c>
      <c r="J58" s="3">
        <v>45712</v>
      </c>
      <c r="K58">
        <v>410.81</v>
      </c>
      <c r="L58" t="s">
        <v>49</v>
      </c>
      <c r="M58" t="s">
        <v>96</v>
      </c>
      <c r="N58" t="s">
        <v>59</v>
      </c>
      <c r="O58" t="s">
        <v>191</v>
      </c>
      <c r="AF58" s="66" t="str">
        <f t="shared" si="1"/>
        <v/>
      </c>
      <c r="AG58" s="4" t="str">
        <f t="shared" si="2"/>
        <v/>
      </c>
      <c r="AH58" s="5" t="str">
        <f t="shared" si="3"/>
        <v/>
      </c>
      <c r="AI58" s="4" t="str">
        <f>IF(COUNTIF(AF58:AF$1212,AF58)=COUNTIF(AF:AF,AF58),SUMIFS(AG58:AG$1212,F58:F$1212,"ATOS*",AF58:AF$1212,AF58),"")</f>
        <v/>
      </c>
      <c r="AJ58" s="67" t="str">
        <f t="shared" si="4"/>
        <v/>
      </c>
      <c r="AK58" s="103" t="str">
        <f t="shared" si="5"/>
        <v/>
      </c>
      <c r="AL58" s="4" t="str">
        <f t="shared" si="6"/>
        <v/>
      </c>
      <c r="AM58" s="5" t="str">
        <f t="shared" si="7"/>
        <v/>
      </c>
      <c r="AN58" s="68" t="str">
        <f>IF(COUNTIF(AK58:AK$1193,AK58)=COUNTIF(AK:AK,AK58),SUMIFS(AL58:AL$1193,F58:F$1193,"*WORLDLINE*",AK58:AK$1193,AK58),"")</f>
        <v/>
      </c>
      <c r="AO58" s="83" t="str">
        <f t="shared" si="27"/>
        <v/>
      </c>
      <c r="AP58" s="79" t="str">
        <f t="shared" si="9"/>
        <v/>
      </c>
      <c r="AQ58" s="80" t="str">
        <f t="shared" si="10"/>
        <v/>
      </c>
      <c r="AR58" s="81" t="str">
        <f t="shared" si="11"/>
        <v/>
      </c>
      <c r="AS58" s="84" t="str">
        <f t="shared" si="12"/>
        <v/>
      </c>
      <c r="AT58" s="74" t="str">
        <f>IF(LEFT(O58,5)="SUMUP",MID(RIGHT(O58,6),1,2)&amp;"/"&amp;MID(RIGHT(O58,6),3,2)&amp;"/"&amp;MID(RIGHT(O58,6),5,2),"")</f>
        <v/>
      </c>
      <c r="AU58" s="5" t="str">
        <f t="shared" si="13"/>
        <v/>
      </c>
      <c r="AV58" s="7" t="str">
        <f t="shared" si="14"/>
        <v/>
      </c>
      <c r="AW58" s="75" t="str">
        <f>IF(AX58="","",VLOOKUP(AV58,[1]SUMUP!$V$4:$Y$2029,2,FALSE))</f>
        <v/>
      </c>
      <c r="AX58" s="76" t="str">
        <f>IF(AV58="","",K58)</f>
        <v/>
      </c>
      <c r="AY58" s="77" t="str">
        <f t="shared" si="15"/>
        <v/>
      </c>
      <c r="AZ58" s="83" t="str">
        <f t="shared" si="16"/>
        <v>22/02/2025</v>
      </c>
      <c r="BA58" s="79">
        <f t="shared" si="17"/>
        <v>45710</v>
      </c>
      <c r="BB58" s="80">
        <f t="shared" si="18"/>
        <v>412</v>
      </c>
      <c r="BC58" s="81">
        <f t="shared" si="19"/>
        <v>410.81</v>
      </c>
      <c r="BD58" s="84">
        <f t="shared" si="20"/>
        <v>1.1899999999999977</v>
      </c>
      <c r="BE58" s="78" t="str">
        <f t="shared" si="21"/>
        <v/>
      </c>
      <c r="BF58" s="79" t="str">
        <f t="shared" si="22"/>
        <v/>
      </c>
      <c r="BG58" s="80" t="str">
        <f t="shared" si="23"/>
        <v/>
      </c>
      <c r="BH58" s="81" t="str">
        <f t="shared" si="24"/>
        <v/>
      </c>
      <c r="BI58" s="84" t="str">
        <f t="shared" si="25"/>
        <v/>
      </c>
      <c r="BJ58" s="12"/>
      <c r="BK58" s="82">
        <f>IF(SUM(BB58)+SUM(BH58)=0,"",SUM(BB58)+SUM(BH58))</f>
        <v>412</v>
      </c>
      <c r="BL58" s="82">
        <f t="shared" si="26"/>
        <v>410.81</v>
      </c>
    </row>
    <row r="59" spans="1:64" ht="18.75" x14ac:dyDescent="0.3">
      <c r="A59" t="s">
        <v>45</v>
      </c>
      <c r="B59" s="3">
        <v>45712</v>
      </c>
      <c r="C59">
        <v>38</v>
      </c>
      <c r="D59">
        <v>342</v>
      </c>
      <c r="E59" t="s">
        <v>91</v>
      </c>
      <c r="F59" t="s">
        <v>92</v>
      </c>
      <c r="G59" t="s">
        <v>93</v>
      </c>
      <c r="H59" t="s">
        <v>94</v>
      </c>
      <c r="I59" t="s">
        <v>192</v>
      </c>
      <c r="J59" s="3">
        <v>45712</v>
      </c>
      <c r="K59">
        <v>334.63</v>
      </c>
      <c r="L59" t="s">
        <v>49</v>
      </c>
      <c r="M59" t="s">
        <v>96</v>
      </c>
      <c r="N59" t="s">
        <v>59</v>
      </c>
      <c r="O59" t="s">
        <v>193</v>
      </c>
      <c r="AF59" s="66" t="str">
        <f t="shared" si="1"/>
        <v/>
      </c>
      <c r="AG59" s="4" t="str">
        <f t="shared" si="2"/>
        <v/>
      </c>
      <c r="AH59" s="5" t="str">
        <f t="shared" si="3"/>
        <v/>
      </c>
      <c r="AI59" s="4" t="str">
        <f>IF(COUNTIF(AF59:AF$1212,AF59)=COUNTIF(AF:AF,AF59),SUMIFS(AG59:AG$1212,F59:F$1212,"ATOS*",AF59:AF$1212,AF59),"")</f>
        <v/>
      </c>
      <c r="AJ59" s="67" t="str">
        <f t="shared" si="4"/>
        <v/>
      </c>
      <c r="AK59" s="103" t="str">
        <f t="shared" si="5"/>
        <v/>
      </c>
      <c r="AL59" s="4" t="str">
        <f t="shared" si="6"/>
        <v/>
      </c>
      <c r="AM59" s="5" t="str">
        <f t="shared" si="7"/>
        <v/>
      </c>
      <c r="AN59" s="68" t="str">
        <f>IF(COUNTIF(AK59:AK$1193,AK59)=COUNTIF(AK:AK,AK59),SUMIFS(AL59:AL$1193,F59:F$1193,"*WORLDLINE*",AK59:AK$1193,AK59),"")</f>
        <v/>
      </c>
      <c r="AO59" s="83" t="str">
        <f t="shared" si="27"/>
        <v>22/02/2025</v>
      </c>
      <c r="AP59" s="79">
        <f t="shared" si="9"/>
        <v>45710</v>
      </c>
      <c r="AQ59" s="80">
        <f t="shared" si="10"/>
        <v>337</v>
      </c>
      <c r="AR59" s="81">
        <f t="shared" si="11"/>
        <v>334.63</v>
      </c>
      <c r="AS59" s="84">
        <f t="shared" si="12"/>
        <v>2.3700000000000045</v>
      </c>
      <c r="AT59" s="74" t="str">
        <f>IF(LEFT(O59,5)="SUMUP",MID(RIGHT(O59,6),1,2)&amp;"/"&amp;MID(RIGHT(O59,6),3,2)&amp;"/"&amp;MID(RIGHT(O59,6),5,2),"")</f>
        <v/>
      </c>
      <c r="AU59" s="5" t="str">
        <f t="shared" si="13"/>
        <v/>
      </c>
      <c r="AV59" s="7" t="str">
        <f t="shared" si="14"/>
        <v/>
      </c>
      <c r="AW59" s="75" t="str">
        <f>IF(AX59="","",VLOOKUP(AV59,[1]SUMUP!$V$4:$Y$2029,2,FALSE))</f>
        <v/>
      </c>
      <c r="AX59" s="76" t="str">
        <f>IF(AV59="","",K59)</f>
        <v/>
      </c>
      <c r="AY59" s="77" t="str">
        <f t="shared" si="15"/>
        <v/>
      </c>
      <c r="AZ59" s="83" t="str">
        <f t="shared" si="16"/>
        <v/>
      </c>
      <c r="BA59" s="79" t="str">
        <f t="shared" si="17"/>
        <v/>
      </c>
      <c r="BB59" s="80" t="str">
        <f t="shared" si="18"/>
        <v/>
      </c>
      <c r="BC59" s="81" t="str">
        <f t="shared" si="19"/>
        <v/>
      </c>
      <c r="BD59" s="84" t="str">
        <f t="shared" si="20"/>
        <v/>
      </c>
      <c r="BE59" s="78" t="str">
        <f t="shared" si="21"/>
        <v/>
      </c>
      <c r="BF59" s="79" t="str">
        <f t="shared" si="22"/>
        <v/>
      </c>
      <c r="BG59" s="80" t="str">
        <f t="shared" si="23"/>
        <v/>
      </c>
      <c r="BH59" s="81" t="str">
        <f t="shared" si="24"/>
        <v/>
      </c>
      <c r="BI59" s="84" t="str">
        <f t="shared" si="25"/>
        <v/>
      </c>
      <c r="BJ59" s="12"/>
      <c r="BK59" s="82" t="str">
        <f>IF(SUM(BB59)+SUM(BH59)=0,"",SUM(BB59)+SUM(BH59))</f>
        <v/>
      </c>
      <c r="BL59" s="82" t="str">
        <f t="shared" si="26"/>
        <v/>
      </c>
    </row>
    <row r="60" spans="1:64" ht="18.75" x14ac:dyDescent="0.3">
      <c r="A60" t="s">
        <v>45</v>
      </c>
      <c r="B60" s="3">
        <v>45712</v>
      </c>
      <c r="C60">
        <v>38</v>
      </c>
      <c r="D60">
        <v>341</v>
      </c>
      <c r="F60" t="s">
        <v>194</v>
      </c>
      <c r="H60" t="s">
        <v>195</v>
      </c>
      <c r="I60" t="s">
        <v>196</v>
      </c>
      <c r="J60" s="3">
        <v>45710</v>
      </c>
      <c r="K60">
        <v>-42.16</v>
      </c>
      <c r="L60" t="s">
        <v>49</v>
      </c>
      <c r="N60" t="s">
        <v>59</v>
      </c>
      <c r="O60" t="s">
        <v>196</v>
      </c>
      <c r="AF60" s="66" t="str">
        <f t="shared" si="1"/>
        <v/>
      </c>
      <c r="AG60" s="4" t="str">
        <f t="shared" si="2"/>
        <v/>
      </c>
      <c r="AH60" s="5" t="str">
        <f t="shared" si="3"/>
        <v/>
      </c>
      <c r="AI60" s="4" t="str">
        <f>IF(COUNTIF(AF60:AF$1212,AF60)=COUNTIF(AF:AF,AF60),SUMIFS(AG60:AG$1212,F60:F$1212,"ATOS*",AF60:AF$1212,AF60),"")</f>
        <v/>
      </c>
      <c r="AJ60" s="67" t="str">
        <f t="shared" si="4"/>
        <v/>
      </c>
      <c r="AK60" s="103" t="str">
        <f t="shared" si="5"/>
        <v/>
      </c>
      <c r="AL60" s="4" t="str">
        <f t="shared" si="6"/>
        <v/>
      </c>
      <c r="AM60" s="5" t="str">
        <f t="shared" si="7"/>
        <v/>
      </c>
      <c r="AN60" s="68" t="str">
        <f>IF(COUNTIF(AK60:AK$1193,AK60)=COUNTIF(AK:AK,AK60),SUMIFS(AL60:AL$1193,F60:F$1193,"*WORLDLINE*",AK60:AK$1193,AK60),"")</f>
        <v/>
      </c>
      <c r="AO60" s="83" t="str">
        <f t="shared" si="27"/>
        <v/>
      </c>
      <c r="AP60" s="79" t="str">
        <f t="shared" si="9"/>
        <v/>
      </c>
      <c r="AQ60" s="80" t="str">
        <f t="shared" si="10"/>
        <v/>
      </c>
      <c r="AR60" s="81" t="str">
        <f t="shared" si="11"/>
        <v/>
      </c>
      <c r="AS60" s="84" t="str">
        <f t="shared" si="12"/>
        <v/>
      </c>
      <c r="AT60" s="74" t="str">
        <f>IF(LEFT(O60,5)="SUMUP",MID(RIGHT(O60,6),1,2)&amp;"/"&amp;MID(RIGHT(O60,6),3,2)&amp;"/"&amp;MID(RIGHT(O60,6),5,2),"")</f>
        <v/>
      </c>
      <c r="AU60" s="5" t="str">
        <f t="shared" si="13"/>
        <v/>
      </c>
      <c r="AV60" s="7" t="str">
        <f t="shared" si="14"/>
        <v/>
      </c>
      <c r="AW60" s="75" t="str">
        <f>IF(AX60="","",VLOOKUP(AV60,[1]SUMUP!$V$4:$Y$2029,2,FALSE))</f>
        <v/>
      </c>
      <c r="AX60" s="76" t="str">
        <f>IF(AV60="","",K60)</f>
        <v/>
      </c>
      <c r="AY60" s="77" t="str">
        <f t="shared" si="15"/>
        <v/>
      </c>
      <c r="AZ60" s="83" t="str">
        <f t="shared" si="16"/>
        <v/>
      </c>
      <c r="BA60" s="79" t="str">
        <f t="shared" si="17"/>
        <v/>
      </c>
      <c r="BB60" s="80" t="str">
        <f t="shared" si="18"/>
        <v/>
      </c>
      <c r="BC60" s="81" t="str">
        <f t="shared" si="19"/>
        <v/>
      </c>
      <c r="BD60" s="84" t="str">
        <f t="shared" si="20"/>
        <v/>
      </c>
      <c r="BE60" s="78" t="str">
        <f t="shared" si="21"/>
        <v/>
      </c>
      <c r="BF60" s="79" t="str">
        <f t="shared" si="22"/>
        <v/>
      </c>
      <c r="BG60" s="80" t="str">
        <f t="shared" si="23"/>
        <v/>
      </c>
      <c r="BH60" s="81" t="str">
        <f t="shared" si="24"/>
        <v/>
      </c>
      <c r="BI60" s="84" t="str">
        <f t="shared" si="25"/>
        <v/>
      </c>
      <c r="BJ60" s="12"/>
      <c r="BK60" s="82" t="str">
        <f>IF(SUM(BB60)+SUM(BH60)=0,"",SUM(BB60)+SUM(BH60))</f>
        <v/>
      </c>
      <c r="BL60" s="82" t="str">
        <f t="shared" si="26"/>
        <v/>
      </c>
    </row>
    <row r="61" spans="1:64" ht="18.75" x14ac:dyDescent="0.3">
      <c r="A61" t="s">
        <v>45</v>
      </c>
      <c r="B61" s="3">
        <v>45709</v>
      </c>
      <c r="C61">
        <v>37</v>
      </c>
      <c r="D61">
        <v>340</v>
      </c>
      <c r="F61" t="s">
        <v>197</v>
      </c>
      <c r="H61" t="s">
        <v>198</v>
      </c>
      <c r="I61" t="s">
        <v>199</v>
      </c>
      <c r="J61" s="3">
        <v>45709</v>
      </c>
      <c r="K61">
        <v>-160.35</v>
      </c>
      <c r="L61" t="s">
        <v>49</v>
      </c>
      <c r="N61" t="s">
        <v>59</v>
      </c>
      <c r="O61" t="s">
        <v>199</v>
      </c>
      <c r="AF61" s="66" t="str">
        <f t="shared" si="1"/>
        <v/>
      </c>
      <c r="AG61" s="4" t="str">
        <f t="shared" si="2"/>
        <v/>
      </c>
      <c r="AH61" s="5" t="str">
        <f t="shared" si="3"/>
        <v/>
      </c>
      <c r="AI61" s="4" t="str">
        <f>IF(COUNTIF(AF61:AF$1212,AF61)=COUNTIF(AF:AF,AF61),SUMIFS(AG61:AG$1212,F61:F$1212,"ATOS*",AF61:AF$1212,AF61),"")</f>
        <v/>
      </c>
      <c r="AJ61" s="67" t="str">
        <f t="shared" si="4"/>
        <v/>
      </c>
      <c r="AK61" s="103" t="str">
        <f t="shared" si="5"/>
        <v/>
      </c>
      <c r="AL61" s="4" t="str">
        <f t="shared" si="6"/>
        <v/>
      </c>
      <c r="AM61" s="5" t="str">
        <f t="shared" si="7"/>
        <v/>
      </c>
      <c r="AN61" s="68" t="str">
        <f>IF(COUNTIF(AK61:AK$1193,AK61)=COUNTIF(AK:AK,AK61),SUMIFS(AL61:AL$1193,F61:F$1193,"*WORLDLINE*",AK61:AK$1193,AK61),"")</f>
        <v/>
      </c>
      <c r="AO61" s="83" t="str">
        <f t="shared" si="27"/>
        <v/>
      </c>
      <c r="AP61" s="79" t="str">
        <f t="shared" si="9"/>
        <v/>
      </c>
      <c r="AQ61" s="80" t="str">
        <f t="shared" si="10"/>
        <v/>
      </c>
      <c r="AR61" s="81" t="str">
        <f t="shared" si="11"/>
        <v/>
      </c>
      <c r="AS61" s="84" t="str">
        <f t="shared" si="12"/>
        <v/>
      </c>
      <c r="AT61" s="74" t="str">
        <f>IF(LEFT(O61,5)="SUMUP",MID(RIGHT(O61,6),1,2)&amp;"/"&amp;MID(RIGHT(O61,6),3,2)&amp;"/"&amp;MID(RIGHT(O61,6),5,2),"")</f>
        <v/>
      </c>
      <c r="AU61" s="5" t="str">
        <f t="shared" si="13"/>
        <v/>
      </c>
      <c r="AV61" s="7" t="str">
        <f t="shared" si="14"/>
        <v/>
      </c>
      <c r="AW61" s="75" t="str">
        <f>IF(AX61="","",VLOOKUP(AV61,[1]SUMUP!$V$4:$Y$2029,2,FALSE))</f>
        <v/>
      </c>
      <c r="AX61" s="76" t="str">
        <f>IF(AV61="","",K61)</f>
        <v/>
      </c>
      <c r="AY61" s="77" t="str">
        <f t="shared" si="15"/>
        <v/>
      </c>
      <c r="AZ61" s="83" t="str">
        <f t="shared" si="16"/>
        <v/>
      </c>
      <c r="BA61" s="79" t="str">
        <f t="shared" si="17"/>
        <v/>
      </c>
      <c r="BB61" s="80" t="str">
        <f t="shared" si="18"/>
        <v/>
      </c>
      <c r="BC61" s="81" t="str">
        <f t="shared" si="19"/>
        <v/>
      </c>
      <c r="BD61" s="84" t="str">
        <f t="shared" si="20"/>
        <v/>
      </c>
      <c r="BE61" s="78" t="str">
        <f t="shared" si="21"/>
        <v/>
      </c>
      <c r="BF61" s="79" t="str">
        <f t="shared" si="22"/>
        <v/>
      </c>
      <c r="BG61" s="80" t="str">
        <f t="shared" si="23"/>
        <v/>
      </c>
      <c r="BH61" s="81" t="str">
        <f t="shared" si="24"/>
        <v/>
      </c>
      <c r="BI61" s="84" t="str">
        <f t="shared" si="25"/>
        <v/>
      </c>
      <c r="BJ61" s="12"/>
      <c r="BK61" s="82" t="str">
        <f>IF(SUM(BB61)+SUM(BH61)=0,"",SUM(BB61)+SUM(BH61))</f>
        <v/>
      </c>
      <c r="BL61" s="82" t="str">
        <f t="shared" si="26"/>
        <v/>
      </c>
    </row>
    <row r="62" spans="1:64" ht="18.75" x14ac:dyDescent="0.3">
      <c r="A62" t="s">
        <v>45</v>
      </c>
      <c r="B62" s="3">
        <v>45709</v>
      </c>
      <c r="C62">
        <v>37</v>
      </c>
      <c r="D62">
        <v>339</v>
      </c>
      <c r="E62" t="s">
        <v>46</v>
      </c>
      <c r="F62" t="s">
        <v>47</v>
      </c>
      <c r="I62" t="s">
        <v>200</v>
      </c>
      <c r="J62" s="3">
        <v>45709</v>
      </c>
      <c r="K62">
        <v>53</v>
      </c>
      <c r="L62" t="s">
        <v>49</v>
      </c>
      <c r="M62" t="s">
        <v>50</v>
      </c>
      <c r="O62" t="s">
        <v>183</v>
      </c>
      <c r="AF62" s="66">
        <f t="shared" si="1"/>
        <v>45709</v>
      </c>
      <c r="AG62" s="4">
        <f t="shared" si="2"/>
        <v>53</v>
      </c>
      <c r="AH62" s="5" t="str">
        <f t="shared" si="3"/>
        <v/>
      </c>
      <c r="AI62" s="4" t="str">
        <f>IF(COUNTIF(AF62:AF$1212,AF62)=COUNTIF(AF:AF,AF62),SUMIFS(AG62:AG$1212,F62:F$1212,"ATOS*",AF62:AF$1212,AF62),"")</f>
        <v/>
      </c>
      <c r="AJ62" s="67" t="str">
        <f t="shared" si="4"/>
        <v/>
      </c>
      <c r="AK62" s="103" t="str">
        <f t="shared" si="5"/>
        <v/>
      </c>
      <c r="AL62" s="4" t="str">
        <f t="shared" si="6"/>
        <v/>
      </c>
      <c r="AM62" s="5" t="str">
        <f t="shared" si="7"/>
        <v/>
      </c>
      <c r="AN62" s="68" t="str">
        <f>IF(COUNTIF(AK62:AK$1193,AK62)=COUNTIF(AK:AK,AK62),SUMIFS(AL62:AL$1193,F62:F$1193,"*WORLDLINE*",AK62:AK$1193,AK62),"")</f>
        <v/>
      </c>
      <c r="AO62" s="83" t="str">
        <f t="shared" si="27"/>
        <v/>
      </c>
      <c r="AP62" s="79" t="str">
        <f t="shared" si="9"/>
        <v/>
      </c>
      <c r="AQ62" s="80" t="str">
        <f t="shared" si="10"/>
        <v/>
      </c>
      <c r="AR62" s="81" t="str">
        <f t="shared" si="11"/>
        <v/>
      </c>
      <c r="AS62" s="84" t="str">
        <f t="shared" si="12"/>
        <v/>
      </c>
      <c r="AT62" s="74" t="str">
        <f>IF(LEFT(O62,5)="SUMUP",MID(RIGHT(O62,6),1,2)&amp;"/"&amp;MID(RIGHT(O62,6),3,2)&amp;"/"&amp;MID(RIGHT(O62,6),5,2),"")</f>
        <v/>
      </c>
      <c r="AU62" s="5" t="str">
        <f t="shared" si="13"/>
        <v/>
      </c>
      <c r="AV62" s="7" t="str">
        <f t="shared" si="14"/>
        <v/>
      </c>
      <c r="AW62" s="75" t="str">
        <f>IF(AX62="","",VLOOKUP(AV62,[1]SUMUP!$V$4:$Y$2029,2,FALSE))</f>
        <v/>
      </c>
      <c r="AX62" s="76" t="str">
        <f>IF(AV62="","",K62)</f>
        <v/>
      </c>
      <c r="AY62" s="77" t="str">
        <f t="shared" si="15"/>
        <v/>
      </c>
      <c r="AZ62" s="83" t="str">
        <f t="shared" si="16"/>
        <v/>
      </c>
      <c r="BA62" s="79" t="str">
        <f t="shared" si="17"/>
        <v/>
      </c>
      <c r="BB62" s="80" t="str">
        <f t="shared" si="18"/>
        <v/>
      </c>
      <c r="BC62" s="81" t="str">
        <f t="shared" si="19"/>
        <v/>
      </c>
      <c r="BD62" s="84" t="str">
        <f t="shared" si="20"/>
        <v/>
      </c>
      <c r="BE62" s="78" t="str">
        <f t="shared" si="21"/>
        <v/>
      </c>
      <c r="BF62" s="79" t="str">
        <f t="shared" si="22"/>
        <v/>
      </c>
      <c r="BG62" s="80" t="str">
        <f t="shared" si="23"/>
        <v/>
      </c>
      <c r="BH62" s="81" t="str">
        <f t="shared" si="24"/>
        <v/>
      </c>
      <c r="BI62" s="84" t="str">
        <f t="shared" si="25"/>
        <v/>
      </c>
      <c r="BJ62" s="12"/>
      <c r="BK62" s="82" t="str">
        <f>IF(SUM(BB62)+SUM(BH62)=0,"",SUM(BB62)+SUM(BH62))</f>
        <v/>
      </c>
      <c r="BL62" s="82" t="str">
        <f t="shared" si="26"/>
        <v/>
      </c>
    </row>
    <row r="63" spans="1:64" ht="18.75" x14ac:dyDescent="0.3">
      <c r="A63" t="s">
        <v>45</v>
      </c>
      <c r="B63" s="3">
        <v>45709</v>
      </c>
      <c r="C63">
        <v>37</v>
      </c>
      <c r="D63">
        <v>338</v>
      </c>
      <c r="E63" t="s">
        <v>91</v>
      </c>
      <c r="F63" t="s">
        <v>92</v>
      </c>
      <c r="G63" t="s">
        <v>93</v>
      </c>
      <c r="H63" t="s">
        <v>94</v>
      </c>
      <c r="I63" t="s">
        <v>201</v>
      </c>
      <c r="J63" s="3">
        <v>45709</v>
      </c>
      <c r="K63">
        <v>52.69</v>
      </c>
      <c r="L63" t="s">
        <v>49</v>
      </c>
      <c r="M63" t="s">
        <v>96</v>
      </c>
      <c r="N63" t="s">
        <v>59</v>
      </c>
      <c r="O63" t="s">
        <v>202</v>
      </c>
      <c r="AF63" s="66" t="str">
        <f t="shared" si="1"/>
        <v/>
      </c>
      <c r="AG63" s="4" t="str">
        <f t="shared" si="2"/>
        <v/>
      </c>
      <c r="AH63" s="5" t="str">
        <f t="shared" si="3"/>
        <v/>
      </c>
      <c r="AI63" s="4" t="str">
        <f>IF(COUNTIF(AF63:AF$1212,AF63)=COUNTIF(AF:AF,AF63),SUMIFS(AG63:AG$1212,F63:F$1212,"ATOS*",AF63:AF$1212,AF63),"")</f>
        <v/>
      </c>
      <c r="AJ63" s="67" t="str">
        <f t="shared" si="4"/>
        <v/>
      </c>
      <c r="AK63" s="103" t="str">
        <f t="shared" si="5"/>
        <v/>
      </c>
      <c r="AL63" s="4" t="str">
        <f t="shared" si="6"/>
        <v/>
      </c>
      <c r="AM63" s="5" t="str">
        <f t="shared" si="7"/>
        <v/>
      </c>
      <c r="AN63" s="68" t="str">
        <f>IF(COUNTIF(AK63:AK$1193,AK63)=COUNTIF(AK:AK,AK63),SUMIFS(AL63:AL$1193,F63:F$1193,"*WORLDLINE*",AK63:AK$1193,AK63),"")</f>
        <v/>
      </c>
      <c r="AO63" s="83" t="str">
        <f t="shared" si="27"/>
        <v>20/02/2025</v>
      </c>
      <c r="AP63" s="79">
        <f t="shared" si="9"/>
        <v>45708</v>
      </c>
      <c r="AQ63" s="80">
        <f t="shared" si="10"/>
        <v>53</v>
      </c>
      <c r="AR63" s="81">
        <f t="shared" si="11"/>
        <v>52.69</v>
      </c>
      <c r="AS63" s="84">
        <f t="shared" si="12"/>
        <v>0.31000000000000227</v>
      </c>
      <c r="AT63" s="74" t="str">
        <f>IF(LEFT(O63,5)="SUMUP",MID(RIGHT(O63,6),1,2)&amp;"/"&amp;MID(RIGHT(O63,6),3,2)&amp;"/"&amp;MID(RIGHT(O63,6),5,2),"")</f>
        <v/>
      </c>
      <c r="AU63" s="5" t="str">
        <f t="shared" si="13"/>
        <v/>
      </c>
      <c r="AV63" s="7" t="str">
        <f t="shared" si="14"/>
        <v/>
      </c>
      <c r="AW63" s="75" t="str">
        <f>IF(AX63="","",VLOOKUP(AV63,[1]SUMUP!$V$4:$Y$2029,2,FALSE))</f>
        <v/>
      </c>
      <c r="AX63" s="76" t="str">
        <f>IF(AV63="","",K63)</f>
        <v/>
      </c>
      <c r="AY63" s="77" t="str">
        <f t="shared" si="15"/>
        <v/>
      </c>
      <c r="AZ63" s="83" t="str">
        <f t="shared" si="16"/>
        <v/>
      </c>
      <c r="BA63" s="79" t="str">
        <f t="shared" si="17"/>
        <v/>
      </c>
      <c r="BB63" s="80" t="str">
        <f t="shared" si="18"/>
        <v/>
      </c>
      <c r="BC63" s="81" t="str">
        <f t="shared" si="19"/>
        <v/>
      </c>
      <c r="BD63" s="84" t="str">
        <f t="shared" si="20"/>
        <v/>
      </c>
      <c r="BE63" s="78" t="str">
        <f t="shared" si="21"/>
        <v/>
      </c>
      <c r="BF63" s="79" t="str">
        <f t="shared" si="22"/>
        <v/>
      </c>
      <c r="BG63" s="80" t="str">
        <f t="shared" si="23"/>
        <v/>
      </c>
      <c r="BH63" s="81" t="str">
        <f t="shared" si="24"/>
        <v/>
      </c>
      <c r="BI63" s="84" t="str">
        <f t="shared" si="25"/>
        <v/>
      </c>
      <c r="BJ63" s="12"/>
      <c r="BK63" s="82" t="str">
        <f>IF(SUM(BB63)+SUM(BH63)=0,"",SUM(BB63)+SUM(BH63))</f>
        <v/>
      </c>
      <c r="BL63" s="82" t="str">
        <f t="shared" si="26"/>
        <v/>
      </c>
    </row>
    <row r="64" spans="1:64" ht="18.75" x14ac:dyDescent="0.3">
      <c r="A64" t="s">
        <v>45</v>
      </c>
      <c r="B64" s="3">
        <v>45709</v>
      </c>
      <c r="C64">
        <v>37</v>
      </c>
      <c r="D64">
        <v>337</v>
      </c>
      <c r="E64" t="s">
        <v>46</v>
      </c>
      <c r="F64" t="s">
        <v>47</v>
      </c>
      <c r="I64" t="s">
        <v>203</v>
      </c>
      <c r="J64" s="3">
        <v>45708</v>
      </c>
      <c r="K64">
        <v>280</v>
      </c>
      <c r="L64" t="s">
        <v>49</v>
      </c>
      <c r="M64" t="s">
        <v>50</v>
      </c>
      <c r="O64" t="s">
        <v>204</v>
      </c>
      <c r="AF64" s="66">
        <f t="shared" si="1"/>
        <v>45708</v>
      </c>
      <c r="AG64" s="4">
        <f t="shared" si="2"/>
        <v>280</v>
      </c>
      <c r="AH64" s="5">
        <f t="shared" si="3"/>
        <v>45708</v>
      </c>
      <c r="AI64" s="4">
        <f>IF(COUNTIF(AF64:AF$1212,AF64)=COUNTIF(AF:AF,AF64),SUMIFS(AG64:AG$1212,F64:F$1212,"ATOS*",AF64:AF$1212,AF64),"")</f>
        <v>330</v>
      </c>
      <c r="AJ64" s="67" t="str">
        <f t="shared" si="4"/>
        <v/>
      </c>
      <c r="AK64" s="103" t="str">
        <f t="shared" si="5"/>
        <v/>
      </c>
      <c r="AL64" s="4" t="str">
        <f t="shared" si="6"/>
        <v/>
      </c>
      <c r="AM64" s="5" t="str">
        <f t="shared" si="7"/>
        <v/>
      </c>
      <c r="AN64" s="68" t="str">
        <f>IF(COUNTIF(AK64:AK$1193,AK64)=COUNTIF(AK:AK,AK64),SUMIFS(AL64:AL$1193,F64:F$1193,"*WORLDLINE*",AK64:AK$1193,AK64),"")</f>
        <v/>
      </c>
      <c r="AO64" s="83" t="str">
        <f t="shared" si="27"/>
        <v/>
      </c>
      <c r="AP64" s="79" t="str">
        <f t="shared" si="9"/>
        <v/>
      </c>
      <c r="AQ64" s="80" t="str">
        <f t="shared" si="10"/>
        <v/>
      </c>
      <c r="AR64" s="81" t="str">
        <f t="shared" si="11"/>
        <v/>
      </c>
      <c r="AS64" s="84" t="str">
        <f t="shared" si="12"/>
        <v/>
      </c>
      <c r="AT64" s="74" t="str">
        <f>IF(LEFT(O64,5)="SUMUP",MID(RIGHT(O64,6),1,2)&amp;"/"&amp;MID(RIGHT(O64,6),3,2)&amp;"/"&amp;MID(RIGHT(O64,6),5,2),"")</f>
        <v/>
      </c>
      <c r="AU64" s="5" t="str">
        <f t="shared" si="13"/>
        <v/>
      </c>
      <c r="AV64" s="7" t="str">
        <f t="shared" si="14"/>
        <v/>
      </c>
      <c r="AW64" s="75" t="str">
        <f>IF(AX64="","",VLOOKUP(AV64,[1]SUMUP!$V$4:$Y$2029,2,FALSE))</f>
        <v/>
      </c>
      <c r="AX64" s="76" t="str">
        <f>IF(AV64="","",K64)</f>
        <v/>
      </c>
      <c r="AY64" s="77" t="str">
        <f t="shared" si="15"/>
        <v/>
      </c>
      <c r="AZ64" s="83" t="str">
        <f t="shared" si="16"/>
        <v/>
      </c>
      <c r="BA64" s="79" t="str">
        <f t="shared" si="17"/>
        <v/>
      </c>
      <c r="BB64" s="80" t="str">
        <f t="shared" si="18"/>
        <v/>
      </c>
      <c r="BC64" s="81" t="str">
        <f t="shared" si="19"/>
        <v/>
      </c>
      <c r="BD64" s="84" t="str">
        <f t="shared" si="20"/>
        <v/>
      </c>
      <c r="BE64" s="78" t="str">
        <f t="shared" si="21"/>
        <v/>
      </c>
      <c r="BF64" s="79" t="str">
        <f t="shared" si="22"/>
        <v/>
      </c>
      <c r="BG64" s="80" t="str">
        <f t="shared" si="23"/>
        <v/>
      </c>
      <c r="BH64" s="81" t="str">
        <f t="shared" si="24"/>
        <v/>
      </c>
      <c r="BI64" s="84" t="str">
        <f t="shared" si="25"/>
        <v/>
      </c>
      <c r="BJ64" s="12"/>
      <c r="BK64" s="82" t="str">
        <f>IF(SUM(BB64)+SUM(BH64)=0,"",SUM(BB64)+SUM(BH64))</f>
        <v/>
      </c>
      <c r="BL64" s="82" t="str">
        <f t="shared" si="26"/>
        <v/>
      </c>
    </row>
    <row r="65" spans="1:64" ht="18.75" x14ac:dyDescent="0.3">
      <c r="A65" t="s">
        <v>45</v>
      </c>
      <c r="B65" s="3">
        <v>45709</v>
      </c>
      <c r="C65">
        <v>37</v>
      </c>
      <c r="D65">
        <v>336</v>
      </c>
      <c r="E65" t="s">
        <v>87</v>
      </c>
      <c r="F65" t="s">
        <v>88</v>
      </c>
      <c r="I65" t="s">
        <v>205</v>
      </c>
      <c r="J65" s="3">
        <v>45709</v>
      </c>
      <c r="K65">
        <v>268</v>
      </c>
      <c r="L65" t="s">
        <v>49</v>
      </c>
      <c r="M65" t="s">
        <v>50</v>
      </c>
      <c r="O65" t="s">
        <v>206</v>
      </c>
      <c r="AF65" s="66" t="str">
        <f t="shared" si="1"/>
        <v/>
      </c>
      <c r="AG65" s="4" t="str">
        <f t="shared" si="2"/>
        <v/>
      </c>
      <c r="AH65" s="5" t="str">
        <f t="shared" si="3"/>
        <v/>
      </c>
      <c r="AI65" s="4" t="str">
        <f>IF(COUNTIF(AF65:AF$1212,AF65)=COUNTIF(AF:AF,AF65),SUMIFS(AG65:AG$1212,F65:F$1212,"ATOS*",AF65:AF$1212,AF65),"")</f>
        <v/>
      </c>
      <c r="AJ65" s="67" t="str">
        <f t="shared" si="4"/>
        <v>19/02/2025</v>
      </c>
      <c r="AK65" s="103">
        <f t="shared" si="5"/>
        <v>45707</v>
      </c>
      <c r="AL65" s="4">
        <f t="shared" si="6"/>
        <v>268</v>
      </c>
      <c r="AM65" s="5">
        <f t="shared" si="7"/>
        <v>45707</v>
      </c>
      <c r="AN65" s="68">
        <f>IF(COUNTIF(AK65:AK$1193,AK65)=COUNTIF(AK:AK,AK65),SUMIFS(AL65:AL$1193,F65:F$1193,"*WORLDLINE*",AK65:AK$1193,AK65),"")</f>
        <v>268</v>
      </c>
      <c r="AO65" s="83" t="str">
        <f t="shared" si="27"/>
        <v/>
      </c>
      <c r="AP65" s="79" t="str">
        <f t="shared" si="9"/>
        <v/>
      </c>
      <c r="AQ65" s="80" t="str">
        <f t="shared" si="10"/>
        <v/>
      </c>
      <c r="AR65" s="81" t="str">
        <f t="shared" si="11"/>
        <v/>
      </c>
      <c r="AS65" s="84" t="str">
        <f t="shared" si="12"/>
        <v/>
      </c>
      <c r="AT65" s="74" t="str">
        <f>IF(LEFT(O65,5)="SUMUP",MID(RIGHT(O65,6),1,2)&amp;"/"&amp;MID(RIGHT(O65,6),3,2)&amp;"/"&amp;MID(RIGHT(O65,6),5,2),"")</f>
        <v/>
      </c>
      <c r="AU65" s="5" t="str">
        <f t="shared" si="13"/>
        <v/>
      </c>
      <c r="AV65" s="7" t="str">
        <f t="shared" si="14"/>
        <v/>
      </c>
      <c r="AW65" s="75" t="str">
        <f>IF(AX65="","",VLOOKUP(AV65,[1]SUMUP!$V$4:$Y$2029,2,FALSE))</f>
        <v/>
      </c>
      <c r="AX65" s="76" t="str">
        <f>IF(AV65="","",K65)</f>
        <v/>
      </c>
      <c r="AY65" s="77" t="str">
        <f t="shared" si="15"/>
        <v/>
      </c>
      <c r="AZ65" s="83" t="str">
        <f t="shared" si="16"/>
        <v/>
      </c>
      <c r="BA65" s="79" t="str">
        <f t="shared" si="17"/>
        <v/>
      </c>
      <c r="BB65" s="80" t="str">
        <f t="shared" si="18"/>
        <v/>
      </c>
      <c r="BC65" s="81" t="str">
        <f t="shared" si="19"/>
        <v/>
      </c>
      <c r="BD65" s="84" t="str">
        <f t="shared" si="20"/>
        <v/>
      </c>
      <c r="BE65" s="78" t="str">
        <f t="shared" si="21"/>
        <v/>
      </c>
      <c r="BF65" s="79" t="str">
        <f t="shared" si="22"/>
        <v/>
      </c>
      <c r="BG65" s="80" t="str">
        <f t="shared" si="23"/>
        <v/>
      </c>
      <c r="BH65" s="81" t="str">
        <f t="shared" si="24"/>
        <v/>
      </c>
      <c r="BI65" s="84" t="str">
        <f t="shared" si="25"/>
        <v/>
      </c>
      <c r="BJ65" s="12"/>
      <c r="BK65" s="82" t="str">
        <f>IF(SUM(BB65)+SUM(BH65)=0,"",SUM(BB65)+SUM(BH65))</f>
        <v/>
      </c>
      <c r="BL65" s="82" t="str">
        <f t="shared" si="26"/>
        <v/>
      </c>
    </row>
    <row r="66" spans="1:64" ht="18.75" x14ac:dyDescent="0.3">
      <c r="A66" t="s">
        <v>45</v>
      </c>
      <c r="B66" s="3">
        <v>45708</v>
      </c>
      <c r="C66">
        <v>36</v>
      </c>
      <c r="D66">
        <v>335</v>
      </c>
      <c r="E66" t="s">
        <v>207</v>
      </c>
      <c r="F66" t="s">
        <v>208</v>
      </c>
      <c r="G66" t="s">
        <v>209</v>
      </c>
      <c r="H66" t="s">
        <v>210</v>
      </c>
      <c r="I66" t="s">
        <v>211</v>
      </c>
      <c r="J66" s="3">
        <v>45708</v>
      </c>
      <c r="K66" s="2">
        <v>43.35</v>
      </c>
      <c r="L66" t="s">
        <v>49</v>
      </c>
      <c r="M66" t="s">
        <v>55</v>
      </c>
      <c r="N66" t="s">
        <v>59</v>
      </c>
      <c r="O66" t="s">
        <v>212</v>
      </c>
      <c r="AF66" s="66" t="str">
        <f t="shared" si="1"/>
        <v/>
      </c>
      <c r="AG66" s="4" t="str">
        <f t="shared" si="2"/>
        <v/>
      </c>
      <c r="AH66" s="5" t="str">
        <f t="shared" si="3"/>
        <v/>
      </c>
      <c r="AI66" s="4" t="str">
        <f>IF(COUNTIF(AF66:AF$1212,AF66)=COUNTIF(AF:AF,AF66),SUMIFS(AG66:AG$1212,F66:F$1212,"ATOS*",AF66:AF$1212,AF66),"")</f>
        <v/>
      </c>
      <c r="AJ66" s="67" t="str">
        <f t="shared" si="4"/>
        <v/>
      </c>
      <c r="AK66" s="103" t="str">
        <f t="shared" si="5"/>
        <v/>
      </c>
      <c r="AL66" s="4" t="str">
        <f t="shared" si="6"/>
        <v/>
      </c>
      <c r="AM66" s="5" t="str">
        <f t="shared" si="7"/>
        <v/>
      </c>
      <c r="AN66" s="68" t="str">
        <f>IF(COUNTIF(AK66:AK$1193,AK66)=COUNTIF(AK:AK,AK66),SUMIFS(AL66:AL$1193,F66:F$1193,"*WORLDLINE*",AK66:AK$1193,AK66),"")</f>
        <v/>
      </c>
      <c r="AO66" s="83" t="str">
        <f t="shared" si="27"/>
        <v/>
      </c>
      <c r="AP66" s="79" t="str">
        <f t="shared" si="9"/>
        <v/>
      </c>
      <c r="AQ66" s="80" t="str">
        <f t="shared" si="10"/>
        <v/>
      </c>
      <c r="AR66" s="81" t="str">
        <f t="shared" si="11"/>
        <v/>
      </c>
      <c r="AS66" s="84" t="str">
        <f t="shared" si="12"/>
        <v/>
      </c>
      <c r="AT66" s="74" t="str">
        <f>IF(LEFT(O66,5)="SUMUP",MID(RIGHT(O66,6),1,2)&amp;"/"&amp;MID(RIGHT(O66,6),3,2)&amp;"/"&amp;MID(RIGHT(O66,6),5,2),"")</f>
        <v/>
      </c>
      <c r="AU66" s="5" t="str">
        <f t="shared" si="13"/>
        <v/>
      </c>
      <c r="AV66" s="7" t="str">
        <f t="shared" si="14"/>
        <v/>
      </c>
      <c r="AW66" s="75" t="str">
        <f>IF(AX66="","",VLOOKUP(AV66,[1]SUMUP!$V$4:$Y$2029,2,FALSE))</f>
        <v/>
      </c>
      <c r="AX66" s="76" t="str">
        <f>IF(AV66="","",K66)</f>
        <v/>
      </c>
      <c r="AY66" s="77" t="str">
        <f t="shared" si="15"/>
        <v/>
      </c>
      <c r="AZ66" s="83" t="str">
        <f t="shared" si="16"/>
        <v/>
      </c>
      <c r="BA66" s="79" t="str">
        <f t="shared" si="17"/>
        <v/>
      </c>
      <c r="BB66" s="80" t="str">
        <f t="shared" si="18"/>
        <v/>
      </c>
      <c r="BC66" s="81" t="str">
        <f t="shared" si="19"/>
        <v/>
      </c>
      <c r="BD66" s="84" t="str">
        <f t="shared" si="20"/>
        <v/>
      </c>
      <c r="BE66" s="78" t="str">
        <f t="shared" si="21"/>
        <v/>
      </c>
      <c r="BF66" s="79" t="str">
        <f t="shared" si="22"/>
        <v/>
      </c>
      <c r="BG66" s="80" t="str">
        <f t="shared" si="23"/>
        <v/>
      </c>
      <c r="BH66" s="81" t="str">
        <f t="shared" si="24"/>
        <v/>
      </c>
      <c r="BI66" s="84" t="str">
        <f t="shared" si="25"/>
        <v/>
      </c>
      <c r="BJ66" s="12"/>
      <c r="BK66" s="82" t="str">
        <f>IF(SUM(BB66)+SUM(BH66)=0,"",SUM(BB66)+SUM(BH66))</f>
        <v/>
      </c>
      <c r="BL66" s="82" t="str">
        <f t="shared" si="26"/>
        <v/>
      </c>
    </row>
    <row r="67" spans="1:64" ht="18.75" x14ac:dyDescent="0.3">
      <c r="A67" t="s">
        <v>45</v>
      </c>
      <c r="B67" s="3">
        <v>45708</v>
      </c>
      <c r="C67">
        <v>36</v>
      </c>
      <c r="D67">
        <v>334</v>
      </c>
      <c r="E67" t="s">
        <v>46</v>
      </c>
      <c r="F67" t="s">
        <v>47</v>
      </c>
      <c r="I67" t="s">
        <v>213</v>
      </c>
      <c r="J67" s="3">
        <v>45708</v>
      </c>
      <c r="K67" s="2">
        <v>50</v>
      </c>
      <c r="L67" t="s">
        <v>49</v>
      </c>
      <c r="M67" t="s">
        <v>50</v>
      </c>
      <c r="O67" t="s">
        <v>204</v>
      </c>
      <c r="AF67" s="66">
        <f t="shared" si="1"/>
        <v>45708</v>
      </c>
      <c r="AG67" s="4">
        <f t="shared" si="2"/>
        <v>50</v>
      </c>
      <c r="AH67" s="5" t="str">
        <f t="shared" si="3"/>
        <v/>
      </c>
      <c r="AI67" s="4" t="str">
        <f>IF(COUNTIF(AF67:AF$1212,AF67)=COUNTIF(AF:AF,AF67),SUMIFS(AG67:AG$1212,F67:F$1212,"ATOS*",AF67:AF$1212,AF67),"")</f>
        <v/>
      </c>
      <c r="AJ67" s="67" t="str">
        <f t="shared" si="4"/>
        <v/>
      </c>
      <c r="AK67" s="103" t="str">
        <f t="shared" si="5"/>
        <v/>
      </c>
      <c r="AL67" s="4" t="str">
        <f t="shared" si="6"/>
        <v/>
      </c>
      <c r="AM67" s="5" t="str">
        <f t="shared" si="7"/>
        <v/>
      </c>
      <c r="AN67" s="68" t="str">
        <f>IF(COUNTIF(AK67:AK$1193,AK67)=COUNTIF(AK:AK,AK67),SUMIFS(AL67:AL$1193,F67:F$1193,"*WORLDLINE*",AK67:AK$1193,AK67),"")</f>
        <v/>
      </c>
      <c r="AO67" s="83" t="str">
        <f t="shared" si="27"/>
        <v/>
      </c>
      <c r="AP67" s="79" t="str">
        <f t="shared" si="9"/>
        <v/>
      </c>
      <c r="AQ67" s="80" t="str">
        <f t="shared" si="10"/>
        <v/>
      </c>
      <c r="AR67" s="81" t="str">
        <f t="shared" si="11"/>
        <v/>
      </c>
      <c r="AS67" s="84" t="str">
        <f t="shared" si="12"/>
        <v/>
      </c>
      <c r="AT67" s="74" t="str">
        <f>IF(LEFT(O67,5)="SUMUP",MID(RIGHT(O67,6),1,2)&amp;"/"&amp;MID(RIGHT(O67,6),3,2)&amp;"/"&amp;MID(RIGHT(O67,6),5,2),"")</f>
        <v/>
      </c>
      <c r="AU67" s="5" t="str">
        <f t="shared" si="13"/>
        <v/>
      </c>
      <c r="AV67" s="7" t="str">
        <f t="shared" si="14"/>
        <v/>
      </c>
      <c r="AW67" s="75" t="str">
        <f>IF(AX67="","",VLOOKUP(AV67,[1]SUMUP!$V$4:$Y$2029,2,FALSE))</f>
        <v/>
      </c>
      <c r="AX67" s="76" t="str">
        <f>IF(AV67="","",K67)</f>
        <v/>
      </c>
      <c r="AY67" s="77" t="str">
        <f t="shared" si="15"/>
        <v/>
      </c>
      <c r="AZ67" s="83" t="str">
        <f t="shared" si="16"/>
        <v/>
      </c>
      <c r="BA67" s="79" t="str">
        <f t="shared" si="17"/>
        <v/>
      </c>
      <c r="BB67" s="80" t="str">
        <f t="shared" si="18"/>
        <v/>
      </c>
      <c r="BC67" s="81" t="str">
        <f t="shared" si="19"/>
        <v/>
      </c>
      <c r="BD67" s="84" t="str">
        <f t="shared" si="20"/>
        <v/>
      </c>
      <c r="BE67" s="78" t="str">
        <f t="shared" si="21"/>
        <v/>
      </c>
      <c r="BF67" s="79" t="str">
        <f t="shared" si="22"/>
        <v/>
      </c>
      <c r="BG67" s="80" t="str">
        <f t="shared" si="23"/>
        <v/>
      </c>
      <c r="BH67" s="81" t="str">
        <f t="shared" si="24"/>
        <v/>
      </c>
      <c r="BI67" s="84" t="str">
        <f t="shared" si="25"/>
        <v/>
      </c>
      <c r="BJ67" s="12"/>
      <c r="BK67" s="82" t="str">
        <f>IF(SUM(BB67)+SUM(BH67)=0,"",SUM(BB67)+SUM(BH67))</f>
        <v/>
      </c>
      <c r="BL67" s="82" t="str">
        <f t="shared" si="26"/>
        <v/>
      </c>
    </row>
    <row r="68" spans="1:64" ht="18.75" x14ac:dyDescent="0.3">
      <c r="A68" t="s">
        <v>45</v>
      </c>
      <c r="B68" s="3">
        <v>45708</v>
      </c>
      <c r="C68">
        <v>36</v>
      </c>
      <c r="D68">
        <v>333</v>
      </c>
      <c r="E68" t="s">
        <v>214</v>
      </c>
      <c r="F68" t="s">
        <v>215</v>
      </c>
      <c r="I68" t="s">
        <v>216</v>
      </c>
      <c r="J68" s="3">
        <v>45708</v>
      </c>
      <c r="K68" s="2">
        <v>-191.88</v>
      </c>
      <c r="L68" t="s">
        <v>49</v>
      </c>
      <c r="M68" t="s">
        <v>96</v>
      </c>
      <c r="O68" t="s">
        <v>216</v>
      </c>
      <c r="AF68" s="66" t="str">
        <f t="shared" si="1"/>
        <v/>
      </c>
      <c r="AG68" s="4" t="str">
        <f t="shared" si="2"/>
        <v/>
      </c>
      <c r="AH68" s="5" t="str">
        <f t="shared" si="3"/>
        <v/>
      </c>
      <c r="AI68" s="4" t="str">
        <f>IF(COUNTIF(AF68:AF$1212,AF68)=COUNTIF(AF:AF,AF68),SUMIFS(AG68:AG$1212,F68:F$1212,"ATOS*",AF68:AF$1212,AF68),"")</f>
        <v/>
      </c>
      <c r="AJ68" s="67" t="str">
        <f t="shared" si="4"/>
        <v/>
      </c>
      <c r="AK68" s="103" t="str">
        <f t="shared" si="5"/>
        <v/>
      </c>
      <c r="AL68" s="4" t="str">
        <f t="shared" si="6"/>
        <v/>
      </c>
      <c r="AM68" s="5" t="str">
        <f t="shared" si="7"/>
        <v/>
      </c>
      <c r="AN68" s="68" t="str">
        <f>IF(COUNTIF(AK68:AK$1193,AK68)=COUNTIF(AK:AK,AK68),SUMIFS(AL68:AL$1193,F68:F$1193,"*WORLDLINE*",AK68:AK$1193,AK68),"")</f>
        <v/>
      </c>
      <c r="AO68" s="83" t="str">
        <f t="shared" si="27"/>
        <v/>
      </c>
      <c r="AP68" s="79" t="str">
        <f t="shared" si="9"/>
        <v/>
      </c>
      <c r="AQ68" s="80" t="str">
        <f t="shared" si="10"/>
        <v/>
      </c>
      <c r="AR68" s="81" t="str">
        <f t="shared" si="11"/>
        <v/>
      </c>
      <c r="AS68" s="84" t="str">
        <f t="shared" si="12"/>
        <v/>
      </c>
      <c r="AT68" s="74" t="str">
        <f>IF(LEFT(O68,5)="SUMUP",MID(RIGHT(O68,6),1,2)&amp;"/"&amp;MID(RIGHT(O68,6),3,2)&amp;"/"&amp;MID(RIGHT(O68,6),5,2),"")</f>
        <v/>
      </c>
      <c r="AU68" s="5" t="str">
        <f t="shared" si="13"/>
        <v/>
      </c>
      <c r="AV68" s="7" t="str">
        <f t="shared" si="14"/>
        <v/>
      </c>
      <c r="AW68" s="75" t="str">
        <f>IF(AX68="","",VLOOKUP(AV68,[1]SUMUP!$V$4:$Y$2029,2,FALSE))</f>
        <v/>
      </c>
      <c r="AX68" s="76" t="str">
        <f>IF(AV68="","",K68)</f>
        <v/>
      </c>
      <c r="AY68" s="77" t="str">
        <f t="shared" si="15"/>
        <v/>
      </c>
      <c r="AZ68" s="83" t="str">
        <f t="shared" si="16"/>
        <v/>
      </c>
      <c r="BA68" s="79" t="str">
        <f t="shared" si="17"/>
        <v/>
      </c>
      <c r="BB68" s="80" t="str">
        <f t="shared" si="18"/>
        <v/>
      </c>
      <c r="BC68" s="81" t="str">
        <f t="shared" si="19"/>
        <v/>
      </c>
      <c r="BD68" s="84" t="str">
        <f t="shared" si="20"/>
        <v/>
      </c>
      <c r="BE68" s="78" t="str">
        <f t="shared" si="21"/>
        <v/>
      </c>
      <c r="BF68" s="79" t="str">
        <f t="shared" si="22"/>
        <v/>
      </c>
      <c r="BG68" s="80" t="str">
        <f t="shared" si="23"/>
        <v/>
      </c>
      <c r="BH68" s="81" t="str">
        <f t="shared" si="24"/>
        <v/>
      </c>
      <c r="BI68" s="84" t="str">
        <f t="shared" si="25"/>
        <v/>
      </c>
      <c r="BJ68" s="12"/>
      <c r="BK68" s="82" t="str">
        <f>IF(SUM(BB68)+SUM(BH68)=0,"",SUM(BB68)+SUM(BH68))</f>
        <v/>
      </c>
      <c r="BL68" s="82" t="str">
        <f t="shared" si="26"/>
        <v/>
      </c>
    </row>
    <row r="69" spans="1:64" ht="18.75" x14ac:dyDescent="0.3">
      <c r="A69" t="s">
        <v>45</v>
      </c>
      <c r="B69" s="3">
        <v>45708</v>
      </c>
      <c r="C69">
        <v>36</v>
      </c>
      <c r="D69">
        <v>332</v>
      </c>
      <c r="E69" t="s">
        <v>91</v>
      </c>
      <c r="F69" t="s">
        <v>92</v>
      </c>
      <c r="G69" t="s">
        <v>93</v>
      </c>
      <c r="H69" t="s">
        <v>94</v>
      </c>
      <c r="I69" t="s">
        <v>217</v>
      </c>
      <c r="J69" s="3">
        <v>45708</v>
      </c>
      <c r="K69" s="2">
        <v>78.62</v>
      </c>
      <c r="L69" t="s">
        <v>49</v>
      </c>
      <c r="M69" t="s">
        <v>96</v>
      </c>
      <c r="N69" t="s">
        <v>59</v>
      </c>
      <c r="O69" t="s">
        <v>218</v>
      </c>
      <c r="AF69" s="66" t="str">
        <f t="shared" si="1"/>
        <v/>
      </c>
      <c r="AG69" s="4" t="str">
        <f t="shared" si="2"/>
        <v/>
      </c>
      <c r="AH69" s="5" t="str">
        <f t="shared" si="3"/>
        <v/>
      </c>
      <c r="AI69" s="4" t="str">
        <f>IF(COUNTIF(AF69:AF$1212,AF69)=COUNTIF(AF:AF,AF69),SUMIFS(AG69:AG$1212,F69:F$1212,"ATOS*",AF69:AF$1212,AF69),"")</f>
        <v/>
      </c>
      <c r="AJ69" s="67" t="str">
        <f t="shared" si="4"/>
        <v/>
      </c>
      <c r="AK69" s="103" t="str">
        <f t="shared" si="5"/>
        <v/>
      </c>
      <c r="AL69" s="4" t="str">
        <f t="shared" si="6"/>
        <v/>
      </c>
      <c r="AM69" s="5" t="str">
        <f t="shared" si="7"/>
        <v/>
      </c>
      <c r="AN69" s="68" t="str">
        <f>IF(COUNTIF(AK69:AK$1193,AK69)=COUNTIF(AK:AK,AK69),SUMIFS(AL69:AL$1193,F69:F$1193,"*WORLDLINE*",AK69:AK$1193,AK69),"")</f>
        <v/>
      </c>
      <c r="AO69" s="83" t="str">
        <f t="shared" si="27"/>
        <v/>
      </c>
      <c r="AP69" s="79" t="str">
        <f t="shared" si="9"/>
        <v/>
      </c>
      <c r="AQ69" s="80" t="str">
        <f t="shared" si="10"/>
        <v/>
      </c>
      <c r="AR69" s="81" t="str">
        <f t="shared" si="11"/>
        <v/>
      </c>
      <c r="AS69" s="84" t="str">
        <f t="shared" si="12"/>
        <v/>
      </c>
      <c r="AT69" s="74" t="str">
        <f>IF(LEFT(O69,5)="SUMUP",MID(RIGHT(O69,6),1,2)&amp;"/"&amp;MID(RIGHT(O69,6),3,2)&amp;"/"&amp;MID(RIGHT(O69,6),5,2),"")</f>
        <v/>
      </c>
      <c r="AU69" s="5" t="str">
        <f t="shared" si="13"/>
        <v/>
      </c>
      <c r="AV69" s="7" t="str">
        <f t="shared" si="14"/>
        <v/>
      </c>
      <c r="AW69" s="75" t="str">
        <f>IF(AX69="","",VLOOKUP(AV69,[1]SUMUP!$V$4:$Y$2029,2,FALSE))</f>
        <v/>
      </c>
      <c r="AX69" s="76" t="str">
        <f>IF(AV69="","",K69)</f>
        <v/>
      </c>
      <c r="AY69" s="77" t="str">
        <f t="shared" si="15"/>
        <v/>
      </c>
      <c r="AZ69" s="83" t="str">
        <f>IF(OR(K69&lt;0,LEFT(O69,3)&lt;&gt;"ALL"),"",IF(LEFT(F69,4)="Axep",IF(RIGHT(O69,9)="GERPINNES",SUBSTITUTE(MID(O69,50,10),".","/"),"")))</f>
        <v>19/02/2025</v>
      </c>
      <c r="BA69" s="79">
        <f t="shared" si="17"/>
        <v>45707</v>
      </c>
      <c r="BB69" s="80">
        <f t="shared" si="18"/>
        <v>79</v>
      </c>
      <c r="BC69" s="81">
        <f t="shared" si="19"/>
        <v>78.62</v>
      </c>
      <c r="BD69" s="84">
        <f t="shared" si="20"/>
        <v>0.37999999999999545</v>
      </c>
      <c r="BE69" s="78" t="str">
        <f t="shared" si="21"/>
        <v/>
      </c>
      <c r="BF69" s="79" t="str">
        <f t="shared" si="22"/>
        <v/>
      </c>
      <c r="BG69" s="80" t="str">
        <f t="shared" si="23"/>
        <v/>
      </c>
      <c r="BH69" s="81" t="str">
        <f t="shared" si="24"/>
        <v/>
      </c>
      <c r="BI69" s="84" t="str">
        <f t="shared" si="25"/>
        <v/>
      </c>
      <c r="BJ69" s="12"/>
      <c r="BK69" s="82">
        <f>IF(SUM(BB69)+SUM(BH69)=0,"",SUM(BB69)+SUM(BH69))</f>
        <v>79</v>
      </c>
      <c r="BL69" s="82">
        <f t="shared" si="26"/>
        <v>78.62</v>
      </c>
    </row>
    <row r="70" spans="1:64" ht="18.75" x14ac:dyDescent="0.3">
      <c r="A70" t="s">
        <v>45</v>
      </c>
      <c r="B70" s="3">
        <v>45708</v>
      </c>
      <c r="C70">
        <v>36</v>
      </c>
      <c r="D70">
        <v>331</v>
      </c>
      <c r="E70" t="s">
        <v>91</v>
      </c>
      <c r="F70" t="s">
        <v>92</v>
      </c>
      <c r="G70" t="s">
        <v>93</v>
      </c>
      <c r="H70" t="s">
        <v>94</v>
      </c>
      <c r="I70" t="s">
        <v>219</v>
      </c>
      <c r="J70" s="3">
        <v>45708</v>
      </c>
      <c r="K70" s="2">
        <v>243.23</v>
      </c>
      <c r="L70" t="s">
        <v>49</v>
      </c>
      <c r="M70" t="s">
        <v>96</v>
      </c>
      <c r="N70" t="s">
        <v>59</v>
      </c>
      <c r="O70" t="s">
        <v>220</v>
      </c>
      <c r="AF70" s="66" t="str">
        <f t="shared" ref="AF70:AF133" si="28">IF(LEFT(F70,4)="ATOS",DATE(YEAR(B70),MID(O70,4,2)*1,MID(O70,1,2)*1),"")</f>
        <v/>
      </c>
      <c r="AG70" s="4" t="str">
        <f t="shared" ref="AG70:AG133" si="29">IF(AF70="","",K70)</f>
        <v/>
      </c>
      <c r="AH70" s="5" t="str">
        <f t="shared" ref="AH70:AH133" si="30">IF(AI70="","",AF70)</f>
        <v/>
      </c>
      <c r="AI70" s="4" t="str">
        <f>IF(COUNTIF(AF70:AF$1212,AF70)=COUNTIF(AF:AF,AF70),SUMIFS(AG70:AG$1212,F70:F$1212,"ATOS*",AF70:AF$1212,AF70),"")</f>
        <v/>
      </c>
      <c r="AJ70" s="67" t="str">
        <f t="shared" ref="AJ70:AJ133" si="31">IF(OR(K70&lt;0,LEFT(O70,1)&lt;&gt;"R"),"",IF(LEFT(F70,4)="WORL",IF(MID(O70,3,1)="1",MID(O70,29,5)&amp;"/"&amp;MID(YEAR(B70),1,4),RIGHT(O70,5)&amp;"/"&amp;MID(YEAR(B70),1,4)),""))</f>
        <v/>
      </c>
      <c r="AK70" s="103" t="str">
        <f t="shared" ref="AK70:AK133" si="32">IF(AJ70="","",INT(AJ70))</f>
        <v/>
      </c>
      <c r="AL70" s="4" t="str">
        <f t="shared" ref="AL70:AL133" si="33">IF(AJ70="","",K70)</f>
        <v/>
      </c>
      <c r="AM70" s="5" t="str">
        <f t="shared" ref="AM70:AM133" si="34">IF(AN70="","",AK70)</f>
        <v/>
      </c>
      <c r="AN70" s="68" t="str">
        <f>IF(COUNTIF(AK70:AK$1193,AK70)=COUNTIF(AK:AK,AK70),SUMIFS(AL70:AL$1193,F70:F$1193,"*WORLDLINE*",AK70:AK$1193,AK70),"")</f>
        <v/>
      </c>
      <c r="AO70" s="83" t="str">
        <f t="shared" si="27"/>
        <v>19/02/2025</v>
      </c>
      <c r="AP70" s="79">
        <f t="shared" ref="AP70:AP133" si="35">IF(AO70="","",INT(AO70))</f>
        <v>45707</v>
      </c>
      <c r="AQ70" s="80">
        <f t="shared" ref="AQ70:AQ133" si="36">IF(AO70="","",VALUE(SUBSTITUTE(MID(O70,8,9),".",",")))</f>
        <v>245</v>
      </c>
      <c r="AR70" s="81">
        <f t="shared" ref="AR70:AR133" si="37">IF(AO70="","",K70)</f>
        <v>243.23</v>
      </c>
      <c r="AS70" s="84">
        <f t="shared" ref="AS70:AS133" si="38">IF(SUM(AQ70)-SUM(AR70)=0,"",SUM(AQ70)-SUM(AR70))</f>
        <v>1.7700000000000102</v>
      </c>
      <c r="AT70" s="74" t="str">
        <f>IF(LEFT(O70,5)="SUMUP",MID(RIGHT(O70,6),1,2)&amp;"/"&amp;MID(RIGHT(O70,6),3,2)&amp;"/"&amp;MID(RIGHT(O70,6),5,2),"")</f>
        <v/>
      </c>
      <c r="AU70" s="5" t="str">
        <f t="shared" ref="AU70:AU133" si="39">IF(AT70="","",IFERROR(DATEVALUE(AT70),"/"))</f>
        <v/>
      </c>
      <c r="AV70" s="7" t="str">
        <f t="shared" ref="AV70:AV133" si="40">IF(ISNUMBER(AU70),AU70-1,"")</f>
        <v/>
      </c>
      <c r="AW70" s="75" t="str">
        <f>IF(AX70="","",VLOOKUP(AV70,[1]SUMUP!$V$4:$Y$2029,2,FALSE))</f>
        <v/>
      </c>
      <c r="AX70" s="76" t="str">
        <f>IF(AV70="","",K70)</f>
        <v/>
      </c>
      <c r="AY70" s="77" t="str">
        <f t="shared" ref="AY70:AY133" si="41">IF(SUM(AW70)-SUM(AX70)=0,"",SUM(AW70)-SUM(AX70))</f>
        <v/>
      </c>
      <c r="AZ70" s="83" t="str">
        <f t="shared" ref="AZ70:AZ133" si="42">IF(OR(K70&lt;0,LEFT(O70,3)&lt;&gt;"ALL"),"",IF(LEFT(F70,4)="Axep",IF(RIGHT(O70,9)="GERPINNES",SUBSTITUTE(MID(O70,50,10),".","/"),"")))</f>
        <v/>
      </c>
      <c r="BA70" s="79" t="str">
        <f t="shared" ref="BA70:BA133" si="43">IF(AZ70="","",INT(AZ70))</f>
        <v/>
      </c>
      <c r="BB70" s="80" t="str">
        <f t="shared" ref="BB70:BB133" si="44">IF(AZ70="","",VALUE(SUBSTITUTE(MID(O70,8,9),".",",")))</f>
        <v/>
      </c>
      <c r="BC70" s="81" t="str">
        <f t="shared" ref="BC70:BC133" si="45">IF(AZ70="","",K70)</f>
        <v/>
      </c>
      <c r="BD70" s="84" t="str">
        <f t="shared" ref="BD70:BD133" si="46">IF(SUM(BB70)-SUM(BC70)=0,"",SUM(BB70)-SUM(BC70))</f>
        <v/>
      </c>
      <c r="BE70" s="78" t="str">
        <f t="shared" ref="BE70:BE115" si="47">IF(OR(K70&lt;0,LEFT(F70,10)&lt;&gt;"BANCONTACT"),"",IF(LEFT(F70,10)="BANCONTACT",B70))</f>
        <v/>
      </c>
      <c r="BF70" s="79" t="str">
        <f t="shared" ref="BF70:BF133" si="48">IF(BE70="","",INT(BE70))</f>
        <v/>
      </c>
      <c r="BG70" s="80" t="str">
        <f t="shared" ref="BG70:BG115" si="49">IF(BE70="","",K70)</f>
        <v/>
      </c>
      <c r="BH70" s="81" t="str">
        <f t="shared" ref="BH70:BH115" si="50">IF(BE70="","",K70)</f>
        <v/>
      </c>
      <c r="BI70" s="84" t="str">
        <f t="shared" ref="BI70:BI133" si="51">IF(SUM(BG70)-SUM(BH70)=0,"",SUM(BG70)-SUM(BH70))</f>
        <v/>
      </c>
      <c r="BJ70" s="12"/>
      <c r="BK70" s="82" t="str">
        <f>IF(SUM(BB70)+SUM(BH70)=0,"",SUM(BB70)+SUM(BH70))</f>
        <v/>
      </c>
      <c r="BL70" s="82" t="str">
        <f t="shared" si="26"/>
        <v/>
      </c>
    </row>
    <row r="71" spans="1:64" ht="18.75" x14ac:dyDescent="0.3">
      <c r="A71" t="s">
        <v>45</v>
      </c>
      <c r="B71" s="3">
        <v>45708</v>
      </c>
      <c r="C71">
        <v>36</v>
      </c>
      <c r="D71">
        <v>330</v>
      </c>
      <c r="F71" t="s">
        <v>221</v>
      </c>
      <c r="H71" t="s">
        <v>222</v>
      </c>
      <c r="I71" t="s">
        <v>223</v>
      </c>
      <c r="J71" s="3">
        <v>45708</v>
      </c>
      <c r="K71" s="2">
        <v>-68.400000000000006</v>
      </c>
      <c r="L71" t="s">
        <v>49</v>
      </c>
      <c r="N71" t="s">
        <v>59</v>
      </c>
      <c r="O71" t="s">
        <v>223</v>
      </c>
      <c r="AF71" s="66" t="str">
        <f t="shared" si="28"/>
        <v/>
      </c>
      <c r="AG71" s="4" t="str">
        <f t="shared" si="29"/>
        <v/>
      </c>
      <c r="AH71" s="5" t="str">
        <f t="shared" si="30"/>
        <v/>
      </c>
      <c r="AI71" s="4" t="str">
        <f>IF(COUNTIF(AF71:AF$1212,AF71)=COUNTIF(AF:AF,AF71),SUMIFS(AG71:AG$1212,F71:F$1212,"ATOS*",AF71:AF$1212,AF71),"")</f>
        <v/>
      </c>
      <c r="AJ71" s="67" t="str">
        <f t="shared" si="31"/>
        <v/>
      </c>
      <c r="AK71" s="103" t="str">
        <f t="shared" si="32"/>
        <v/>
      </c>
      <c r="AL71" s="4" t="str">
        <f t="shared" si="33"/>
        <v/>
      </c>
      <c r="AM71" s="5" t="str">
        <f t="shared" si="34"/>
        <v/>
      </c>
      <c r="AN71" s="68" t="str">
        <f>IF(COUNTIF(AK71:AK$1193,AK71)=COUNTIF(AK:AK,AK71),SUMIFS(AL71:AL$1193,F71:F$1193,"*WORLDLINE*",AK71:AK$1193,AK71),"")</f>
        <v/>
      </c>
      <c r="AO71" s="83" t="str">
        <f t="shared" si="27"/>
        <v/>
      </c>
      <c r="AP71" s="79" t="str">
        <f t="shared" si="35"/>
        <v/>
      </c>
      <c r="AQ71" s="80" t="str">
        <f t="shared" si="36"/>
        <v/>
      </c>
      <c r="AR71" s="81" t="str">
        <f t="shared" si="37"/>
        <v/>
      </c>
      <c r="AS71" s="84" t="str">
        <f t="shared" si="38"/>
        <v/>
      </c>
      <c r="AT71" s="74" t="str">
        <f>IF(LEFT(O71,5)="SUMUP",MID(RIGHT(O71,6),1,2)&amp;"/"&amp;MID(RIGHT(O71,6),3,2)&amp;"/"&amp;MID(RIGHT(O71,6),5,2),"")</f>
        <v/>
      </c>
      <c r="AU71" s="5" t="str">
        <f t="shared" si="39"/>
        <v/>
      </c>
      <c r="AV71" s="7" t="str">
        <f t="shared" si="40"/>
        <v/>
      </c>
      <c r="AW71" s="75" t="str">
        <f>IF(AX71="","",VLOOKUP(AV71,[1]SUMUP!$V$4:$Y$2029,2,FALSE))</f>
        <v/>
      </c>
      <c r="AX71" s="76" t="str">
        <f>IF(AV71="","",K71)</f>
        <v/>
      </c>
      <c r="AY71" s="77" t="str">
        <f t="shared" si="41"/>
        <v/>
      </c>
      <c r="AZ71" s="83" t="str">
        <f t="shared" si="42"/>
        <v/>
      </c>
      <c r="BA71" s="79" t="str">
        <f t="shared" si="43"/>
        <v/>
      </c>
      <c r="BB71" s="80" t="str">
        <f t="shared" si="44"/>
        <v/>
      </c>
      <c r="BC71" s="81" t="str">
        <f t="shared" si="45"/>
        <v/>
      </c>
      <c r="BD71" s="84" t="str">
        <f t="shared" si="46"/>
        <v/>
      </c>
      <c r="BE71" s="78" t="str">
        <f t="shared" si="47"/>
        <v/>
      </c>
      <c r="BF71" s="79" t="str">
        <f t="shared" si="48"/>
        <v/>
      </c>
      <c r="BG71" s="80" t="str">
        <f t="shared" si="49"/>
        <v/>
      </c>
      <c r="BH71" s="81" t="str">
        <f t="shared" si="50"/>
        <v/>
      </c>
      <c r="BI71" s="84" t="str">
        <f t="shared" si="51"/>
        <v/>
      </c>
      <c r="BJ71" s="12"/>
      <c r="BK71" s="82" t="str">
        <f>IF(SUM(BB71)+SUM(BH71)=0,"",SUM(BB71)+SUM(BH71))</f>
        <v/>
      </c>
      <c r="BL71" s="82" t="str">
        <f t="shared" si="26"/>
        <v/>
      </c>
    </row>
    <row r="72" spans="1:64" ht="18.75" x14ac:dyDescent="0.3">
      <c r="A72" t="s">
        <v>45</v>
      </c>
      <c r="B72" s="3">
        <v>45708</v>
      </c>
      <c r="C72">
        <v>36</v>
      </c>
      <c r="D72">
        <v>329</v>
      </c>
      <c r="E72" t="s">
        <v>46</v>
      </c>
      <c r="F72" t="s">
        <v>47</v>
      </c>
      <c r="I72" t="s">
        <v>224</v>
      </c>
      <c r="J72" s="3">
        <v>45707</v>
      </c>
      <c r="K72" s="2">
        <v>591</v>
      </c>
      <c r="L72" t="s">
        <v>49</v>
      </c>
      <c r="M72" t="s">
        <v>50</v>
      </c>
      <c r="O72" t="s">
        <v>225</v>
      </c>
      <c r="AF72" s="66">
        <f t="shared" si="28"/>
        <v>45707</v>
      </c>
      <c r="AG72" s="4">
        <f t="shared" si="29"/>
        <v>591</v>
      </c>
      <c r="AH72" s="5">
        <f t="shared" si="30"/>
        <v>45707</v>
      </c>
      <c r="AI72" s="4">
        <f>IF(COUNTIF(AF72:AF$1212,AF72)=COUNTIF(AF:AF,AF72),SUMIFS(AG72:AG$1212,F72:F$1212,"ATOS*",AF72:AF$1212,AF72),"")</f>
        <v>748</v>
      </c>
      <c r="AJ72" s="67" t="str">
        <f t="shared" si="31"/>
        <v/>
      </c>
      <c r="AK72" s="103" t="str">
        <f t="shared" si="32"/>
        <v/>
      </c>
      <c r="AL72" s="4" t="str">
        <f t="shared" si="33"/>
        <v/>
      </c>
      <c r="AM72" s="5" t="str">
        <f t="shared" si="34"/>
        <v/>
      </c>
      <c r="AN72" s="68" t="str">
        <f>IF(COUNTIF(AK72:AK$1193,AK72)=COUNTIF(AK:AK,AK72),SUMIFS(AL72:AL$1193,F72:F$1193,"*WORLDLINE*",AK72:AK$1193,AK72),"")</f>
        <v/>
      </c>
      <c r="AO72" s="83" t="str">
        <f t="shared" si="27"/>
        <v/>
      </c>
      <c r="AP72" s="79" t="str">
        <f t="shared" si="35"/>
        <v/>
      </c>
      <c r="AQ72" s="80" t="str">
        <f t="shared" si="36"/>
        <v/>
      </c>
      <c r="AR72" s="81" t="str">
        <f t="shared" si="37"/>
        <v/>
      </c>
      <c r="AS72" s="84" t="str">
        <f t="shared" si="38"/>
        <v/>
      </c>
      <c r="AT72" s="74" t="str">
        <f>IF(LEFT(O72,5)="SUMUP",MID(RIGHT(O72,6),1,2)&amp;"/"&amp;MID(RIGHT(O72,6),3,2)&amp;"/"&amp;MID(RIGHT(O72,6),5,2),"")</f>
        <v/>
      </c>
      <c r="AU72" s="5" t="str">
        <f t="shared" si="39"/>
        <v/>
      </c>
      <c r="AV72" s="7" t="str">
        <f t="shared" si="40"/>
        <v/>
      </c>
      <c r="AW72" s="75" t="str">
        <f>IF(AX72="","",VLOOKUP(AV72,[1]SUMUP!$V$4:$Y$2029,2,FALSE))</f>
        <v/>
      </c>
      <c r="AX72" s="76" t="str">
        <f>IF(AV72="","",K72)</f>
        <v/>
      </c>
      <c r="AY72" s="77" t="str">
        <f t="shared" si="41"/>
        <v/>
      </c>
      <c r="AZ72" s="83" t="str">
        <f t="shared" si="42"/>
        <v/>
      </c>
      <c r="BA72" s="79" t="str">
        <f t="shared" si="43"/>
        <v/>
      </c>
      <c r="BB72" s="80" t="str">
        <f t="shared" si="44"/>
        <v/>
      </c>
      <c r="BC72" s="81" t="str">
        <f t="shared" si="45"/>
        <v/>
      </c>
      <c r="BD72" s="84" t="str">
        <f t="shared" si="46"/>
        <v/>
      </c>
      <c r="BE72" s="78" t="str">
        <f t="shared" si="47"/>
        <v/>
      </c>
      <c r="BF72" s="79" t="str">
        <f t="shared" si="48"/>
        <v/>
      </c>
      <c r="BG72" s="80" t="str">
        <f t="shared" si="49"/>
        <v/>
      </c>
      <c r="BH72" s="81" t="str">
        <f t="shared" si="50"/>
        <v/>
      </c>
      <c r="BI72" s="84" t="str">
        <f t="shared" si="51"/>
        <v/>
      </c>
      <c r="BJ72" s="12"/>
      <c r="BK72" s="82" t="str">
        <f>IF(SUM(BB72)+SUM(BH72)=0,"",SUM(BB72)+SUM(BH72))</f>
        <v/>
      </c>
      <c r="BL72" s="82" t="str">
        <f t="shared" si="26"/>
        <v/>
      </c>
    </row>
    <row r="73" spans="1:64" ht="18.75" x14ac:dyDescent="0.3">
      <c r="A73" t="s">
        <v>45</v>
      </c>
      <c r="B73" s="3">
        <v>45708</v>
      </c>
      <c r="C73">
        <v>36</v>
      </c>
      <c r="D73">
        <v>328</v>
      </c>
      <c r="E73" t="s">
        <v>87</v>
      </c>
      <c r="F73" t="s">
        <v>88</v>
      </c>
      <c r="I73" t="s">
        <v>226</v>
      </c>
      <c r="J73" s="3">
        <v>45708</v>
      </c>
      <c r="K73" s="2">
        <v>40.92</v>
      </c>
      <c r="L73" t="s">
        <v>49</v>
      </c>
      <c r="M73" t="s">
        <v>50</v>
      </c>
      <c r="O73" t="s">
        <v>227</v>
      </c>
      <c r="AF73" s="66" t="str">
        <f t="shared" si="28"/>
        <v/>
      </c>
      <c r="AG73" s="4" t="str">
        <f t="shared" si="29"/>
        <v/>
      </c>
      <c r="AH73" s="5" t="str">
        <f t="shared" si="30"/>
        <v/>
      </c>
      <c r="AI73" s="4" t="str">
        <f>IF(COUNTIF(AF73:AF$1212,AF73)=COUNTIF(AF:AF,AF73),SUMIFS(AG73:AG$1212,F73:F$1212,"ATOS*",AF73:AF$1212,AF73),"")</f>
        <v/>
      </c>
      <c r="AJ73" s="67" t="str">
        <f t="shared" si="31"/>
        <v>18/02/2025</v>
      </c>
      <c r="AK73" s="103">
        <f t="shared" si="32"/>
        <v>45706</v>
      </c>
      <c r="AL73" s="4">
        <f t="shared" si="33"/>
        <v>40.92</v>
      </c>
      <c r="AM73" s="5">
        <f t="shared" si="34"/>
        <v>45706</v>
      </c>
      <c r="AN73" s="68">
        <f>IF(COUNTIF(AK73:AK$1193,AK73)=COUNTIF(AK:AK,AK73),SUMIFS(AL73:AL$1193,F73:F$1193,"*WORLDLINE*",AK73:AK$1193,AK73),"")</f>
        <v>40.92</v>
      </c>
      <c r="AO73" s="83" t="str">
        <f t="shared" si="27"/>
        <v/>
      </c>
      <c r="AP73" s="79" t="str">
        <f t="shared" si="35"/>
        <v/>
      </c>
      <c r="AQ73" s="80" t="str">
        <f t="shared" si="36"/>
        <v/>
      </c>
      <c r="AR73" s="81" t="str">
        <f t="shared" si="37"/>
        <v/>
      </c>
      <c r="AS73" s="84" t="str">
        <f t="shared" si="38"/>
        <v/>
      </c>
      <c r="AT73" s="74" t="str">
        <f>IF(LEFT(O73,5)="SUMUP",MID(RIGHT(O73,6),1,2)&amp;"/"&amp;MID(RIGHT(O73,6),3,2)&amp;"/"&amp;MID(RIGHT(O73,6),5,2),"")</f>
        <v/>
      </c>
      <c r="AU73" s="5" t="str">
        <f t="shared" si="39"/>
        <v/>
      </c>
      <c r="AV73" s="7" t="str">
        <f t="shared" si="40"/>
        <v/>
      </c>
      <c r="AW73" s="75" t="str">
        <f>IF(AX73="","",VLOOKUP(AV73,[1]SUMUP!$V$4:$Y$2029,2,FALSE))</f>
        <v/>
      </c>
      <c r="AX73" s="76" t="str">
        <f>IF(AV73="","",K73)</f>
        <v/>
      </c>
      <c r="AY73" s="77" t="str">
        <f t="shared" si="41"/>
        <v/>
      </c>
      <c r="AZ73" s="83" t="str">
        <f t="shared" si="42"/>
        <v/>
      </c>
      <c r="BA73" s="79" t="str">
        <f t="shared" si="43"/>
        <v/>
      </c>
      <c r="BB73" s="80" t="str">
        <f t="shared" si="44"/>
        <v/>
      </c>
      <c r="BC73" s="81" t="str">
        <f t="shared" si="45"/>
        <v/>
      </c>
      <c r="BD73" s="84" t="str">
        <f t="shared" si="46"/>
        <v/>
      </c>
      <c r="BE73" s="78" t="str">
        <f t="shared" si="47"/>
        <v/>
      </c>
      <c r="BF73" s="79" t="str">
        <f t="shared" si="48"/>
        <v/>
      </c>
      <c r="BG73" s="80" t="str">
        <f t="shared" si="49"/>
        <v/>
      </c>
      <c r="BH73" s="81" t="str">
        <f t="shared" si="50"/>
        <v/>
      </c>
      <c r="BI73" s="84" t="str">
        <f t="shared" si="51"/>
        <v/>
      </c>
      <c r="BJ73" s="12"/>
      <c r="BK73" s="82" t="str">
        <f>IF(SUM(BB73)+SUM(BH73)=0,"",SUM(BB73)+SUM(BH73))</f>
        <v/>
      </c>
      <c r="BL73" s="82" t="str">
        <f t="shared" si="26"/>
        <v/>
      </c>
    </row>
    <row r="74" spans="1:64" ht="18.75" x14ac:dyDescent="0.3">
      <c r="A74" t="s">
        <v>45</v>
      </c>
      <c r="B74" s="3">
        <v>45707</v>
      </c>
      <c r="C74">
        <v>35</v>
      </c>
      <c r="D74">
        <v>327</v>
      </c>
      <c r="E74" t="s">
        <v>46</v>
      </c>
      <c r="F74" t="s">
        <v>47</v>
      </c>
      <c r="I74" t="s">
        <v>228</v>
      </c>
      <c r="J74" s="3">
        <v>45707</v>
      </c>
      <c r="K74" s="2">
        <v>157</v>
      </c>
      <c r="L74" t="s">
        <v>49</v>
      </c>
      <c r="M74" t="s">
        <v>50</v>
      </c>
      <c r="O74" t="s">
        <v>225</v>
      </c>
      <c r="AF74" s="66">
        <f t="shared" si="28"/>
        <v>45707</v>
      </c>
      <c r="AG74" s="4">
        <f t="shared" si="29"/>
        <v>157</v>
      </c>
      <c r="AH74" s="5" t="str">
        <f t="shared" si="30"/>
        <v/>
      </c>
      <c r="AI74" s="4" t="str">
        <f>IF(COUNTIF(AF74:AF$1212,AF74)=COUNTIF(AF:AF,AF74),SUMIFS(AG74:AG$1212,F74:F$1212,"ATOS*",AF74:AF$1212,AF74),"")</f>
        <v/>
      </c>
      <c r="AJ74" s="67" t="str">
        <f t="shared" si="31"/>
        <v/>
      </c>
      <c r="AK74" s="103" t="str">
        <f t="shared" si="32"/>
        <v/>
      </c>
      <c r="AL74" s="4" t="str">
        <f t="shared" si="33"/>
        <v/>
      </c>
      <c r="AM74" s="5" t="str">
        <f t="shared" si="34"/>
        <v/>
      </c>
      <c r="AN74" s="68" t="str">
        <f>IF(COUNTIF(AK74:AK$1193,AK74)=COUNTIF(AK:AK,AK74),SUMIFS(AL74:AL$1193,F74:F$1193,"*WORLDLINE*",AK74:AK$1193,AK74),"")</f>
        <v/>
      </c>
      <c r="AO74" s="83" t="str">
        <f t="shared" si="27"/>
        <v/>
      </c>
      <c r="AP74" s="79" t="str">
        <f t="shared" si="35"/>
        <v/>
      </c>
      <c r="AQ74" s="80" t="str">
        <f t="shared" si="36"/>
        <v/>
      </c>
      <c r="AR74" s="81" t="str">
        <f t="shared" si="37"/>
        <v/>
      </c>
      <c r="AS74" s="84" t="str">
        <f t="shared" si="38"/>
        <v/>
      </c>
      <c r="AT74" s="74" t="str">
        <f>IF(LEFT(O74,5)="SUMUP",MID(RIGHT(O74,6),1,2)&amp;"/"&amp;MID(RIGHT(O74,6),3,2)&amp;"/"&amp;MID(RIGHT(O74,6),5,2),"")</f>
        <v/>
      </c>
      <c r="AU74" s="5" t="str">
        <f t="shared" si="39"/>
        <v/>
      </c>
      <c r="AV74" s="7" t="str">
        <f t="shared" si="40"/>
        <v/>
      </c>
      <c r="AW74" s="75" t="str">
        <f>IF(AX74="","",VLOOKUP(AV74,[1]SUMUP!$V$4:$Y$2029,2,FALSE))</f>
        <v/>
      </c>
      <c r="AX74" s="76" t="str">
        <f>IF(AV74="","",K74)</f>
        <v/>
      </c>
      <c r="AY74" s="77" t="str">
        <f t="shared" si="41"/>
        <v/>
      </c>
      <c r="AZ74" s="83" t="str">
        <f t="shared" si="42"/>
        <v/>
      </c>
      <c r="BA74" s="79" t="str">
        <f t="shared" si="43"/>
        <v/>
      </c>
      <c r="BB74" s="80" t="str">
        <f t="shared" si="44"/>
        <v/>
      </c>
      <c r="BC74" s="81" t="str">
        <f t="shared" si="45"/>
        <v/>
      </c>
      <c r="BD74" s="84" t="str">
        <f t="shared" si="46"/>
        <v/>
      </c>
      <c r="BE74" s="78" t="str">
        <f t="shared" si="47"/>
        <v/>
      </c>
      <c r="BF74" s="79" t="str">
        <f t="shared" si="48"/>
        <v/>
      </c>
      <c r="BG74" s="80" t="str">
        <f t="shared" si="49"/>
        <v/>
      </c>
      <c r="BH74" s="81" t="str">
        <f t="shared" si="50"/>
        <v/>
      </c>
      <c r="BI74" s="84" t="str">
        <f t="shared" si="51"/>
        <v/>
      </c>
      <c r="BJ74" s="12"/>
      <c r="BK74" s="82" t="str">
        <f>IF(SUM(BB74)+SUM(BH74)=0,"",SUM(BB74)+SUM(BH74))</f>
        <v/>
      </c>
      <c r="BL74" s="82" t="str">
        <f t="shared" si="26"/>
        <v/>
      </c>
    </row>
    <row r="75" spans="1:64" ht="18.75" x14ac:dyDescent="0.3">
      <c r="A75" t="s">
        <v>45</v>
      </c>
      <c r="B75" s="3">
        <v>45707</v>
      </c>
      <c r="C75">
        <v>35</v>
      </c>
      <c r="D75">
        <v>326</v>
      </c>
      <c r="E75" t="s">
        <v>229</v>
      </c>
      <c r="F75" t="s">
        <v>230</v>
      </c>
      <c r="G75" t="s">
        <v>231</v>
      </c>
      <c r="I75" t="s">
        <v>232</v>
      </c>
      <c r="J75" s="3">
        <v>45707</v>
      </c>
      <c r="K75" s="2">
        <v>-39.93</v>
      </c>
      <c r="L75" t="s">
        <v>49</v>
      </c>
      <c r="M75" t="s">
        <v>96</v>
      </c>
      <c r="N75" t="s">
        <v>59</v>
      </c>
      <c r="O75" t="s">
        <v>232</v>
      </c>
      <c r="AF75" s="66" t="str">
        <f t="shared" si="28"/>
        <v/>
      </c>
      <c r="AG75" s="4" t="str">
        <f t="shared" si="29"/>
        <v/>
      </c>
      <c r="AH75" s="5" t="str">
        <f t="shared" si="30"/>
        <v/>
      </c>
      <c r="AI75" s="4" t="str">
        <f>IF(COUNTIF(AF75:AF$1212,AF75)=COUNTIF(AF:AF,AF75),SUMIFS(AG75:AG$1212,F75:F$1212,"ATOS*",AF75:AF$1212,AF75),"")</f>
        <v/>
      </c>
      <c r="AJ75" s="67" t="str">
        <f t="shared" si="31"/>
        <v/>
      </c>
      <c r="AK75" s="103" t="str">
        <f t="shared" si="32"/>
        <v/>
      </c>
      <c r="AL75" s="4" t="str">
        <f t="shared" si="33"/>
        <v/>
      </c>
      <c r="AM75" s="5" t="str">
        <f t="shared" si="34"/>
        <v/>
      </c>
      <c r="AN75" s="68" t="str">
        <f>IF(COUNTIF(AK75:AK$1193,AK75)=COUNTIF(AK:AK,AK75),SUMIFS(AL75:AL$1193,F75:F$1193,"*WORLDLINE*",AK75:AK$1193,AK75),"")</f>
        <v/>
      </c>
      <c r="AO75" s="83" t="str">
        <f t="shared" si="27"/>
        <v/>
      </c>
      <c r="AP75" s="79" t="str">
        <f t="shared" si="35"/>
        <v/>
      </c>
      <c r="AQ75" s="80" t="str">
        <f t="shared" si="36"/>
        <v/>
      </c>
      <c r="AR75" s="81" t="str">
        <f t="shared" si="37"/>
        <v/>
      </c>
      <c r="AS75" s="84" t="str">
        <f t="shared" si="38"/>
        <v/>
      </c>
      <c r="AT75" s="74" t="str">
        <f>IF(LEFT(O75,5)="SUMUP",MID(RIGHT(O75,6),1,2)&amp;"/"&amp;MID(RIGHT(O75,6),3,2)&amp;"/"&amp;MID(RIGHT(O75,6),5,2),"")</f>
        <v/>
      </c>
      <c r="AU75" s="5" t="str">
        <f t="shared" si="39"/>
        <v/>
      </c>
      <c r="AV75" s="7" t="str">
        <f t="shared" si="40"/>
        <v/>
      </c>
      <c r="AW75" s="75" t="str">
        <f>IF(AX75="","",VLOOKUP(AV75,[1]SUMUP!$V$4:$Y$2029,2,FALSE))</f>
        <v/>
      </c>
      <c r="AX75" s="76" t="str">
        <f>IF(AV75="","",K75)</f>
        <v/>
      </c>
      <c r="AY75" s="77" t="str">
        <f t="shared" si="41"/>
        <v/>
      </c>
      <c r="AZ75" s="83" t="str">
        <f t="shared" si="42"/>
        <v/>
      </c>
      <c r="BA75" s="79" t="str">
        <f t="shared" si="43"/>
        <v/>
      </c>
      <c r="BB75" s="80" t="str">
        <f t="shared" si="44"/>
        <v/>
      </c>
      <c r="BC75" s="81" t="str">
        <f t="shared" si="45"/>
        <v/>
      </c>
      <c r="BD75" s="84" t="str">
        <f t="shared" si="46"/>
        <v/>
      </c>
      <c r="BE75" s="78" t="str">
        <f t="shared" si="47"/>
        <v/>
      </c>
      <c r="BF75" s="79" t="str">
        <f t="shared" si="48"/>
        <v/>
      </c>
      <c r="BG75" s="80" t="str">
        <f t="shared" si="49"/>
        <v/>
      </c>
      <c r="BH75" s="81" t="str">
        <f t="shared" si="50"/>
        <v/>
      </c>
      <c r="BI75" s="84" t="str">
        <f t="shared" si="51"/>
        <v/>
      </c>
      <c r="BJ75" s="12"/>
      <c r="BK75" s="82" t="str">
        <f>IF(SUM(BB75)+SUM(BH75)=0,"",SUM(BB75)+SUM(BH75))</f>
        <v/>
      </c>
      <c r="BL75" s="82" t="str">
        <f t="shared" si="26"/>
        <v/>
      </c>
    </row>
    <row r="76" spans="1:64" s="86" customFormat="1" ht="18.75" x14ac:dyDescent="0.3">
      <c r="A76" s="86" t="s">
        <v>45</v>
      </c>
      <c r="B76" s="87">
        <v>45707</v>
      </c>
      <c r="C76" s="86">
        <v>35</v>
      </c>
      <c r="D76" s="86">
        <v>325</v>
      </c>
      <c r="E76" s="86" t="s">
        <v>60</v>
      </c>
      <c r="F76" s="86" t="s">
        <v>61</v>
      </c>
      <c r="G76" s="86" t="s">
        <v>62</v>
      </c>
      <c r="H76" s="86" t="s">
        <v>63</v>
      </c>
      <c r="I76" s="86" t="s">
        <v>233</v>
      </c>
      <c r="J76" s="87">
        <v>45707</v>
      </c>
      <c r="K76" s="88">
        <v>1112.07</v>
      </c>
      <c r="L76" s="86" t="s">
        <v>49</v>
      </c>
      <c r="M76" s="86" t="s">
        <v>65</v>
      </c>
      <c r="N76" s="86" t="s">
        <v>59</v>
      </c>
      <c r="O76" s="86" t="s">
        <v>234</v>
      </c>
      <c r="AF76" s="89" t="str">
        <f t="shared" si="28"/>
        <v/>
      </c>
      <c r="AG76" s="82" t="str">
        <f t="shared" si="29"/>
        <v/>
      </c>
      <c r="AH76" s="90" t="str">
        <f t="shared" si="30"/>
        <v/>
      </c>
      <c r="AI76" s="82" t="str">
        <f>IF(COUNTIF(AF76:AF$1212,AF76)=COUNTIF(AF:AF,AF76),SUMIFS(AG76:AG$1212,F76:F$1212,"ATOS*",AF76:AF$1212,AF76),"")</f>
        <v/>
      </c>
      <c r="AJ76" s="91" t="str">
        <f t="shared" si="31"/>
        <v/>
      </c>
      <c r="AK76" s="103" t="str">
        <f t="shared" si="32"/>
        <v/>
      </c>
      <c r="AL76" s="82" t="str">
        <f t="shared" si="33"/>
        <v/>
      </c>
      <c r="AM76" s="90" t="str">
        <f t="shared" si="34"/>
        <v/>
      </c>
      <c r="AN76" s="93" t="str">
        <f>IF(COUNTIF(AK76:AK$1193,AK76)=COUNTIF(AK:AK,AK76),SUMIFS(AL76:AL$1193,F76:F$1193,"*WORLDLINE*",AK76:AK$1193,AK76),"")</f>
        <v/>
      </c>
      <c r="AO76" s="94" t="str">
        <f t="shared" si="27"/>
        <v/>
      </c>
      <c r="AP76" s="95" t="str">
        <f t="shared" si="35"/>
        <v/>
      </c>
      <c r="AQ76" s="96" t="str">
        <f t="shared" si="36"/>
        <v/>
      </c>
      <c r="AR76" s="97" t="str">
        <f t="shared" si="37"/>
        <v/>
      </c>
      <c r="AS76" s="98" t="str">
        <f t="shared" si="38"/>
        <v/>
      </c>
      <c r="AT76" s="99" t="str">
        <f>IF(LEFT(O76,5)="SUMUP",MID(RIGHT(O76,6),1,2)&amp;"/"&amp;MID(RIGHT(O76,6),3,2)&amp;"/"&amp;MID(RIGHT(O76,6),5,2),"")</f>
        <v/>
      </c>
      <c r="AU76" s="90" t="str">
        <f t="shared" si="39"/>
        <v/>
      </c>
      <c r="AV76" s="92" t="str">
        <f t="shared" si="40"/>
        <v/>
      </c>
      <c r="AW76" s="100" t="str">
        <f>IF(AX76="","",VLOOKUP(AV76,[1]SUMUP!$V$4:$Y$2029,2,FALSE))</f>
        <v/>
      </c>
      <c r="AX76" s="100" t="str">
        <f>IF(AV76="","",K76)</f>
        <v/>
      </c>
      <c r="AY76" s="101" t="str">
        <f t="shared" si="41"/>
        <v/>
      </c>
      <c r="AZ76" s="94" t="str">
        <f t="shared" si="42"/>
        <v/>
      </c>
      <c r="BA76" s="95" t="str">
        <f t="shared" si="43"/>
        <v/>
      </c>
      <c r="BB76" s="96" t="str">
        <f t="shared" si="44"/>
        <v/>
      </c>
      <c r="BC76" s="97" t="str">
        <f t="shared" si="45"/>
        <v/>
      </c>
      <c r="BD76" s="98" t="str">
        <f t="shared" si="46"/>
        <v/>
      </c>
      <c r="BE76" s="78" t="str">
        <f t="shared" si="47"/>
        <v/>
      </c>
      <c r="BF76" s="79" t="str">
        <f t="shared" si="48"/>
        <v/>
      </c>
      <c r="BG76" s="80" t="str">
        <f t="shared" si="49"/>
        <v/>
      </c>
      <c r="BH76" s="81" t="str">
        <f t="shared" si="50"/>
        <v/>
      </c>
      <c r="BI76" s="98" t="str">
        <f t="shared" si="51"/>
        <v/>
      </c>
      <c r="BJ76" s="12"/>
      <c r="BK76" s="82" t="str">
        <f>IF(SUM(BB76)+SUM(BH76)=0,"",SUM(BB76)+SUM(BH76))</f>
        <v/>
      </c>
      <c r="BL76" s="82" t="str">
        <f t="shared" si="26"/>
        <v/>
      </c>
    </row>
    <row r="77" spans="1:64" ht="18.75" x14ac:dyDescent="0.3">
      <c r="A77" t="s">
        <v>45</v>
      </c>
      <c r="B77" s="3">
        <v>45707</v>
      </c>
      <c r="C77">
        <v>35</v>
      </c>
      <c r="D77">
        <v>324</v>
      </c>
      <c r="E77" t="s">
        <v>91</v>
      </c>
      <c r="F77" t="s">
        <v>92</v>
      </c>
      <c r="G77" t="s">
        <v>93</v>
      </c>
      <c r="H77" t="s">
        <v>94</v>
      </c>
      <c r="I77" t="s">
        <v>235</v>
      </c>
      <c r="J77" s="3">
        <v>45707</v>
      </c>
      <c r="K77" s="2">
        <v>111.34</v>
      </c>
      <c r="L77" t="s">
        <v>49</v>
      </c>
      <c r="M77" t="s">
        <v>96</v>
      </c>
      <c r="N77" t="s">
        <v>59</v>
      </c>
      <c r="O77" t="s">
        <v>236</v>
      </c>
      <c r="AF77" s="66" t="str">
        <f t="shared" si="28"/>
        <v/>
      </c>
      <c r="AG77" s="4" t="str">
        <f t="shared" si="29"/>
        <v/>
      </c>
      <c r="AH77" s="5" t="str">
        <f t="shared" si="30"/>
        <v/>
      </c>
      <c r="AI77" s="4" t="str">
        <f>IF(COUNTIF(AF77:AF$1212,AF77)=COUNTIF(AF:AF,AF77),SUMIFS(AG77:AG$1212,F77:F$1212,"ATOS*",AF77:AF$1212,AF77),"")</f>
        <v/>
      </c>
      <c r="AJ77" s="67" t="str">
        <f t="shared" si="31"/>
        <v/>
      </c>
      <c r="AK77" s="103" t="str">
        <f t="shared" si="32"/>
        <v/>
      </c>
      <c r="AL77" s="4" t="str">
        <f t="shared" si="33"/>
        <v/>
      </c>
      <c r="AM77" s="5" t="str">
        <f t="shared" si="34"/>
        <v/>
      </c>
      <c r="AN77" s="68" t="str">
        <f>IF(COUNTIF(AK77:AK$1193,AK77)=COUNTIF(AK:AK,AK77),SUMIFS(AL77:AL$1193,F77:F$1193,"*WORLDLINE*",AK77:AK$1193,AK77),"")</f>
        <v/>
      </c>
      <c r="AO77" s="83" t="str">
        <f t="shared" si="27"/>
        <v>18/02/2025</v>
      </c>
      <c r="AP77" s="79">
        <f t="shared" si="35"/>
        <v>45706</v>
      </c>
      <c r="AQ77" s="80">
        <f t="shared" si="36"/>
        <v>113</v>
      </c>
      <c r="AR77" s="81">
        <f t="shared" si="37"/>
        <v>111.34</v>
      </c>
      <c r="AS77" s="84">
        <f t="shared" si="38"/>
        <v>1.6599999999999966</v>
      </c>
      <c r="AT77" s="74" t="str">
        <f>IF(LEFT(O77,5)="SUMUP",MID(RIGHT(O77,6),1,2)&amp;"/"&amp;MID(RIGHT(O77,6),3,2)&amp;"/"&amp;MID(RIGHT(O77,6),5,2),"")</f>
        <v/>
      </c>
      <c r="AU77" s="5" t="str">
        <f t="shared" si="39"/>
        <v/>
      </c>
      <c r="AV77" s="7" t="str">
        <f t="shared" si="40"/>
        <v/>
      </c>
      <c r="AW77" s="75" t="str">
        <f>IF(AX77="","",VLOOKUP(AV77,[1]SUMUP!$V$4:$Y$2029,2,FALSE))</f>
        <v/>
      </c>
      <c r="AX77" s="76" t="str">
        <f>IF(AV77="","",K77)</f>
        <v/>
      </c>
      <c r="AY77" s="77" t="str">
        <f t="shared" si="41"/>
        <v/>
      </c>
      <c r="AZ77" s="83" t="str">
        <f t="shared" si="42"/>
        <v/>
      </c>
      <c r="BA77" s="79" t="str">
        <f t="shared" si="43"/>
        <v/>
      </c>
      <c r="BB77" s="80" t="str">
        <f t="shared" si="44"/>
        <v/>
      </c>
      <c r="BC77" s="81" t="str">
        <f t="shared" si="45"/>
        <v/>
      </c>
      <c r="BD77" s="84" t="str">
        <f t="shared" si="46"/>
        <v/>
      </c>
      <c r="BE77" s="78" t="str">
        <f t="shared" si="47"/>
        <v/>
      </c>
      <c r="BF77" s="79" t="str">
        <f t="shared" si="48"/>
        <v/>
      </c>
      <c r="BG77" s="80" t="str">
        <f t="shared" si="49"/>
        <v/>
      </c>
      <c r="BH77" s="81" t="str">
        <f t="shared" si="50"/>
        <v/>
      </c>
      <c r="BI77" s="84" t="str">
        <f t="shared" si="51"/>
        <v/>
      </c>
      <c r="BJ77" s="12"/>
      <c r="BK77" s="82" t="str">
        <f>IF(SUM(BB77)+SUM(BH77)=0,"",SUM(BB77)+SUM(BH77))</f>
        <v/>
      </c>
      <c r="BL77" s="82" t="str">
        <f t="shared" ref="BL77:BL140" si="52">IF(SUM(BC77)+SUM(BH77)=0,"",SUM(BC77)+SUM(BH77))</f>
        <v/>
      </c>
    </row>
    <row r="78" spans="1:64" ht="18.75" x14ac:dyDescent="0.3">
      <c r="A78" t="s">
        <v>45</v>
      </c>
      <c r="B78" s="3">
        <v>45707</v>
      </c>
      <c r="C78">
        <v>35</v>
      </c>
      <c r="D78">
        <v>323</v>
      </c>
      <c r="E78" t="s">
        <v>46</v>
      </c>
      <c r="F78" t="s">
        <v>47</v>
      </c>
      <c r="I78" t="s">
        <v>237</v>
      </c>
      <c r="J78" s="3">
        <v>45706</v>
      </c>
      <c r="K78" s="2">
        <v>289</v>
      </c>
      <c r="L78" t="s">
        <v>49</v>
      </c>
      <c r="M78" t="s">
        <v>50</v>
      </c>
      <c r="O78" t="s">
        <v>238</v>
      </c>
      <c r="AF78" s="66">
        <f t="shared" si="28"/>
        <v>45706</v>
      </c>
      <c r="AG78" s="4">
        <f t="shared" si="29"/>
        <v>289</v>
      </c>
      <c r="AH78" s="5">
        <f t="shared" si="30"/>
        <v>45706</v>
      </c>
      <c r="AI78" s="4">
        <f>IF(COUNTIF(AF78:AF$1212,AF78)=COUNTIF(AF:AF,AF78),SUMIFS(AG78:AG$1212,F78:F$1212,"ATOS*",AF78:AF$1212,AF78),"")</f>
        <v>331</v>
      </c>
      <c r="AJ78" s="67" t="str">
        <f t="shared" si="31"/>
        <v/>
      </c>
      <c r="AK78" s="103" t="str">
        <f t="shared" si="32"/>
        <v/>
      </c>
      <c r="AL78" s="4" t="str">
        <f t="shared" si="33"/>
        <v/>
      </c>
      <c r="AM78" s="5" t="str">
        <f t="shared" si="34"/>
        <v/>
      </c>
      <c r="AN78" s="68" t="str">
        <f>IF(COUNTIF(AK78:AK$1193,AK78)=COUNTIF(AK:AK,AK78),SUMIFS(AL78:AL$1193,F78:F$1193,"*WORLDLINE*",AK78:AK$1193,AK78),"")</f>
        <v/>
      </c>
      <c r="AO78" s="83" t="str">
        <f t="shared" si="27"/>
        <v/>
      </c>
      <c r="AP78" s="79" t="str">
        <f t="shared" si="35"/>
        <v/>
      </c>
      <c r="AQ78" s="80" t="str">
        <f t="shared" si="36"/>
        <v/>
      </c>
      <c r="AR78" s="81" t="str">
        <f t="shared" si="37"/>
        <v/>
      </c>
      <c r="AS78" s="84" t="str">
        <f t="shared" si="38"/>
        <v/>
      </c>
      <c r="AT78" s="74" t="str">
        <f>IF(LEFT(O78,5)="SUMUP",MID(RIGHT(O78,6),1,2)&amp;"/"&amp;MID(RIGHT(O78,6),3,2)&amp;"/"&amp;MID(RIGHT(O78,6),5,2),"")</f>
        <v/>
      </c>
      <c r="AU78" s="5" t="str">
        <f t="shared" si="39"/>
        <v/>
      </c>
      <c r="AV78" s="7" t="str">
        <f t="shared" si="40"/>
        <v/>
      </c>
      <c r="AW78" s="75" t="str">
        <f>IF(AX78="","",VLOOKUP(AV78,[1]SUMUP!$V$4:$Y$2029,2,FALSE))</f>
        <v/>
      </c>
      <c r="AX78" s="76" t="str">
        <f>IF(AV78="","",K78)</f>
        <v/>
      </c>
      <c r="AY78" s="77" t="str">
        <f t="shared" si="41"/>
        <v/>
      </c>
      <c r="AZ78" s="83" t="str">
        <f t="shared" si="42"/>
        <v/>
      </c>
      <c r="BA78" s="79" t="str">
        <f t="shared" si="43"/>
        <v/>
      </c>
      <c r="BB78" s="80" t="str">
        <f t="shared" si="44"/>
        <v/>
      </c>
      <c r="BC78" s="81" t="str">
        <f t="shared" si="45"/>
        <v/>
      </c>
      <c r="BD78" s="84" t="str">
        <f t="shared" si="46"/>
        <v/>
      </c>
      <c r="BE78" s="78" t="str">
        <f t="shared" si="47"/>
        <v/>
      </c>
      <c r="BF78" s="79" t="str">
        <f t="shared" si="48"/>
        <v/>
      </c>
      <c r="BG78" s="80" t="str">
        <f t="shared" si="49"/>
        <v/>
      </c>
      <c r="BH78" s="81" t="str">
        <f t="shared" si="50"/>
        <v/>
      </c>
      <c r="BI78" s="84" t="str">
        <f t="shared" si="51"/>
        <v/>
      </c>
      <c r="BJ78" s="12"/>
      <c r="BK78" s="82" t="str">
        <f>IF(SUM(BB78)+SUM(BH78)=0,"",SUM(BB78)+SUM(BH78))</f>
        <v/>
      </c>
      <c r="BL78" s="82" t="str">
        <f t="shared" si="52"/>
        <v/>
      </c>
    </row>
    <row r="79" spans="1:64" ht="18.75" x14ac:dyDescent="0.3">
      <c r="A79" t="s">
        <v>45</v>
      </c>
      <c r="B79" s="3">
        <v>45707</v>
      </c>
      <c r="C79">
        <v>35</v>
      </c>
      <c r="D79">
        <v>322</v>
      </c>
      <c r="E79" t="s">
        <v>87</v>
      </c>
      <c r="F79" t="s">
        <v>88</v>
      </c>
      <c r="I79" t="s">
        <v>239</v>
      </c>
      <c r="J79" s="3">
        <v>45707</v>
      </c>
      <c r="K79" s="2">
        <v>357</v>
      </c>
      <c r="L79" t="s">
        <v>49</v>
      </c>
      <c r="M79" t="s">
        <v>50</v>
      </c>
      <c r="O79" t="s">
        <v>240</v>
      </c>
      <c r="AF79" s="66" t="str">
        <f t="shared" si="28"/>
        <v/>
      </c>
      <c r="AG79" s="4" t="str">
        <f t="shared" si="29"/>
        <v/>
      </c>
      <c r="AH79" s="5" t="str">
        <f t="shared" si="30"/>
        <v/>
      </c>
      <c r="AI79" s="4" t="str">
        <f>IF(COUNTIF(AF79:AF$1212,AF79)=COUNTIF(AF:AF,AF79),SUMIFS(AG79:AG$1212,F79:F$1212,"ATOS*",AF79:AF$1212,AF79),"")</f>
        <v/>
      </c>
      <c r="AJ79" s="67" t="str">
        <f t="shared" si="31"/>
        <v>17/02/2025</v>
      </c>
      <c r="AK79" s="103">
        <f t="shared" si="32"/>
        <v>45705</v>
      </c>
      <c r="AL79" s="4">
        <f t="shared" si="33"/>
        <v>357</v>
      </c>
      <c r="AM79" s="5">
        <f t="shared" si="34"/>
        <v>45705</v>
      </c>
      <c r="AN79" s="68">
        <f>IF(COUNTIF(AK79:AK$1193,AK79)=COUNTIF(AK:AK,AK79),SUMIFS(AL79:AL$1193,F79:F$1193,"*WORLDLINE*",AK79:AK$1193,AK79),"")</f>
        <v>357</v>
      </c>
      <c r="AO79" s="83" t="str">
        <f t="shared" si="27"/>
        <v/>
      </c>
      <c r="AP79" s="79" t="str">
        <f t="shared" si="35"/>
        <v/>
      </c>
      <c r="AQ79" s="80" t="str">
        <f t="shared" si="36"/>
        <v/>
      </c>
      <c r="AR79" s="81" t="str">
        <f t="shared" si="37"/>
        <v/>
      </c>
      <c r="AS79" s="84" t="str">
        <f t="shared" si="38"/>
        <v/>
      </c>
      <c r="AT79" s="74" t="str">
        <f>IF(LEFT(O79,5)="SUMUP",MID(RIGHT(O79,6),1,2)&amp;"/"&amp;MID(RIGHT(O79,6),3,2)&amp;"/"&amp;MID(RIGHT(O79,6),5,2),"")</f>
        <v/>
      </c>
      <c r="AU79" s="5" t="str">
        <f t="shared" si="39"/>
        <v/>
      </c>
      <c r="AV79" s="7" t="str">
        <f t="shared" si="40"/>
        <v/>
      </c>
      <c r="AW79" s="75" t="str">
        <f>IF(AX79="","",VLOOKUP(AV79,[1]SUMUP!$V$4:$Y$2029,2,FALSE))</f>
        <v/>
      </c>
      <c r="AX79" s="76" t="str">
        <f>IF(AV79="","",K79)</f>
        <v/>
      </c>
      <c r="AY79" s="77" t="str">
        <f t="shared" si="41"/>
        <v/>
      </c>
      <c r="AZ79" s="83" t="str">
        <f t="shared" si="42"/>
        <v/>
      </c>
      <c r="BA79" s="79" t="str">
        <f t="shared" si="43"/>
        <v/>
      </c>
      <c r="BB79" s="80" t="str">
        <f t="shared" si="44"/>
        <v/>
      </c>
      <c r="BC79" s="81" t="str">
        <f t="shared" si="45"/>
        <v/>
      </c>
      <c r="BD79" s="84" t="str">
        <f t="shared" si="46"/>
        <v/>
      </c>
      <c r="BE79" s="78" t="str">
        <f t="shared" si="47"/>
        <v/>
      </c>
      <c r="BF79" s="79" t="str">
        <f t="shared" si="48"/>
        <v/>
      </c>
      <c r="BG79" s="80" t="str">
        <f t="shared" si="49"/>
        <v/>
      </c>
      <c r="BH79" s="81" t="str">
        <f t="shared" si="50"/>
        <v/>
      </c>
      <c r="BI79" s="84" t="str">
        <f t="shared" si="51"/>
        <v/>
      </c>
      <c r="BJ79" s="12"/>
      <c r="BK79" s="82" t="str">
        <f>IF(SUM(BB79)+SUM(BH79)=0,"",SUM(BB79)+SUM(BH79))</f>
        <v/>
      </c>
      <c r="BL79" s="82" t="str">
        <f t="shared" si="52"/>
        <v/>
      </c>
    </row>
    <row r="80" spans="1:64" ht="18.75" x14ac:dyDescent="0.3">
      <c r="A80" t="s">
        <v>45</v>
      </c>
      <c r="B80" s="3">
        <v>45707</v>
      </c>
      <c r="C80">
        <v>35</v>
      </c>
      <c r="D80">
        <v>321</v>
      </c>
      <c r="E80" t="s">
        <v>241</v>
      </c>
      <c r="F80" t="s">
        <v>242</v>
      </c>
      <c r="G80" t="s">
        <v>243</v>
      </c>
      <c r="H80" t="s">
        <v>244</v>
      </c>
      <c r="I80" t="s">
        <v>245</v>
      </c>
      <c r="J80" s="3">
        <v>45707</v>
      </c>
      <c r="K80" s="2">
        <v>-822.8</v>
      </c>
      <c r="L80" t="s">
        <v>49</v>
      </c>
      <c r="M80" t="s">
        <v>55</v>
      </c>
      <c r="N80" t="s">
        <v>59</v>
      </c>
      <c r="O80" t="s">
        <v>246</v>
      </c>
      <c r="AF80" s="66" t="str">
        <f t="shared" si="28"/>
        <v/>
      </c>
      <c r="AG80" s="4" t="str">
        <f t="shared" si="29"/>
        <v/>
      </c>
      <c r="AH80" s="5" t="str">
        <f t="shared" si="30"/>
        <v/>
      </c>
      <c r="AI80" s="4" t="str">
        <f>IF(COUNTIF(AF80:AF$1212,AF80)=COUNTIF(AF:AF,AF80),SUMIFS(AG80:AG$1212,F80:F$1212,"ATOS*",AF80:AF$1212,AF80),"")</f>
        <v/>
      </c>
      <c r="AJ80" s="67" t="str">
        <f t="shared" si="31"/>
        <v/>
      </c>
      <c r="AK80" s="103" t="str">
        <f t="shared" si="32"/>
        <v/>
      </c>
      <c r="AL80" s="4" t="str">
        <f t="shared" si="33"/>
        <v/>
      </c>
      <c r="AM80" s="5" t="str">
        <f t="shared" si="34"/>
        <v/>
      </c>
      <c r="AN80" s="68" t="str">
        <f>IF(COUNTIF(AK80:AK$1193,AK80)=COUNTIF(AK:AK,AK80),SUMIFS(AL80:AL$1193,F80:F$1193,"*WORLDLINE*",AK80:AK$1193,AK80),"")</f>
        <v/>
      </c>
      <c r="AO80" s="83" t="str">
        <f t="shared" si="27"/>
        <v/>
      </c>
      <c r="AP80" s="79" t="str">
        <f t="shared" si="35"/>
        <v/>
      </c>
      <c r="AQ80" s="80" t="str">
        <f t="shared" si="36"/>
        <v/>
      </c>
      <c r="AR80" s="81" t="str">
        <f t="shared" si="37"/>
        <v/>
      </c>
      <c r="AS80" s="84" t="str">
        <f t="shared" si="38"/>
        <v/>
      </c>
      <c r="AT80" s="74" t="str">
        <f>IF(LEFT(O80,5)="SUMUP",MID(RIGHT(O80,6),1,2)&amp;"/"&amp;MID(RIGHT(O80,6),3,2)&amp;"/"&amp;MID(RIGHT(O80,6),5,2),"")</f>
        <v/>
      </c>
      <c r="AU80" s="5" t="str">
        <f t="shared" si="39"/>
        <v/>
      </c>
      <c r="AV80" s="7" t="str">
        <f t="shared" si="40"/>
        <v/>
      </c>
      <c r="AW80" s="75" t="str">
        <f>IF(AX80="","",VLOOKUP(AV80,[1]SUMUP!$V$4:$Y$2029,2,FALSE))</f>
        <v/>
      </c>
      <c r="AX80" s="76" t="str">
        <f>IF(AV80="","",K80)</f>
        <v/>
      </c>
      <c r="AY80" s="77" t="str">
        <f t="shared" si="41"/>
        <v/>
      </c>
      <c r="AZ80" s="83" t="str">
        <f t="shared" si="42"/>
        <v/>
      </c>
      <c r="BA80" s="79" t="str">
        <f t="shared" si="43"/>
        <v/>
      </c>
      <c r="BB80" s="80" t="str">
        <f t="shared" si="44"/>
        <v/>
      </c>
      <c r="BC80" s="81" t="str">
        <f t="shared" si="45"/>
        <v/>
      </c>
      <c r="BD80" s="84" t="str">
        <f t="shared" si="46"/>
        <v/>
      </c>
      <c r="BE80" s="78" t="str">
        <f t="shared" si="47"/>
        <v/>
      </c>
      <c r="BF80" s="79" t="str">
        <f t="shared" si="48"/>
        <v/>
      </c>
      <c r="BG80" s="80" t="str">
        <f t="shared" si="49"/>
        <v/>
      </c>
      <c r="BH80" s="81" t="str">
        <f t="shared" si="50"/>
        <v/>
      </c>
      <c r="BI80" s="84" t="str">
        <f t="shared" si="51"/>
        <v/>
      </c>
      <c r="BJ80" s="12"/>
      <c r="BK80" s="82" t="str">
        <f>IF(SUM(BB80)+SUM(BH80)=0,"",SUM(BB80)+SUM(BH80))</f>
        <v/>
      </c>
      <c r="BL80" s="82" t="str">
        <f t="shared" si="52"/>
        <v/>
      </c>
    </row>
    <row r="81" spans="1:64" ht="18.75" x14ac:dyDescent="0.3">
      <c r="A81" t="s">
        <v>45</v>
      </c>
      <c r="B81" s="3">
        <v>45706</v>
      </c>
      <c r="C81">
        <v>34</v>
      </c>
      <c r="D81">
        <v>320</v>
      </c>
      <c r="E81" t="s">
        <v>46</v>
      </c>
      <c r="F81" t="s">
        <v>47</v>
      </c>
      <c r="I81" t="s">
        <v>247</v>
      </c>
      <c r="J81" s="3">
        <v>45706</v>
      </c>
      <c r="K81" s="2">
        <v>42</v>
      </c>
      <c r="L81" t="s">
        <v>49</v>
      </c>
      <c r="M81" t="s">
        <v>50</v>
      </c>
      <c r="O81" t="s">
        <v>238</v>
      </c>
      <c r="AF81" s="66">
        <f t="shared" si="28"/>
        <v>45706</v>
      </c>
      <c r="AG81" s="4">
        <f t="shared" si="29"/>
        <v>42</v>
      </c>
      <c r="AH81" s="5" t="str">
        <f t="shared" si="30"/>
        <v/>
      </c>
      <c r="AI81" s="4" t="str">
        <f>IF(COUNTIF(AF81:AF$1212,AF81)=COUNTIF(AF:AF,AF81),SUMIFS(AG81:AG$1212,F81:F$1212,"ATOS*",AF81:AF$1212,AF81),"")</f>
        <v/>
      </c>
      <c r="AJ81" s="67" t="str">
        <f t="shared" si="31"/>
        <v/>
      </c>
      <c r="AK81" s="103" t="str">
        <f t="shared" si="32"/>
        <v/>
      </c>
      <c r="AL81" s="4" t="str">
        <f t="shared" si="33"/>
        <v/>
      </c>
      <c r="AM81" s="5" t="str">
        <f t="shared" si="34"/>
        <v/>
      </c>
      <c r="AN81" s="68" t="str">
        <f>IF(COUNTIF(AK81:AK$1193,AK81)=COUNTIF(AK:AK,AK81),SUMIFS(AL81:AL$1193,F81:F$1193,"*WORLDLINE*",AK81:AK$1193,AK81),"")</f>
        <v/>
      </c>
      <c r="AO81" s="83" t="str">
        <f t="shared" si="27"/>
        <v/>
      </c>
      <c r="AP81" s="79" t="str">
        <f t="shared" si="35"/>
        <v/>
      </c>
      <c r="AQ81" s="80" t="str">
        <f t="shared" si="36"/>
        <v/>
      </c>
      <c r="AR81" s="81" t="str">
        <f t="shared" si="37"/>
        <v/>
      </c>
      <c r="AS81" s="84" t="str">
        <f t="shared" si="38"/>
        <v/>
      </c>
      <c r="AT81" s="74" t="str">
        <f>IF(LEFT(O81,5)="SUMUP",MID(RIGHT(O81,6),1,2)&amp;"/"&amp;MID(RIGHT(O81,6),3,2)&amp;"/"&amp;MID(RIGHT(O81,6),5,2),"")</f>
        <v/>
      </c>
      <c r="AU81" s="5" t="str">
        <f t="shared" si="39"/>
        <v/>
      </c>
      <c r="AV81" s="7" t="str">
        <f t="shared" si="40"/>
        <v/>
      </c>
      <c r="AW81" s="75" t="str">
        <f>IF(AX81="","",VLOOKUP(AV81,[1]SUMUP!$V$4:$Y$2029,2,FALSE))</f>
        <v/>
      </c>
      <c r="AX81" s="76" t="str">
        <f>IF(AV81="","",K81)</f>
        <v/>
      </c>
      <c r="AY81" s="77" t="str">
        <f t="shared" si="41"/>
        <v/>
      </c>
      <c r="AZ81" s="83" t="str">
        <f t="shared" si="42"/>
        <v/>
      </c>
      <c r="BA81" s="79" t="str">
        <f t="shared" si="43"/>
        <v/>
      </c>
      <c r="BB81" s="80" t="str">
        <f t="shared" si="44"/>
        <v/>
      </c>
      <c r="BC81" s="81" t="str">
        <f t="shared" si="45"/>
        <v/>
      </c>
      <c r="BD81" s="84" t="str">
        <f t="shared" si="46"/>
        <v/>
      </c>
      <c r="BE81" s="78" t="str">
        <f t="shared" si="47"/>
        <v/>
      </c>
      <c r="BF81" s="79" t="str">
        <f t="shared" si="48"/>
        <v/>
      </c>
      <c r="BG81" s="80" t="str">
        <f t="shared" si="49"/>
        <v/>
      </c>
      <c r="BH81" s="81" t="str">
        <f t="shared" si="50"/>
        <v/>
      </c>
      <c r="BI81" s="84" t="str">
        <f t="shared" si="51"/>
        <v/>
      </c>
      <c r="BJ81" s="12"/>
      <c r="BK81" s="82" t="str">
        <f>IF(SUM(BB81)+SUM(BH81)=0,"",SUM(BB81)+SUM(BH81))</f>
        <v/>
      </c>
      <c r="BL81" s="82" t="str">
        <f t="shared" si="52"/>
        <v/>
      </c>
    </row>
    <row r="82" spans="1:64" ht="18.75" x14ac:dyDescent="0.3">
      <c r="A82" t="s">
        <v>45</v>
      </c>
      <c r="B82" s="3">
        <v>45706</v>
      </c>
      <c r="C82">
        <v>34</v>
      </c>
      <c r="D82">
        <v>319</v>
      </c>
      <c r="E82" t="s">
        <v>121</v>
      </c>
      <c r="F82" t="s">
        <v>122</v>
      </c>
      <c r="I82" t="s">
        <v>248</v>
      </c>
      <c r="J82" s="3">
        <v>45706</v>
      </c>
      <c r="K82" s="2">
        <v>-85.1</v>
      </c>
      <c r="L82" t="s">
        <v>49</v>
      </c>
      <c r="M82" t="s">
        <v>55</v>
      </c>
      <c r="O82" t="s">
        <v>249</v>
      </c>
      <c r="AF82" s="66" t="str">
        <f t="shared" si="28"/>
        <v/>
      </c>
      <c r="AG82" s="4" t="str">
        <f t="shared" si="29"/>
        <v/>
      </c>
      <c r="AH82" s="5" t="str">
        <f t="shared" si="30"/>
        <v/>
      </c>
      <c r="AI82" s="4" t="str">
        <f>IF(COUNTIF(AF82:AF$1212,AF82)=COUNTIF(AF:AF,AF82),SUMIFS(AG82:AG$1212,F82:F$1212,"ATOS*",AF82:AF$1212,AF82),"")</f>
        <v/>
      </c>
      <c r="AJ82" s="67" t="str">
        <f t="shared" si="31"/>
        <v/>
      </c>
      <c r="AK82" s="103" t="str">
        <f t="shared" si="32"/>
        <v/>
      </c>
      <c r="AL82" s="4" t="str">
        <f t="shared" si="33"/>
        <v/>
      </c>
      <c r="AM82" s="5" t="str">
        <f t="shared" si="34"/>
        <v/>
      </c>
      <c r="AN82" s="68" t="str">
        <f>IF(COUNTIF(AK82:AK$1193,AK82)=COUNTIF(AK:AK,AK82),SUMIFS(AL82:AL$1193,F82:F$1193,"*WORLDLINE*",AK82:AK$1193,AK82),"")</f>
        <v/>
      </c>
      <c r="AO82" s="83" t="str">
        <f t="shared" si="27"/>
        <v/>
      </c>
      <c r="AP82" s="79" t="str">
        <f t="shared" si="35"/>
        <v/>
      </c>
      <c r="AQ82" s="80" t="str">
        <f t="shared" si="36"/>
        <v/>
      </c>
      <c r="AR82" s="81" t="str">
        <f t="shared" si="37"/>
        <v/>
      </c>
      <c r="AS82" s="84" t="str">
        <f t="shared" si="38"/>
        <v/>
      </c>
      <c r="AT82" s="74" t="str">
        <f>IF(LEFT(O82,5)="SUMUP",MID(RIGHT(O82,6),1,2)&amp;"/"&amp;MID(RIGHT(O82,6),3,2)&amp;"/"&amp;MID(RIGHT(O82,6),5,2),"")</f>
        <v/>
      </c>
      <c r="AU82" s="5" t="str">
        <f t="shared" si="39"/>
        <v/>
      </c>
      <c r="AV82" s="7" t="str">
        <f t="shared" si="40"/>
        <v/>
      </c>
      <c r="AW82" s="75" t="str">
        <f>IF(AX82="","",VLOOKUP(AV82,[1]SUMUP!$V$4:$Y$2029,2,FALSE))</f>
        <v/>
      </c>
      <c r="AX82" s="76" t="str">
        <f>IF(AV82="","",K82)</f>
        <v/>
      </c>
      <c r="AY82" s="77" t="str">
        <f t="shared" si="41"/>
        <v/>
      </c>
      <c r="AZ82" s="83" t="str">
        <f t="shared" si="42"/>
        <v/>
      </c>
      <c r="BA82" s="79" t="str">
        <f t="shared" si="43"/>
        <v/>
      </c>
      <c r="BB82" s="80" t="str">
        <f t="shared" si="44"/>
        <v/>
      </c>
      <c r="BC82" s="81" t="str">
        <f t="shared" si="45"/>
        <v/>
      </c>
      <c r="BD82" s="84" t="str">
        <f t="shared" si="46"/>
        <v/>
      </c>
      <c r="BE82" s="78" t="str">
        <f t="shared" si="47"/>
        <v/>
      </c>
      <c r="BF82" s="79" t="str">
        <f t="shared" si="48"/>
        <v/>
      </c>
      <c r="BG82" s="80" t="str">
        <f t="shared" si="49"/>
        <v/>
      </c>
      <c r="BH82" s="81" t="str">
        <f t="shared" si="50"/>
        <v/>
      </c>
      <c r="BI82" s="84" t="str">
        <f t="shared" si="51"/>
        <v/>
      </c>
      <c r="BJ82" s="12"/>
      <c r="BK82" s="82" t="str">
        <f>IF(SUM(BB82)+SUM(BH82)=0,"",SUM(BB82)+SUM(BH82))</f>
        <v/>
      </c>
      <c r="BL82" s="82" t="str">
        <f t="shared" si="52"/>
        <v/>
      </c>
    </row>
    <row r="83" spans="1:64" ht="18.75" x14ac:dyDescent="0.3">
      <c r="A83" t="s">
        <v>45</v>
      </c>
      <c r="B83" s="3">
        <v>45706</v>
      </c>
      <c r="C83">
        <v>34</v>
      </c>
      <c r="D83">
        <v>318</v>
      </c>
      <c r="E83" t="s">
        <v>91</v>
      </c>
      <c r="F83" t="s">
        <v>92</v>
      </c>
      <c r="G83" t="s">
        <v>93</v>
      </c>
      <c r="H83" t="s">
        <v>94</v>
      </c>
      <c r="I83" t="s">
        <v>250</v>
      </c>
      <c r="J83" s="3">
        <v>45706</v>
      </c>
      <c r="K83" s="2">
        <v>201.91</v>
      </c>
      <c r="L83" t="s">
        <v>49</v>
      </c>
      <c r="M83" t="s">
        <v>96</v>
      </c>
      <c r="N83" t="s">
        <v>59</v>
      </c>
      <c r="O83" t="s">
        <v>251</v>
      </c>
      <c r="AF83" s="66" t="str">
        <f t="shared" si="28"/>
        <v/>
      </c>
      <c r="AG83" s="4" t="str">
        <f t="shared" si="29"/>
        <v/>
      </c>
      <c r="AH83" s="5" t="str">
        <f t="shared" si="30"/>
        <v/>
      </c>
      <c r="AI83" s="4" t="str">
        <f>IF(COUNTIF(AF83:AF$1212,AF83)=COUNTIF(AF:AF,AF83),SUMIFS(AG83:AG$1212,F83:F$1212,"ATOS*",AF83:AF$1212,AF83),"")</f>
        <v/>
      </c>
      <c r="AJ83" s="67" t="str">
        <f t="shared" si="31"/>
        <v/>
      </c>
      <c r="AK83" s="103" t="str">
        <f t="shared" si="32"/>
        <v/>
      </c>
      <c r="AL83" s="4" t="str">
        <f t="shared" si="33"/>
        <v/>
      </c>
      <c r="AM83" s="5" t="str">
        <f t="shared" si="34"/>
        <v/>
      </c>
      <c r="AN83" s="68" t="str">
        <f>IF(COUNTIF(AK83:AK$1193,AK83)=COUNTIF(AK:AK,AK83),SUMIFS(AL83:AL$1193,F83:F$1193,"*WORLDLINE*",AK83:AK$1193,AK83),"")</f>
        <v/>
      </c>
      <c r="AO83" s="83" t="str">
        <f t="shared" si="27"/>
        <v>17/02/2025</v>
      </c>
      <c r="AP83" s="79">
        <f t="shared" si="35"/>
        <v>45705</v>
      </c>
      <c r="AQ83" s="80">
        <f t="shared" si="36"/>
        <v>203</v>
      </c>
      <c r="AR83" s="81">
        <f t="shared" si="37"/>
        <v>201.91</v>
      </c>
      <c r="AS83" s="84">
        <f t="shared" si="38"/>
        <v>1.0900000000000034</v>
      </c>
      <c r="AT83" s="74" t="str">
        <f>IF(LEFT(O83,5)="SUMUP",MID(RIGHT(O83,6),1,2)&amp;"/"&amp;MID(RIGHT(O83,6),3,2)&amp;"/"&amp;MID(RIGHT(O83,6),5,2),"")</f>
        <v/>
      </c>
      <c r="AU83" s="5" t="str">
        <f t="shared" si="39"/>
        <v/>
      </c>
      <c r="AV83" s="7" t="str">
        <f t="shared" si="40"/>
        <v/>
      </c>
      <c r="AW83" s="75" t="str">
        <f>IF(AX83="","",VLOOKUP(AV83,[1]SUMUP!$V$4:$Y$2029,2,FALSE))</f>
        <v/>
      </c>
      <c r="AX83" s="76" t="str">
        <f>IF(AV83="","",K83)</f>
        <v/>
      </c>
      <c r="AY83" s="77" t="str">
        <f t="shared" si="41"/>
        <v/>
      </c>
      <c r="AZ83" s="83" t="str">
        <f t="shared" si="42"/>
        <v/>
      </c>
      <c r="BA83" s="79" t="str">
        <f t="shared" si="43"/>
        <v/>
      </c>
      <c r="BB83" s="80" t="str">
        <f t="shared" si="44"/>
        <v/>
      </c>
      <c r="BC83" s="81" t="str">
        <f t="shared" si="45"/>
        <v/>
      </c>
      <c r="BD83" s="84" t="str">
        <f t="shared" si="46"/>
        <v/>
      </c>
      <c r="BE83" s="78" t="str">
        <f t="shared" si="47"/>
        <v/>
      </c>
      <c r="BF83" s="79" t="str">
        <f t="shared" si="48"/>
        <v/>
      </c>
      <c r="BG83" s="80" t="str">
        <f t="shared" si="49"/>
        <v/>
      </c>
      <c r="BH83" s="81" t="str">
        <f t="shared" si="50"/>
        <v/>
      </c>
      <c r="BI83" s="84" t="str">
        <f t="shared" si="51"/>
        <v/>
      </c>
      <c r="BJ83" s="12"/>
      <c r="BK83" s="82" t="str">
        <f>IF(SUM(BB83)+SUM(BH83)=0,"",SUM(BB83)+SUM(BH83))</f>
        <v/>
      </c>
      <c r="BL83" s="82" t="str">
        <f t="shared" si="52"/>
        <v/>
      </c>
    </row>
    <row r="84" spans="1:64" ht="18.75" x14ac:dyDescent="0.3">
      <c r="A84" t="s">
        <v>45</v>
      </c>
      <c r="B84" s="3">
        <v>45706</v>
      </c>
      <c r="C84">
        <v>34</v>
      </c>
      <c r="D84">
        <v>317</v>
      </c>
      <c r="E84" t="s">
        <v>46</v>
      </c>
      <c r="F84" t="s">
        <v>47</v>
      </c>
      <c r="I84" t="s">
        <v>252</v>
      </c>
      <c r="J84" s="3">
        <v>45705</v>
      </c>
      <c r="K84" s="2">
        <v>277</v>
      </c>
      <c r="L84" t="s">
        <v>49</v>
      </c>
      <c r="M84" t="s">
        <v>50</v>
      </c>
      <c r="O84" t="s">
        <v>253</v>
      </c>
      <c r="AF84" s="66">
        <f t="shared" si="28"/>
        <v>45705</v>
      </c>
      <c r="AG84" s="4">
        <f t="shared" si="29"/>
        <v>277</v>
      </c>
      <c r="AH84" s="5">
        <f t="shared" si="30"/>
        <v>45705</v>
      </c>
      <c r="AI84" s="4">
        <f>IF(COUNTIF(AF84:AF$1212,AF84)=COUNTIF(AF:AF,AF84),SUMIFS(AG84:AG$1212,F84:F$1212,"ATOS*",AF84:AF$1212,AF84),"")</f>
        <v>347</v>
      </c>
      <c r="AJ84" s="67" t="str">
        <f t="shared" si="31"/>
        <v/>
      </c>
      <c r="AK84" s="103" t="str">
        <f t="shared" si="32"/>
        <v/>
      </c>
      <c r="AL84" s="4" t="str">
        <f t="shared" si="33"/>
        <v/>
      </c>
      <c r="AM84" s="5" t="str">
        <f t="shared" si="34"/>
        <v/>
      </c>
      <c r="AN84" s="68" t="str">
        <f>IF(COUNTIF(AK84:AK$1193,AK84)=COUNTIF(AK:AK,AK84),SUMIFS(AL84:AL$1193,F84:F$1193,"*WORLDLINE*",AK84:AK$1193,AK84),"")</f>
        <v/>
      </c>
      <c r="AO84" s="83" t="str">
        <f t="shared" si="27"/>
        <v/>
      </c>
      <c r="AP84" s="79" t="str">
        <f t="shared" si="35"/>
        <v/>
      </c>
      <c r="AQ84" s="80" t="str">
        <f t="shared" si="36"/>
        <v/>
      </c>
      <c r="AR84" s="81" t="str">
        <f t="shared" si="37"/>
        <v/>
      </c>
      <c r="AS84" s="84" t="str">
        <f t="shared" si="38"/>
        <v/>
      </c>
      <c r="AT84" s="74" t="str">
        <f>IF(LEFT(O84,5)="SUMUP",MID(RIGHT(O84,6),1,2)&amp;"/"&amp;MID(RIGHT(O84,6),3,2)&amp;"/"&amp;MID(RIGHT(O84,6),5,2),"")</f>
        <v/>
      </c>
      <c r="AU84" s="5" t="str">
        <f t="shared" si="39"/>
        <v/>
      </c>
      <c r="AV84" s="7" t="str">
        <f t="shared" si="40"/>
        <v/>
      </c>
      <c r="AW84" s="75" t="str">
        <f>IF(AX84="","",VLOOKUP(AV84,[1]SUMUP!$V$4:$Y$2029,2,FALSE))</f>
        <v/>
      </c>
      <c r="AX84" s="76" t="str">
        <f>IF(AV84="","",K84)</f>
        <v/>
      </c>
      <c r="AY84" s="77" t="str">
        <f t="shared" si="41"/>
        <v/>
      </c>
      <c r="AZ84" s="83" t="str">
        <f t="shared" si="42"/>
        <v/>
      </c>
      <c r="BA84" s="79" t="str">
        <f t="shared" si="43"/>
        <v/>
      </c>
      <c r="BB84" s="80" t="str">
        <f t="shared" si="44"/>
        <v/>
      </c>
      <c r="BC84" s="81" t="str">
        <f t="shared" si="45"/>
        <v/>
      </c>
      <c r="BD84" s="84" t="str">
        <f t="shared" si="46"/>
        <v/>
      </c>
      <c r="BE84" s="78" t="str">
        <f t="shared" si="47"/>
        <v/>
      </c>
      <c r="BF84" s="79" t="str">
        <f t="shared" si="48"/>
        <v/>
      </c>
      <c r="BG84" s="80" t="str">
        <f t="shared" si="49"/>
        <v/>
      </c>
      <c r="BH84" s="81" t="str">
        <f t="shared" si="50"/>
        <v/>
      </c>
      <c r="BI84" s="84" t="str">
        <f t="shared" si="51"/>
        <v/>
      </c>
      <c r="BJ84" s="12"/>
      <c r="BK84" s="82" t="str">
        <f>IF(SUM(BB84)+SUM(BH84)=0,"",SUM(BB84)+SUM(BH84))</f>
        <v/>
      </c>
      <c r="BL84" s="82" t="str">
        <f t="shared" si="52"/>
        <v/>
      </c>
    </row>
    <row r="85" spans="1:64" ht="18.75" x14ac:dyDescent="0.3">
      <c r="A85" t="s">
        <v>45</v>
      </c>
      <c r="B85" s="3">
        <v>45706</v>
      </c>
      <c r="C85">
        <v>34</v>
      </c>
      <c r="D85">
        <v>316</v>
      </c>
      <c r="E85" t="s">
        <v>87</v>
      </c>
      <c r="F85" t="s">
        <v>88</v>
      </c>
      <c r="I85" t="s">
        <v>254</v>
      </c>
      <c r="J85" s="3">
        <v>45706</v>
      </c>
      <c r="K85" s="2">
        <v>514.5</v>
      </c>
      <c r="L85" t="s">
        <v>49</v>
      </c>
      <c r="M85" t="s">
        <v>50</v>
      </c>
      <c r="O85" t="s">
        <v>255</v>
      </c>
      <c r="AF85" s="66" t="str">
        <f t="shared" si="28"/>
        <v/>
      </c>
      <c r="AG85" s="4" t="str">
        <f t="shared" si="29"/>
        <v/>
      </c>
      <c r="AH85" s="5" t="str">
        <f t="shared" si="30"/>
        <v/>
      </c>
      <c r="AI85" s="4" t="str">
        <f>IF(COUNTIF(AF85:AF$1212,AF85)=COUNTIF(AF:AF,AF85),SUMIFS(AG85:AG$1212,F85:F$1212,"ATOS*",AF85:AF$1212,AF85),"")</f>
        <v/>
      </c>
      <c r="AJ85" s="67" t="str">
        <f t="shared" si="31"/>
        <v>15/02/2025</v>
      </c>
      <c r="AK85" s="103">
        <f t="shared" si="32"/>
        <v>45703</v>
      </c>
      <c r="AL85" s="4">
        <f t="shared" si="33"/>
        <v>514.5</v>
      </c>
      <c r="AM85" s="5">
        <f t="shared" si="34"/>
        <v>45703</v>
      </c>
      <c r="AN85" s="68">
        <f>IF(COUNTIF(AK85:AK$1193,AK85)=COUNTIF(AK:AK,AK85),SUMIFS(AL85:AL$1193,F85:F$1193,"*WORLDLINE*",AK85:AK$1193,AK85),"")</f>
        <v>514.5</v>
      </c>
      <c r="AO85" s="83" t="str">
        <f t="shared" si="27"/>
        <v/>
      </c>
      <c r="AP85" s="79" t="str">
        <f t="shared" si="35"/>
        <v/>
      </c>
      <c r="AQ85" s="80" t="str">
        <f t="shared" si="36"/>
        <v/>
      </c>
      <c r="AR85" s="81" t="str">
        <f t="shared" si="37"/>
        <v/>
      </c>
      <c r="AS85" s="84" t="str">
        <f t="shared" si="38"/>
        <v/>
      </c>
      <c r="AT85" s="74" t="str">
        <f>IF(LEFT(O85,5)="SUMUP",MID(RIGHT(O85,6),1,2)&amp;"/"&amp;MID(RIGHT(O85,6),3,2)&amp;"/"&amp;MID(RIGHT(O85,6),5,2),"")</f>
        <v/>
      </c>
      <c r="AU85" s="5" t="str">
        <f t="shared" si="39"/>
        <v/>
      </c>
      <c r="AV85" s="7" t="str">
        <f t="shared" si="40"/>
        <v/>
      </c>
      <c r="AW85" s="75" t="str">
        <f>IF(AX85="","",VLOOKUP(AV85,[1]SUMUP!$V$4:$Y$2029,2,FALSE))</f>
        <v/>
      </c>
      <c r="AX85" s="76" t="str">
        <f>IF(AV85="","",K85)</f>
        <v/>
      </c>
      <c r="AY85" s="77" t="str">
        <f t="shared" si="41"/>
        <v/>
      </c>
      <c r="AZ85" s="83" t="str">
        <f t="shared" si="42"/>
        <v/>
      </c>
      <c r="BA85" s="79" t="str">
        <f t="shared" si="43"/>
        <v/>
      </c>
      <c r="BB85" s="80" t="str">
        <f t="shared" si="44"/>
        <v/>
      </c>
      <c r="BC85" s="81" t="str">
        <f t="shared" si="45"/>
        <v/>
      </c>
      <c r="BD85" s="84" t="str">
        <f t="shared" si="46"/>
        <v/>
      </c>
      <c r="BE85" s="78" t="str">
        <f t="shared" si="47"/>
        <v/>
      </c>
      <c r="BF85" s="79" t="str">
        <f t="shared" si="48"/>
        <v/>
      </c>
      <c r="BG85" s="80" t="str">
        <f t="shared" si="49"/>
        <v/>
      </c>
      <c r="BH85" s="81" t="str">
        <f t="shared" si="50"/>
        <v/>
      </c>
      <c r="BI85" s="84" t="str">
        <f t="shared" si="51"/>
        <v/>
      </c>
      <c r="BJ85" s="12"/>
      <c r="BK85" s="82" t="str">
        <f>IF(SUM(BB85)+SUM(BH85)=0,"",SUM(BB85)+SUM(BH85))</f>
        <v/>
      </c>
      <c r="BL85" s="82" t="str">
        <f t="shared" si="52"/>
        <v/>
      </c>
    </row>
    <row r="86" spans="1:64" ht="18.75" x14ac:dyDescent="0.3">
      <c r="A86" t="s">
        <v>45</v>
      </c>
      <c r="B86" s="3">
        <v>45706</v>
      </c>
      <c r="C86">
        <v>34</v>
      </c>
      <c r="D86">
        <v>315</v>
      </c>
      <c r="F86" t="s">
        <v>256</v>
      </c>
      <c r="H86" t="s">
        <v>257</v>
      </c>
      <c r="I86" t="s">
        <v>258</v>
      </c>
      <c r="J86" s="3">
        <v>45706</v>
      </c>
      <c r="K86" s="2">
        <v>-19.8</v>
      </c>
      <c r="L86" t="s">
        <v>49</v>
      </c>
      <c r="N86" t="s">
        <v>59</v>
      </c>
      <c r="O86" t="s">
        <v>258</v>
      </c>
      <c r="AF86" s="66" t="str">
        <f t="shared" si="28"/>
        <v/>
      </c>
      <c r="AG86" s="4" t="str">
        <f t="shared" si="29"/>
        <v/>
      </c>
      <c r="AH86" s="5" t="str">
        <f t="shared" si="30"/>
        <v/>
      </c>
      <c r="AI86" s="4" t="str">
        <f>IF(COUNTIF(AF86:AF$1212,AF86)=COUNTIF(AF:AF,AF86),SUMIFS(AG86:AG$1212,F86:F$1212,"ATOS*",AF86:AF$1212,AF86),"")</f>
        <v/>
      </c>
      <c r="AJ86" s="67" t="str">
        <f t="shared" si="31"/>
        <v/>
      </c>
      <c r="AK86" s="103" t="str">
        <f t="shared" si="32"/>
        <v/>
      </c>
      <c r="AL86" s="4" t="str">
        <f t="shared" si="33"/>
        <v/>
      </c>
      <c r="AM86" s="5" t="str">
        <f t="shared" si="34"/>
        <v/>
      </c>
      <c r="AN86" s="68" t="str">
        <f>IF(COUNTIF(AK86:AK$1193,AK86)=COUNTIF(AK:AK,AK86),SUMIFS(AL86:AL$1193,F86:F$1193,"*WORLDLINE*",AK86:AK$1193,AK86),"")</f>
        <v/>
      </c>
      <c r="AO86" s="83" t="str">
        <f t="shared" si="27"/>
        <v/>
      </c>
      <c r="AP86" s="79" t="str">
        <f t="shared" si="35"/>
        <v/>
      </c>
      <c r="AQ86" s="80" t="str">
        <f t="shared" si="36"/>
        <v/>
      </c>
      <c r="AR86" s="81" t="str">
        <f t="shared" si="37"/>
        <v/>
      </c>
      <c r="AS86" s="84" t="str">
        <f t="shared" si="38"/>
        <v/>
      </c>
      <c r="AT86" s="74" t="str">
        <f>IF(LEFT(O86,5)="SUMUP",MID(RIGHT(O86,6),1,2)&amp;"/"&amp;MID(RIGHT(O86,6),3,2)&amp;"/"&amp;MID(RIGHT(O86,6),5,2),"")</f>
        <v/>
      </c>
      <c r="AU86" s="5" t="str">
        <f t="shared" si="39"/>
        <v/>
      </c>
      <c r="AV86" s="7" t="str">
        <f t="shared" si="40"/>
        <v/>
      </c>
      <c r="AW86" s="75" t="str">
        <f>IF(AX86="","",VLOOKUP(AV86,[1]SUMUP!$V$4:$Y$2029,2,FALSE))</f>
        <v/>
      </c>
      <c r="AX86" s="76" t="str">
        <f>IF(AV86="","",K86)</f>
        <v/>
      </c>
      <c r="AY86" s="77" t="str">
        <f t="shared" si="41"/>
        <v/>
      </c>
      <c r="AZ86" s="83" t="str">
        <f t="shared" si="42"/>
        <v/>
      </c>
      <c r="BA86" s="79" t="str">
        <f t="shared" si="43"/>
        <v/>
      </c>
      <c r="BB86" s="80" t="str">
        <f t="shared" si="44"/>
        <v/>
      </c>
      <c r="BC86" s="81" t="str">
        <f t="shared" si="45"/>
        <v/>
      </c>
      <c r="BD86" s="84" t="str">
        <f t="shared" si="46"/>
        <v/>
      </c>
      <c r="BE86" s="78" t="str">
        <f t="shared" si="47"/>
        <v/>
      </c>
      <c r="BF86" s="79" t="str">
        <f t="shared" si="48"/>
        <v/>
      </c>
      <c r="BG86" s="80" t="str">
        <f t="shared" si="49"/>
        <v/>
      </c>
      <c r="BH86" s="81" t="str">
        <f t="shared" si="50"/>
        <v/>
      </c>
      <c r="BI86" s="84" t="str">
        <f t="shared" si="51"/>
        <v/>
      </c>
      <c r="BJ86" s="12"/>
      <c r="BK86" s="82" t="str">
        <f>IF(SUM(BB86)+SUM(BH86)=0,"",SUM(BB86)+SUM(BH86))</f>
        <v/>
      </c>
      <c r="BL86" s="82" t="str">
        <f t="shared" si="52"/>
        <v/>
      </c>
    </row>
    <row r="87" spans="1:64" ht="18.75" x14ac:dyDescent="0.3">
      <c r="A87" t="s">
        <v>45</v>
      </c>
      <c r="B87" s="3">
        <v>45706</v>
      </c>
      <c r="C87">
        <v>34</v>
      </c>
      <c r="D87">
        <v>314</v>
      </c>
      <c r="F87" t="s">
        <v>134</v>
      </c>
      <c r="H87" t="s">
        <v>135</v>
      </c>
      <c r="I87" t="s">
        <v>259</v>
      </c>
      <c r="J87" s="3">
        <v>45706</v>
      </c>
      <c r="K87" s="2">
        <v>-61.2</v>
      </c>
      <c r="L87" t="s">
        <v>49</v>
      </c>
      <c r="N87" t="s">
        <v>59</v>
      </c>
      <c r="O87" t="s">
        <v>259</v>
      </c>
      <c r="AF87" s="66" t="str">
        <f t="shared" si="28"/>
        <v/>
      </c>
      <c r="AG87" s="4" t="str">
        <f t="shared" si="29"/>
        <v/>
      </c>
      <c r="AH87" s="5" t="str">
        <f t="shared" si="30"/>
        <v/>
      </c>
      <c r="AI87" s="4" t="str">
        <f>IF(COUNTIF(AF87:AF$1212,AF87)=COUNTIF(AF:AF,AF87),SUMIFS(AG87:AG$1212,F87:F$1212,"ATOS*",AF87:AF$1212,AF87),"")</f>
        <v/>
      </c>
      <c r="AJ87" s="67" t="str">
        <f t="shared" si="31"/>
        <v/>
      </c>
      <c r="AK87" s="103" t="str">
        <f t="shared" si="32"/>
        <v/>
      </c>
      <c r="AL87" s="4" t="str">
        <f t="shared" si="33"/>
        <v/>
      </c>
      <c r="AM87" s="5" t="str">
        <f t="shared" si="34"/>
        <v/>
      </c>
      <c r="AN87" s="68" t="str">
        <f>IF(COUNTIF(AK87:AK$1193,AK87)=COUNTIF(AK:AK,AK87),SUMIFS(AL87:AL$1193,F87:F$1193,"*WORLDLINE*",AK87:AK$1193,AK87),"")</f>
        <v/>
      </c>
      <c r="AO87" s="83" t="str">
        <f t="shared" si="27"/>
        <v/>
      </c>
      <c r="AP87" s="79" t="str">
        <f t="shared" si="35"/>
        <v/>
      </c>
      <c r="AQ87" s="80" t="str">
        <f t="shared" si="36"/>
        <v/>
      </c>
      <c r="AR87" s="81" t="str">
        <f t="shared" si="37"/>
        <v/>
      </c>
      <c r="AS87" s="84" t="str">
        <f t="shared" si="38"/>
        <v/>
      </c>
      <c r="AT87" s="74" t="str">
        <f>IF(LEFT(O87,5)="SUMUP",MID(RIGHT(O87,6),1,2)&amp;"/"&amp;MID(RIGHT(O87,6),3,2)&amp;"/"&amp;MID(RIGHT(O87,6),5,2),"")</f>
        <v/>
      </c>
      <c r="AU87" s="5" t="str">
        <f t="shared" si="39"/>
        <v/>
      </c>
      <c r="AV87" s="7" t="str">
        <f t="shared" si="40"/>
        <v/>
      </c>
      <c r="AW87" s="75" t="str">
        <f>IF(AX87="","",VLOOKUP(AV87,[1]SUMUP!$V$4:$Y$2029,2,FALSE))</f>
        <v/>
      </c>
      <c r="AX87" s="76" t="str">
        <f>IF(AV87="","",K87)</f>
        <v/>
      </c>
      <c r="AY87" s="77" t="str">
        <f t="shared" si="41"/>
        <v/>
      </c>
      <c r="AZ87" s="83" t="str">
        <f t="shared" si="42"/>
        <v/>
      </c>
      <c r="BA87" s="79" t="str">
        <f t="shared" si="43"/>
        <v/>
      </c>
      <c r="BB87" s="80" t="str">
        <f t="shared" si="44"/>
        <v/>
      </c>
      <c r="BC87" s="81" t="str">
        <f t="shared" si="45"/>
        <v/>
      </c>
      <c r="BD87" s="84" t="str">
        <f t="shared" si="46"/>
        <v/>
      </c>
      <c r="BE87" s="78" t="str">
        <f t="shared" si="47"/>
        <v/>
      </c>
      <c r="BF87" s="79" t="str">
        <f t="shared" si="48"/>
        <v/>
      </c>
      <c r="BG87" s="80" t="str">
        <f t="shared" si="49"/>
        <v/>
      </c>
      <c r="BH87" s="81" t="str">
        <f t="shared" si="50"/>
        <v/>
      </c>
      <c r="BI87" s="84" t="str">
        <f t="shared" si="51"/>
        <v/>
      </c>
      <c r="BJ87" s="12"/>
      <c r="BK87" s="82" t="str">
        <f>IF(SUM(BB87)+SUM(BH87)=0,"",SUM(BB87)+SUM(BH87))</f>
        <v/>
      </c>
      <c r="BL87" s="82" t="str">
        <f t="shared" si="52"/>
        <v/>
      </c>
    </row>
    <row r="88" spans="1:64" ht="18.75" x14ac:dyDescent="0.3">
      <c r="A88" t="s">
        <v>45</v>
      </c>
      <c r="B88" s="3">
        <v>45705</v>
      </c>
      <c r="C88">
        <v>33</v>
      </c>
      <c r="D88">
        <v>313</v>
      </c>
      <c r="E88" t="s">
        <v>46</v>
      </c>
      <c r="F88" t="s">
        <v>47</v>
      </c>
      <c r="I88" t="s">
        <v>260</v>
      </c>
      <c r="J88" s="3">
        <v>45705</v>
      </c>
      <c r="K88" s="2">
        <v>70</v>
      </c>
      <c r="L88" t="s">
        <v>49</v>
      </c>
      <c r="M88" t="s">
        <v>50</v>
      </c>
      <c r="O88" t="s">
        <v>253</v>
      </c>
      <c r="AF88" s="66">
        <f t="shared" si="28"/>
        <v>45705</v>
      </c>
      <c r="AG88" s="4">
        <f t="shared" si="29"/>
        <v>70</v>
      </c>
      <c r="AH88" s="5" t="str">
        <f t="shared" si="30"/>
        <v/>
      </c>
      <c r="AI88" s="4" t="str">
        <f>IF(COUNTIF(AF88:AF$1212,AF88)=COUNTIF(AF:AF,AF88),SUMIFS(AG88:AG$1212,F88:F$1212,"ATOS*",AF88:AF$1212,AF88),"")</f>
        <v/>
      </c>
      <c r="AJ88" s="67" t="str">
        <f t="shared" si="31"/>
        <v/>
      </c>
      <c r="AK88" s="103" t="str">
        <f t="shared" si="32"/>
        <v/>
      </c>
      <c r="AL88" s="4" t="str">
        <f t="shared" si="33"/>
        <v/>
      </c>
      <c r="AM88" s="5" t="str">
        <f t="shared" si="34"/>
        <v/>
      </c>
      <c r="AN88" s="68" t="str">
        <f>IF(COUNTIF(AK88:AK$1193,AK88)=COUNTIF(AK:AK,AK88),SUMIFS(AL88:AL$1193,F88:F$1193,"*WORLDLINE*",AK88:AK$1193,AK88),"")</f>
        <v/>
      </c>
      <c r="AO88" s="83" t="str">
        <f t="shared" si="27"/>
        <v/>
      </c>
      <c r="AP88" s="79" t="str">
        <f t="shared" si="35"/>
        <v/>
      </c>
      <c r="AQ88" s="80" t="str">
        <f t="shared" si="36"/>
        <v/>
      </c>
      <c r="AR88" s="81" t="str">
        <f t="shared" si="37"/>
        <v/>
      </c>
      <c r="AS88" s="84" t="str">
        <f t="shared" si="38"/>
        <v/>
      </c>
      <c r="AT88" s="74" t="str">
        <f>IF(LEFT(O88,5)="SUMUP",MID(RIGHT(O88,6),1,2)&amp;"/"&amp;MID(RIGHT(O88,6),3,2)&amp;"/"&amp;MID(RIGHT(O88,6),5,2),"")</f>
        <v/>
      </c>
      <c r="AU88" s="5" t="str">
        <f t="shared" si="39"/>
        <v/>
      </c>
      <c r="AV88" s="7" t="str">
        <f t="shared" si="40"/>
        <v/>
      </c>
      <c r="AW88" s="75" t="str">
        <f>IF(AX88="","",VLOOKUP(AV88,[1]SUMUP!$V$4:$Y$2029,2,FALSE))</f>
        <v/>
      </c>
      <c r="AX88" s="76" t="str">
        <f>IF(AV88="","",K88)</f>
        <v/>
      </c>
      <c r="AY88" s="77" t="str">
        <f t="shared" si="41"/>
        <v/>
      </c>
      <c r="AZ88" s="83" t="str">
        <f t="shared" si="42"/>
        <v/>
      </c>
      <c r="BA88" s="79" t="str">
        <f t="shared" si="43"/>
        <v/>
      </c>
      <c r="BB88" s="80" t="str">
        <f t="shared" si="44"/>
        <v/>
      </c>
      <c r="BC88" s="81" t="str">
        <f t="shared" si="45"/>
        <v/>
      </c>
      <c r="BD88" s="84" t="str">
        <f t="shared" si="46"/>
        <v/>
      </c>
      <c r="BE88" s="78" t="str">
        <f t="shared" si="47"/>
        <v/>
      </c>
      <c r="BF88" s="79" t="str">
        <f t="shared" si="48"/>
        <v/>
      </c>
      <c r="BG88" s="80" t="str">
        <f t="shared" si="49"/>
        <v/>
      </c>
      <c r="BH88" s="81" t="str">
        <f t="shared" si="50"/>
        <v/>
      </c>
      <c r="BI88" s="84" t="str">
        <f t="shared" si="51"/>
        <v/>
      </c>
      <c r="BJ88" s="12"/>
      <c r="BK88" s="82" t="str">
        <f>IF(SUM(BB88)+SUM(BH88)=0,"",SUM(BB88)+SUM(BH88))</f>
        <v/>
      </c>
      <c r="BL88" s="82" t="str">
        <f t="shared" si="52"/>
        <v/>
      </c>
    </row>
    <row r="89" spans="1:64" ht="18.75" x14ac:dyDescent="0.3">
      <c r="A89" t="s">
        <v>45</v>
      </c>
      <c r="B89" s="3">
        <v>45705</v>
      </c>
      <c r="C89">
        <v>33</v>
      </c>
      <c r="D89">
        <v>312</v>
      </c>
      <c r="E89" t="s">
        <v>261</v>
      </c>
      <c r="F89" t="s">
        <v>262</v>
      </c>
      <c r="G89" t="s">
        <v>263</v>
      </c>
      <c r="H89" t="s">
        <v>264</v>
      </c>
      <c r="I89" t="s">
        <v>265</v>
      </c>
      <c r="J89" s="3">
        <v>45705</v>
      </c>
      <c r="K89" s="2">
        <v>49</v>
      </c>
      <c r="L89" t="s">
        <v>49</v>
      </c>
      <c r="M89" t="s">
        <v>266</v>
      </c>
      <c r="N89" t="s">
        <v>59</v>
      </c>
      <c r="O89" t="s">
        <v>267</v>
      </c>
      <c r="AF89" s="66" t="str">
        <f t="shared" si="28"/>
        <v/>
      </c>
      <c r="AG89" s="4" t="str">
        <f t="shared" si="29"/>
        <v/>
      </c>
      <c r="AH89" s="5" t="str">
        <f t="shared" si="30"/>
        <v/>
      </c>
      <c r="AI89" s="4" t="str">
        <f>IF(COUNTIF(AF89:AF$1212,AF89)=COUNTIF(AF:AF,AF89),SUMIFS(AG89:AG$1212,F89:F$1212,"ATOS*",AF89:AF$1212,AF89),"")</f>
        <v/>
      </c>
      <c r="AJ89" s="67" t="str">
        <f t="shared" si="31"/>
        <v/>
      </c>
      <c r="AK89" s="103" t="str">
        <f t="shared" si="32"/>
        <v/>
      </c>
      <c r="AL89" s="4" t="str">
        <f t="shared" si="33"/>
        <v/>
      </c>
      <c r="AM89" s="5" t="str">
        <f t="shared" si="34"/>
        <v/>
      </c>
      <c r="AN89" s="68" t="str">
        <f>IF(COUNTIF(AK89:AK$1193,AK89)=COUNTIF(AK:AK,AK89),SUMIFS(AL89:AL$1193,F89:F$1193,"*WORLDLINE*",AK89:AK$1193,AK89),"")</f>
        <v/>
      </c>
      <c r="AO89" s="83" t="str">
        <f t="shared" si="27"/>
        <v/>
      </c>
      <c r="AP89" s="79" t="str">
        <f t="shared" si="35"/>
        <v/>
      </c>
      <c r="AQ89" s="80" t="str">
        <f t="shared" si="36"/>
        <v/>
      </c>
      <c r="AR89" s="81" t="str">
        <f t="shared" si="37"/>
        <v/>
      </c>
      <c r="AS89" s="84" t="str">
        <f t="shared" si="38"/>
        <v/>
      </c>
      <c r="AT89" s="74" t="str">
        <f>IF(LEFT(O89,5)="SUMUP",MID(RIGHT(O89,6),1,2)&amp;"/"&amp;MID(RIGHT(O89,6),3,2)&amp;"/"&amp;MID(RIGHT(O89,6),5,2),"")</f>
        <v/>
      </c>
      <c r="AU89" s="5" t="str">
        <f t="shared" si="39"/>
        <v/>
      </c>
      <c r="AV89" s="7" t="str">
        <f t="shared" si="40"/>
        <v/>
      </c>
      <c r="AW89" s="75" t="str">
        <f>IF(AX89="","",VLOOKUP(AV89,[1]SUMUP!$V$4:$Y$2029,2,FALSE))</f>
        <v/>
      </c>
      <c r="AX89" s="76" t="str">
        <f>IF(AV89="","",K89)</f>
        <v/>
      </c>
      <c r="AY89" s="77" t="str">
        <f t="shared" si="41"/>
        <v/>
      </c>
      <c r="AZ89" s="83" t="str">
        <f t="shared" si="42"/>
        <v/>
      </c>
      <c r="BA89" s="79" t="str">
        <f t="shared" si="43"/>
        <v/>
      </c>
      <c r="BB89" s="80" t="str">
        <f t="shared" si="44"/>
        <v/>
      </c>
      <c r="BC89" s="81" t="str">
        <f t="shared" si="45"/>
        <v/>
      </c>
      <c r="BD89" s="84" t="str">
        <f t="shared" si="46"/>
        <v/>
      </c>
      <c r="BE89" s="78" t="str">
        <f t="shared" si="47"/>
        <v/>
      </c>
      <c r="BF89" s="79" t="str">
        <f t="shared" si="48"/>
        <v/>
      </c>
      <c r="BG89" s="80" t="str">
        <f t="shared" si="49"/>
        <v/>
      </c>
      <c r="BH89" s="81" t="str">
        <f t="shared" si="50"/>
        <v/>
      </c>
      <c r="BI89" s="84" t="str">
        <f t="shared" si="51"/>
        <v/>
      </c>
      <c r="BJ89" s="12"/>
      <c r="BK89" s="82" t="str">
        <f>IF(SUM(BB89)+SUM(BH89)=0,"",SUM(BB89)+SUM(BH89))</f>
        <v/>
      </c>
      <c r="BL89" s="82" t="str">
        <f t="shared" si="52"/>
        <v/>
      </c>
    </row>
    <row r="90" spans="1:64" ht="18.75" x14ac:dyDescent="0.3">
      <c r="A90" t="s">
        <v>45</v>
      </c>
      <c r="B90" s="3">
        <v>45705</v>
      </c>
      <c r="C90">
        <v>33</v>
      </c>
      <c r="D90">
        <v>311</v>
      </c>
      <c r="F90" t="s">
        <v>268</v>
      </c>
      <c r="H90" t="s">
        <v>269</v>
      </c>
      <c r="I90" t="s">
        <v>270</v>
      </c>
      <c r="J90" s="3">
        <v>45705</v>
      </c>
      <c r="K90" s="2">
        <v>-1715.05</v>
      </c>
      <c r="L90" t="s">
        <v>49</v>
      </c>
      <c r="N90" t="s">
        <v>59</v>
      </c>
      <c r="O90" t="s">
        <v>270</v>
      </c>
      <c r="AF90" s="66" t="str">
        <f t="shared" si="28"/>
        <v/>
      </c>
      <c r="AG90" s="4" t="str">
        <f t="shared" si="29"/>
        <v/>
      </c>
      <c r="AH90" s="5" t="str">
        <f t="shared" si="30"/>
        <v/>
      </c>
      <c r="AI90" s="4" t="str">
        <f>IF(COUNTIF(AF90:AF$1212,AF90)=COUNTIF(AF:AF,AF90),SUMIFS(AG90:AG$1212,F90:F$1212,"ATOS*",AF90:AF$1212,AF90),"")</f>
        <v/>
      </c>
      <c r="AJ90" s="67" t="str">
        <f t="shared" si="31"/>
        <v/>
      </c>
      <c r="AK90" s="103" t="str">
        <f t="shared" si="32"/>
        <v/>
      </c>
      <c r="AL90" s="4" t="str">
        <f t="shared" si="33"/>
        <v/>
      </c>
      <c r="AM90" s="5" t="str">
        <f t="shared" si="34"/>
        <v/>
      </c>
      <c r="AN90" s="68" t="str">
        <f>IF(COUNTIF(AK90:AK$1193,AK90)=COUNTIF(AK:AK,AK90),SUMIFS(AL90:AL$1193,F90:F$1193,"*WORLDLINE*",AK90:AK$1193,AK90),"")</f>
        <v/>
      </c>
      <c r="AO90" s="83" t="str">
        <f t="shared" si="27"/>
        <v/>
      </c>
      <c r="AP90" s="79" t="str">
        <f t="shared" si="35"/>
        <v/>
      </c>
      <c r="AQ90" s="80" t="str">
        <f t="shared" si="36"/>
        <v/>
      </c>
      <c r="AR90" s="81" t="str">
        <f t="shared" si="37"/>
        <v/>
      </c>
      <c r="AS90" s="84" t="str">
        <f t="shared" si="38"/>
        <v/>
      </c>
      <c r="AT90" s="74" t="str">
        <f>IF(LEFT(O90,5)="SUMUP",MID(RIGHT(O90,6),1,2)&amp;"/"&amp;MID(RIGHT(O90,6),3,2)&amp;"/"&amp;MID(RIGHT(O90,6),5,2),"")</f>
        <v/>
      </c>
      <c r="AU90" s="5" t="str">
        <f t="shared" si="39"/>
        <v/>
      </c>
      <c r="AV90" s="7" t="str">
        <f t="shared" si="40"/>
        <v/>
      </c>
      <c r="AW90" s="75" t="str">
        <f>IF(AX90="","",VLOOKUP(AV90,[1]SUMUP!$V$4:$Y$2029,2,FALSE))</f>
        <v/>
      </c>
      <c r="AX90" s="76" t="str">
        <f>IF(AV90="","",K90)</f>
        <v/>
      </c>
      <c r="AY90" s="77" t="str">
        <f t="shared" si="41"/>
        <v/>
      </c>
      <c r="AZ90" s="83" t="str">
        <f t="shared" si="42"/>
        <v/>
      </c>
      <c r="BA90" s="79" t="str">
        <f t="shared" si="43"/>
        <v/>
      </c>
      <c r="BB90" s="80" t="str">
        <f t="shared" si="44"/>
        <v/>
      </c>
      <c r="BC90" s="81" t="str">
        <f t="shared" si="45"/>
        <v/>
      </c>
      <c r="BD90" s="84" t="str">
        <f t="shared" si="46"/>
        <v/>
      </c>
      <c r="BE90" s="78" t="str">
        <f t="shared" si="47"/>
        <v/>
      </c>
      <c r="BF90" s="79" t="str">
        <f t="shared" si="48"/>
        <v/>
      </c>
      <c r="BG90" s="80" t="str">
        <f t="shared" si="49"/>
        <v/>
      </c>
      <c r="BH90" s="81" t="str">
        <f t="shared" si="50"/>
        <v/>
      </c>
      <c r="BI90" s="84" t="str">
        <f t="shared" si="51"/>
        <v/>
      </c>
      <c r="BJ90" s="12"/>
      <c r="BK90" s="82" t="str">
        <f>IF(SUM(BB90)+SUM(BH90)=0,"",SUM(BB90)+SUM(BH90))</f>
        <v/>
      </c>
      <c r="BL90" s="82" t="str">
        <f t="shared" si="52"/>
        <v/>
      </c>
    </row>
    <row r="91" spans="1:64" ht="18.75" x14ac:dyDescent="0.3">
      <c r="A91" t="s">
        <v>45</v>
      </c>
      <c r="B91" s="3">
        <v>45705</v>
      </c>
      <c r="C91">
        <v>33</v>
      </c>
      <c r="D91">
        <v>310</v>
      </c>
      <c r="F91" t="s">
        <v>271</v>
      </c>
      <c r="H91" t="s">
        <v>272</v>
      </c>
      <c r="I91" t="s">
        <v>273</v>
      </c>
      <c r="J91" s="3">
        <v>45705</v>
      </c>
      <c r="K91" s="2">
        <v>-341.22</v>
      </c>
      <c r="L91" t="s">
        <v>49</v>
      </c>
      <c r="N91" t="s">
        <v>59</v>
      </c>
      <c r="O91" t="s">
        <v>273</v>
      </c>
      <c r="AF91" s="66" t="str">
        <f t="shared" si="28"/>
        <v/>
      </c>
      <c r="AG91" s="4" t="str">
        <f t="shared" si="29"/>
        <v/>
      </c>
      <c r="AH91" s="5" t="str">
        <f t="shared" si="30"/>
        <v/>
      </c>
      <c r="AI91" s="4" t="str">
        <f>IF(COUNTIF(AF91:AF$1212,AF91)=COUNTIF(AF:AF,AF91),SUMIFS(AG91:AG$1212,F91:F$1212,"ATOS*",AF91:AF$1212,AF91),"")</f>
        <v/>
      </c>
      <c r="AJ91" s="67" t="str">
        <f t="shared" si="31"/>
        <v/>
      </c>
      <c r="AK91" s="103" t="str">
        <f t="shared" si="32"/>
        <v/>
      </c>
      <c r="AL91" s="4" t="str">
        <f t="shared" si="33"/>
        <v/>
      </c>
      <c r="AM91" s="5" t="str">
        <f t="shared" si="34"/>
        <v/>
      </c>
      <c r="AN91" s="68" t="str">
        <f>IF(COUNTIF(AK91:AK$1193,AK91)=COUNTIF(AK:AK,AK91),SUMIFS(AL91:AL$1193,F91:F$1193,"*WORLDLINE*",AK91:AK$1193,AK91),"")</f>
        <v/>
      </c>
      <c r="AO91" s="83" t="str">
        <f t="shared" si="27"/>
        <v/>
      </c>
      <c r="AP91" s="79" t="str">
        <f t="shared" si="35"/>
        <v/>
      </c>
      <c r="AQ91" s="80" t="str">
        <f t="shared" si="36"/>
        <v/>
      </c>
      <c r="AR91" s="81" t="str">
        <f t="shared" si="37"/>
        <v/>
      </c>
      <c r="AS91" s="84" t="str">
        <f t="shared" si="38"/>
        <v/>
      </c>
      <c r="AT91" s="74" t="str">
        <f>IF(LEFT(O91,5)="SUMUP",MID(RIGHT(O91,6),1,2)&amp;"/"&amp;MID(RIGHT(O91,6),3,2)&amp;"/"&amp;MID(RIGHT(O91,6),5,2),"")</f>
        <v/>
      </c>
      <c r="AU91" s="5" t="str">
        <f t="shared" si="39"/>
        <v/>
      </c>
      <c r="AV91" s="7" t="str">
        <f t="shared" si="40"/>
        <v/>
      </c>
      <c r="AW91" s="75" t="str">
        <f>IF(AX91="","",VLOOKUP(AV91,[1]SUMUP!$V$4:$Y$2029,2,FALSE))</f>
        <v/>
      </c>
      <c r="AX91" s="76" t="str">
        <f>IF(AV91="","",K91)</f>
        <v/>
      </c>
      <c r="AY91" s="77" t="str">
        <f t="shared" si="41"/>
        <v/>
      </c>
      <c r="AZ91" s="83" t="str">
        <f t="shared" si="42"/>
        <v/>
      </c>
      <c r="BA91" s="79" t="str">
        <f t="shared" si="43"/>
        <v/>
      </c>
      <c r="BB91" s="80" t="str">
        <f t="shared" si="44"/>
        <v/>
      </c>
      <c r="BC91" s="81" t="str">
        <f t="shared" si="45"/>
        <v/>
      </c>
      <c r="BD91" s="84" t="str">
        <f t="shared" si="46"/>
        <v/>
      </c>
      <c r="BE91" s="78" t="str">
        <f t="shared" si="47"/>
        <v/>
      </c>
      <c r="BF91" s="79" t="str">
        <f t="shared" si="48"/>
        <v/>
      </c>
      <c r="BG91" s="80" t="str">
        <f t="shared" si="49"/>
        <v/>
      </c>
      <c r="BH91" s="81" t="str">
        <f t="shared" si="50"/>
        <v/>
      </c>
      <c r="BI91" s="84" t="str">
        <f t="shared" si="51"/>
        <v/>
      </c>
      <c r="BJ91" s="12"/>
      <c r="BK91" s="82" t="str">
        <f>IF(SUM(BB91)+SUM(BH91)=0,"",SUM(BB91)+SUM(BH91))</f>
        <v/>
      </c>
      <c r="BL91" s="82" t="str">
        <f t="shared" si="52"/>
        <v/>
      </c>
    </row>
    <row r="92" spans="1:64" ht="18.75" x14ac:dyDescent="0.3">
      <c r="A92" t="s">
        <v>45</v>
      </c>
      <c r="B92" s="3">
        <v>45705</v>
      </c>
      <c r="C92">
        <v>33</v>
      </c>
      <c r="D92">
        <v>309</v>
      </c>
      <c r="E92" t="s">
        <v>274</v>
      </c>
      <c r="F92" t="s">
        <v>275</v>
      </c>
      <c r="G92" t="s">
        <v>276</v>
      </c>
      <c r="H92" t="s">
        <v>277</v>
      </c>
      <c r="I92" t="s">
        <v>278</v>
      </c>
      <c r="J92" s="3">
        <v>45705</v>
      </c>
      <c r="K92" s="2">
        <v>-229.33</v>
      </c>
      <c r="L92" t="s">
        <v>49</v>
      </c>
      <c r="M92" t="s">
        <v>279</v>
      </c>
      <c r="N92" t="s">
        <v>59</v>
      </c>
      <c r="O92" t="s">
        <v>278</v>
      </c>
      <c r="AF92" s="66" t="str">
        <f t="shared" si="28"/>
        <v/>
      </c>
      <c r="AG92" s="4" t="str">
        <f t="shared" si="29"/>
        <v/>
      </c>
      <c r="AH92" s="5" t="str">
        <f t="shared" si="30"/>
        <v/>
      </c>
      <c r="AI92" s="4" t="str">
        <f>IF(COUNTIF(AF92:AF$1212,AF92)=COUNTIF(AF:AF,AF92),SUMIFS(AG92:AG$1212,F92:F$1212,"ATOS*",AF92:AF$1212,AF92),"")</f>
        <v/>
      </c>
      <c r="AJ92" s="67" t="str">
        <f t="shared" si="31"/>
        <v/>
      </c>
      <c r="AK92" s="103" t="str">
        <f t="shared" si="32"/>
        <v/>
      </c>
      <c r="AL92" s="4" t="str">
        <f t="shared" si="33"/>
        <v/>
      </c>
      <c r="AM92" s="5" t="str">
        <f t="shared" si="34"/>
        <v/>
      </c>
      <c r="AN92" s="68" t="str">
        <f>IF(COUNTIF(AK92:AK$1193,AK92)=COUNTIF(AK:AK,AK92),SUMIFS(AL92:AL$1193,F92:F$1193,"*WORLDLINE*",AK92:AK$1193,AK92),"")</f>
        <v/>
      </c>
      <c r="AO92" s="83" t="str">
        <f t="shared" si="27"/>
        <v/>
      </c>
      <c r="AP92" s="79" t="str">
        <f t="shared" si="35"/>
        <v/>
      </c>
      <c r="AQ92" s="80" t="str">
        <f t="shared" si="36"/>
        <v/>
      </c>
      <c r="AR92" s="81" t="str">
        <f t="shared" si="37"/>
        <v/>
      </c>
      <c r="AS92" s="84" t="str">
        <f t="shared" si="38"/>
        <v/>
      </c>
      <c r="AT92" s="74" t="str">
        <f>IF(LEFT(O92,5)="SUMUP",MID(RIGHT(O92,6),1,2)&amp;"/"&amp;MID(RIGHT(O92,6),3,2)&amp;"/"&amp;MID(RIGHT(O92,6),5,2),"")</f>
        <v/>
      </c>
      <c r="AU92" s="5" t="str">
        <f t="shared" si="39"/>
        <v/>
      </c>
      <c r="AV92" s="7" t="str">
        <f t="shared" si="40"/>
        <v/>
      </c>
      <c r="AW92" s="75" t="str">
        <f>IF(AX92="","",VLOOKUP(AV92,[1]SUMUP!$V$4:$Y$2029,2,FALSE))</f>
        <v/>
      </c>
      <c r="AX92" s="76" t="str">
        <f>IF(AV92="","",K92)</f>
        <v/>
      </c>
      <c r="AY92" s="77" t="str">
        <f t="shared" si="41"/>
        <v/>
      </c>
      <c r="AZ92" s="83" t="str">
        <f t="shared" si="42"/>
        <v/>
      </c>
      <c r="BA92" s="79" t="str">
        <f t="shared" si="43"/>
        <v/>
      </c>
      <c r="BB92" s="80" t="str">
        <f t="shared" si="44"/>
        <v/>
      </c>
      <c r="BC92" s="81" t="str">
        <f t="shared" si="45"/>
        <v/>
      </c>
      <c r="BD92" s="84" t="str">
        <f t="shared" si="46"/>
        <v/>
      </c>
      <c r="BE92" s="78" t="str">
        <f t="shared" si="47"/>
        <v/>
      </c>
      <c r="BF92" s="79" t="str">
        <f t="shared" si="48"/>
        <v/>
      </c>
      <c r="BG92" s="80" t="str">
        <f t="shared" si="49"/>
        <v/>
      </c>
      <c r="BH92" s="81" t="str">
        <f t="shared" si="50"/>
        <v/>
      </c>
      <c r="BI92" s="84" t="str">
        <f t="shared" si="51"/>
        <v/>
      </c>
      <c r="BJ92" s="12"/>
      <c r="BK92" s="82" t="str">
        <f>IF(SUM(BB92)+SUM(BH92)=0,"",SUM(BB92)+SUM(BH92))</f>
        <v/>
      </c>
      <c r="BL92" s="82" t="str">
        <f t="shared" si="52"/>
        <v/>
      </c>
    </row>
    <row r="93" spans="1:64" ht="18.75" x14ac:dyDescent="0.3">
      <c r="A93" t="s">
        <v>45</v>
      </c>
      <c r="B93" s="3">
        <v>45705</v>
      </c>
      <c r="C93">
        <v>33</v>
      </c>
      <c r="D93">
        <v>308</v>
      </c>
      <c r="E93" t="s">
        <v>274</v>
      </c>
      <c r="F93" t="s">
        <v>275</v>
      </c>
      <c r="G93" t="s">
        <v>276</v>
      </c>
      <c r="H93" t="s">
        <v>277</v>
      </c>
      <c r="I93" t="s">
        <v>280</v>
      </c>
      <c r="J93" s="3">
        <v>45705</v>
      </c>
      <c r="K93" s="2">
        <v>-88.37</v>
      </c>
      <c r="L93" t="s">
        <v>49</v>
      </c>
      <c r="M93" t="s">
        <v>279</v>
      </c>
      <c r="N93" t="s">
        <v>59</v>
      </c>
      <c r="O93" t="s">
        <v>280</v>
      </c>
      <c r="AF93" s="66" t="str">
        <f t="shared" si="28"/>
        <v/>
      </c>
      <c r="AG93" s="4" t="str">
        <f t="shared" si="29"/>
        <v/>
      </c>
      <c r="AH93" s="5" t="str">
        <f t="shared" si="30"/>
        <v/>
      </c>
      <c r="AI93" s="4" t="str">
        <f>IF(COUNTIF(AF93:AF$1212,AF93)=COUNTIF(AF:AF,AF93),SUMIFS(AG93:AG$1212,F93:F$1212,"ATOS*",AF93:AF$1212,AF93),"")</f>
        <v/>
      </c>
      <c r="AJ93" s="67" t="str">
        <f t="shared" si="31"/>
        <v/>
      </c>
      <c r="AK93" s="103" t="str">
        <f t="shared" si="32"/>
        <v/>
      </c>
      <c r="AL93" s="4" t="str">
        <f t="shared" si="33"/>
        <v/>
      </c>
      <c r="AM93" s="5" t="str">
        <f t="shared" si="34"/>
        <v/>
      </c>
      <c r="AN93" s="68" t="str">
        <f>IF(COUNTIF(AK93:AK$1193,AK93)=COUNTIF(AK:AK,AK93),SUMIFS(AL93:AL$1193,F93:F$1193,"*WORLDLINE*",AK93:AK$1193,AK93),"")</f>
        <v/>
      </c>
      <c r="AO93" s="83" t="str">
        <f t="shared" si="27"/>
        <v/>
      </c>
      <c r="AP93" s="79" t="str">
        <f t="shared" si="35"/>
        <v/>
      </c>
      <c r="AQ93" s="80" t="str">
        <f t="shared" si="36"/>
        <v/>
      </c>
      <c r="AR93" s="81" t="str">
        <f t="shared" si="37"/>
        <v/>
      </c>
      <c r="AS93" s="84" t="str">
        <f t="shared" si="38"/>
        <v/>
      </c>
      <c r="AT93" s="74" t="str">
        <f>IF(LEFT(O93,5)="SUMUP",MID(RIGHT(O93,6),1,2)&amp;"/"&amp;MID(RIGHT(O93,6),3,2)&amp;"/"&amp;MID(RIGHT(O93,6),5,2),"")</f>
        <v/>
      </c>
      <c r="AU93" s="5" t="str">
        <f t="shared" si="39"/>
        <v/>
      </c>
      <c r="AV93" s="7" t="str">
        <f t="shared" si="40"/>
        <v/>
      </c>
      <c r="AW93" s="75" t="str">
        <f>IF(AX93="","",VLOOKUP(AV93,[1]SUMUP!$V$4:$Y$2029,2,FALSE))</f>
        <v/>
      </c>
      <c r="AX93" s="76" t="str">
        <f>IF(AV93="","",K93)</f>
        <v/>
      </c>
      <c r="AY93" s="77" t="str">
        <f t="shared" si="41"/>
        <v/>
      </c>
      <c r="AZ93" s="83" t="str">
        <f t="shared" si="42"/>
        <v/>
      </c>
      <c r="BA93" s="79" t="str">
        <f t="shared" si="43"/>
        <v/>
      </c>
      <c r="BB93" s="80" t="str">
        <f t="shared" si="44"/>
        <v/>
      </c>
      <c r="BC93" s="81" t="str">
        <f t="shared" si="45"/>
        <v/>
      </c>
      <c r="BD93" s="84" t="str">
        <f t="shared" si="46"/>
        <v/>
      </c>
      <c r="BE93" s="78" t="str">
        <f t="shared" si="47"/>
        <v/>
      </c>
      <c r="BF93" s="79" t="str">
        <f t="shared" si="48"/>
        <v/>
      </c>
      <c r="BG93" s="80" t="str">
        <f t="shared" si="49"/>
        <v/>
      </c>
      <c r="BH93" s="81" t="str">
        <f t="shared" si="50"/>
        <v/>
      </c>
      <c r="BI93" s="84" t="str">
        <f t="shared" si="51"/>
        <v/>
      </c>
      <c r="BJ93" s="12"/>
      <c r="BK93" s="82" t="str">
        <f>IF(SUM(BB93)+SUM(BH93)=0,"",SUM(BB93)+SUM(BH93))</f>
        <v/>
      </c>
      <c r="BL93" s="82" t="str">
        <f t="shared" si="52"/>
        <v/>
      </c>
    </row>
    <row r="94" spans="1:64" ht="18.75" x14ac:dyDescent="0.3">
      <c r="A94" t="s">
        <v>45</v>
      </c>
      <c r="B94" s="3">
        <v>45705</v>
      </c>
      <c r="C94">
        <v>33</v>
      </c>
      <c r="D94">
        <v>307</v>
      </c>
      <c r="E94" t="s">
        <v>281</v>
      </c>
      <c r="F94" t="s">
        <v>282</v>
      </c>
      <c r="I94" t="s">
        <v>283</v>
      </c>
      <c r="J94" s="3">
        <v>45705</v>
      </c>
      <c r="K94" s="2">
        <v>-1527.32</v>
      </c>
      <c r="L94" t="s">
        <v>49</v>
      </c>
      <c r="M94" t="s">
        <v>96</v>
      </c>
      <c r="O94">
        <v>703129</v>
      </c>
      <c r="AF94" s="66" t="str">
        <f t="shared" si="28"/>
        <v/>
      </c>
      <c r="AG94" s="4" t="str">
        <f t="shared" si="29"/>
        <v/>
      </c>
      <c r="AH94" s="5" t="str">
        <f t="shared" si="30"/>
        <v/>
      </c>
      <c r="AI94" s="4" t="str">
        <f>IF(COUNTIF(AF94:AF$1212,AF94)=COUNTIF(AF:AF,AF94),SUMIFS(AG94:AG$1212,F94:F$1212,"ATOS*",AF94:AF$1212,AF94),"")</f>
        <v/>
      </c>
      <c r="AJ94" s="67" t="str">
        <f t="shared" si="31"/>
        <v/>
      </c>
      <c r="AK94" s="103" t="str">
        <f t="shared" si="32"/>
        <v/>
      </c>
      <c r="AL94" s="4" t="str">
        <f t="shared" si="33"/>
        <v/>
      </c>
      <c r="AM94" s="5" t="str">
        <f t="shared" si="34"/>
        <v/>
      </c>
      <c r="AN94" s="68" t="str">
        <f>IF(COUNTIF(AK94:AK$1193,AK94)=COUNTIF(AK:AK,AK94),SUMIFS(AL94:AL$1193,F94:F$1193,"*WORLDLINE*",AK94:AK$1193,AK94),"")</f>
        <v/>
      </c>
      <c r="AO94" s="83" t="str">
        <f t="shared" ref="AO94:AO157" si="53">IF(OR(K94&lt;0,LEFT(O94,3)&lt;&gt;"ALL"),"",IF(LEFT(F94,4)="Axep",IF(RIGHT(O94,8)="Nivelles",SUBSTITUTE(MID(O94,50,10),".","/"),"")))</f>
        <v/>
      </c>
      <c r="AP94" s="79" t="str">
        <f t="shared" si="35"/>
        <v/>
      </c>
      <c r="AQ94" s="80" t="str">
        <f t="shared" si="36"/>
        <v/>
      </c>
      <c r="AR94" s="81" t="str">
        <f t="shared" si="37"/>
        <v/>
      </c>
      <c r="AS94" s="84" t="str">
        <f t="shared" si="38"/>
        <v/>
      </c>
      <c r="AT94" s="74" t="str">
        <f>IF(LEFT(O94,5)="SUMUP",MID(RIGHT(O94,6),1,2)&amp;"/"&amp;MID(RIGHT(O94,6),3,2)&amp;"/"&amp;MID(RIGHT(O94,6),5,2),"")</f>
        <v/>
      </c>
      <c r="AU94" s="5" t="str">
        <f t="shared" si="39"/>
        <v/>
      </c>
      <c r="AV94" s="7" t="str">
        <f t="shared" si="40"/>
        <v/>
      </c>
      <c r="AW94" s="75" t="str">
        <f>IF(AX94="","",VLOOKUP(AV94,[1]SUMUP!$V$4:$Y$2029,2,FALSE))</f>
        <v/>
      </c>
      <c r="AX94" s="76" t="str">
        <f>IF(AV94="","",K94)</f>
        <v/>
      </c>
      <c r="AY94" s="77" t="str">
        <f t="shared" si="41"/>
        <v/>
      </c>
      <c r="AZ94" s="83" t="str">
        <f t="shared" si="42"/>
        <v/>
      </c>
      <c r="BA94" s="79" t="str">
        <f t="shared" si="43"/>
        <v/>
      </c>
      <c r="BB94" s="80" t="str">
        <f t="shared" si="44"/>
        <v/>
      </c>
      <c r="BC94" s="81" t="str">
        <f t="shared" si="45"/>
        <v/>
      </c>
      <c r="BD94" s="84" t="str">
        <f t="shared" si="46"/>
        <v/>
      </c>
      <c r="BE94" s="78" t="str">
        <f t="shared" si="47"/>
        <v/>
      </c>
      <c r="BF94" s="79" t="str">
        <f t="shared" si="48"/>
        <v/>
      </c>
      <c r="BG94" s="80" t="str">
        <f t="shared" si="49"/>
        <v/>
      </c>
      <c r="BH94" s="81" t="str">
        <f t="shared" si="50"/>
        <v/>
      </c>
      <c r="BI94" s="84" t="str">
        <f t="shared" si="51"/>
        <v/>
      </c>
      <c r="BJ94" s="12"/>
      <c r="BK94" s="82" t="str">
        <f>IF(SUM(BB94)+SUM(BH94)=0,"",SUM(BB94)+SUM(BH94))</f>
        <v/>
      </c>
      <c r="BL94" s="82" t="str">
        <f t="shared" si="52"/>
        <v/>
      </c>
    </row>
    <row r="95" spans="1:64" ht="18.75" x14ac:dyDescent="0.3">
      <c r="A95" t="s">
        <v>45</v>
      </c>
      <c r="B95" s="3">
        <v>45705</v>
      </c>
      <c r="C95">
        <v>33</v>
      </c>
      <c r="D95">
        <v>306</v>
      </c>
      <c r="E95" t="s">
        <v>281</v>
      </c>
      <c r="F95" t="s">
        <v>282</v>
      </c>
      <c r="I95" t="s">
        <v>284</v>
      </c>
      <c r="J95" s="3">
        <v>45705</v>
      </c>
      <c r="K95" s="2">
        <v>-1527.32</v>
      </c>
      <c r="L95" t="s">
        <v>49</v>
      </c>
      <c r="M95" t="s">
        <v>96</v>
      </c>
      <c r="O95">
        <v>702744</v>
      </c>
      <c r="AF95" s="66" t="str">
        <f t="shared" si="28"/>
        <v/>
      </c>
      <c r="AG95" s="4" t="str">
        <f t="shared" si="29"/>
        <v/>
      </c>
      <c r="AH95" s="5" t="str">
        <f t="shared" si="30"/>
        <v/>
      </c>
      <c r="AI95" s="4" t="str">
        <f>IF(COUNTIF(AF95:AF$1212,AF95)=COUNTIF(AF:AF,AF95),SUMIFS(AG95:AG$1212,F95:F$1212,"ATOS*",AF95:AF$1212,AF95),"")</f>
        <v/>
      </c>
      <c r="AJ95" s="67" t="str">
        <f t="shared" si="31"/>
        <v/>
      </c>
      <c r="AK95" s="103" t="str">
        <f t="shared" si="32"/>
        <v/>
      </c>
      <c r="AL95" s="4" t="str">
        <f t="shared" si="33"/>
        <v/>
      </c>
      <c r="AM95" s="5" t="str">
        <f t="shared" si="34"/>
        <v/>
      </c>
      <c r="AN95" s="68" t="str">
        <f>IF(COUNTIF(AK95:AK$1193,AK95)=COUNTIF(AK:AK,AK95),SUMIFS(AL95:AL$1193,F95:F$1193,"*WORLDLINE*",AK95:AK$1193,AK95),"")</f>
        <v/>
      </c>
      <c r="AO95" s="83" t="str">
        <f t="shared" si="53"/>
        <v/>
      </c>
      <c r="AP95" s="79" t="str">
        <f t="shared" si="35"/>
        <v/>
      </c>
      <c r="AQ95" s="80" t="str">
        <f t="shared" si="36"/>
        <v/>
      </c>
      <c r="AR95" s="81" t="str">
        <f t="shared" si="37"/>
        <v/>
      </c>
      <c r="AS95" s="84" t="str">
        <f t="shared" si="38"/>
        <v/>
      </c>
      <c r="AT95" s="74" t="str">
        <f>IF(LEFT(O95,5)="SUMUP",MID(RIGHT(O95,6),1,2)&amp;"/"&amp;MID(RIGHT(O95,6),3,2)&amp;"/"&amp;MID(RIGHT(O95,6),5,2),"")</f>
        <v/>
      </c>
      <c r="AU95" s="5" t="str">
        <f t="shared" si="39"/>
        <v/>
      </c>
      <c r="AV95" s="7" t="str">
        <f t="shared" si="40"/>
        <v/>
      </c>
      <c r="AW95" s="75" t="str">
        <f>IF(AX95="","",VLOOKUP(AV95,[1]SUMUP!$V$4:$Y$2029,2,FALSE))</f>
        <v/>
      </c>
      <c r="AX95" s="76" t="str">
        <f>IF(AV95="","",K95)</f>
        <v/>
      </c>
      <c r="AY95" s="77" t="str">
        <f t="shared" si="41"/>
        <v/>
      </c>
      <c r="AZ95" s="83" t="str">
        <f t="shared" si="42"/>
        <v/>
      </c>
      <c r="BA95" s="79" t="str">
        <f t="shared" si="43"/>
        <v/>
      </c>
      <c r="BB95" s="80" t="str">
        <f t="shared" si="44"/>
        <v/>
      </c>
      <c r="BC95" s="81" t="str">
        <f t="shared" si="45"/>
        <v/>
      </c>
      <c r="BD95" s="84" t="str">
        <f t="shared" si="46"/>
        <v/>
      </c>
      <c r="BE95" s="78" t="str">
        <f t="shared" si="47"/>
        <v/>
      </c>
      <c r="BF95" s="79" t="str">
        <f t="shared" si="48"/>
        <v/>
      </c>
      <c r="BG95" s="80" t="str">
        <f t="shared" si="49"/>
        <v/>
      </c>
      <c r="BH95" s="81" t="str">
        <f t="shared" si="50"/>
        <v/>
      </c>
      <c r="BI95" s="84" t="str">
        <f t="shared" si="51"/>
        <v/>
      </c>
      <c r="BJ95" s="12"/>
      <c r="BK95" s="82" t="str">
        <f>IF(SUM(BB95)+SUM(BH95)=0,"",SUM(BB95)+SUM(BH95))</f>
        <v/>
      </c>
      <c r="BL95" s="82" t="str">
        <f t="shared" si="52"/>
        <v/>
      </c>
    </row>
    <row r="96" spans="1:64" ht="18.75" x14ac:dyDescent="0.3">
      <c r="A96" t="s">
        <v>45</v>
      </c>
      <c r="B96" s="3">
        <v>45705</v>
      </c>
      <c r="C96">
        <v>33</v>
      </c>
      <c r="D96">
        <v>305</v>
      </c>
      <c r="E96" t="s">
        <v>285</v>
      </c>
      <c r="F96" t="s">
        <v>286</v>
      </c>
      <c r="I96" t="s">
        <v>287</v>
      </c>
      <c r="J96" s="3">
        <v>45705</v>
      </c>
      <c r="K96" s="2">
        <v>-9764.42</v>
      </c>
      <c r="L96" t="s">
        <v>49</v>
      </c>
      <c r="M96" t="s">
        <v>279</v>
      </c>
      <c r="O96">
        <v>707173</v>
      </c>
      <c r="AF96" s="66" t="str">
        <f t="shared" si="28"/>
        <v/>
      </c>
      <c r="AG96" s="4" t="str">
        <f t="shared" si="29"/>
        <v/>
      </c>
      <c r="AH96" s="5" t="str">
        <f t="shared" si="30"/>
        <v/>
      </c>
      <c r="AI96" s="4" t="str">
        <f>IF(COUNTIF(AF96:AF$1212,AF96)=COUNTIF(AF:AF,AF96),SUMIFS(AG96:AG$1212,F96:F$1212,"ATOS*",AF96:AF$1212,AF96),"")</f>
        <v/>
      </c>
      <c r="AJ96" s="67" t="str">
        <f t="shared" si="31"/>
        <v/>
      </c>
      <c r="AK96" s="103" t="str">
        <f t="shared" si="32"/>
        <v/>
      </c>
      <c r="AL96" s="4" t="str">
        <f t="shared" si="33"/>
        <v/>
      </c>
      <c r="AM96" s="5" t="str">
        <f t="shared" si="34"/>
        <v/>
      </c>
      <c r="AN96" s="68" t="str">
        <f>IF(COUNTIF(AK96:AK$1193,AK96)=COUNTIF(AK:AK,AK96),SUMIFS(AL96:AL$1193,F96:F$1193,"*WORLDLINE*",AK96:AK$1193,AK96),"")</f>
        <v/>
      </c>
      <c r="AO96" s="83" t="str">
        <f t="shared" si="53"/>
        <v/>
      </c>
      <c r="AP96" s="79" t="str">
        <f t="shared" si="35"/>
        <v/>
      </c>
      <c r="AQ96" s="80" t="str">
        <f t="shared" si="36"/>
        <v/>
      </c>
      <c r="AR96" s="81" t="str">
        <f t="shared" si="37"/>
        <v/>
      </c>
      <c r="AS96" s="84" t="str">
        <f t="shared" si="38"/>
        <v/>
      </c>
      <c r="AT96" s="74" t="str">
        <f>IF(LEFT(O96,5)="SUMUP",MID(RIGHT(O96,6),1,2)&amp;"/"&amp;MID(RIGHT(O96,6),3,2)&amp;"/"&amp;MID(RIGHT(O96,6),5,2),"")</f>
        <v/>
      </c>
      <c r="AU96" s="5" t="str">
        <f t="shared" si="39"/>
        <v/>
      </c>
      <c r="AV96" s="7" t="str">
        <f t="shared" si="40"/>
        <v/>
      </c>
      <c r="AW96" s="75" t="str">
        <f>IF(AX96="","",VLOOKUP(AV96,[1]SUMUP!$V$4:$Y$2029,2,FALSE))</f>
        <v/>
      </c>
      <c r="AX96" s="76" t="str">
        <f>IF(AV96="","",K96)</f>
        <v/>
      </c>
      <c r="AY96" s="77" t="str">
        <f t="shared" si="41"/>
        <v/>
      </c>
      <c r="AZ96" s="83" t="str">
        <f t="shared" si="42"/>
        <v/>
      </c>
      <c r="BA96" s="79" t="str">
        <f t="shared" si="43"/>
        <v/>
      </c>
      <c r="BB96" s="80" t="str">
        <f t="shared" si="44"/>
        <v/>
      </c>
      <c r="BC96" s="81" t="str">
        <f t="shared" si="45"/>
        <v/>
      </c>
      <c r="BD96" s="84" t="str">
        <f t="shared" si="46"/>
        <v/>
      </c>
      <c r="BE96" s="78" t="str">
        <f t="shared" si="47"/>
        <v/>
      </c>
      <c r="BF96" s="79" t="str">
        <f t="shared" si="48"/>
        <v/>
      </c>
      <c r="BG96" s="80" t="str">
        <f t="shared" si="49"/>
        <v/>
      </c>
      <c r="BH96" s="81" t="str">
        <f t="shared" si="50"/>
        <v/>
      </c>
      <c r="BI96" s="84" t="str">
        <f t="shared" si="51"/>
        <v/>
      </c>
      <c r="BJ96" s="12"/>
      <c r="BK96" s="82" t="str">
        <f>IF(SUM(BB96)+SUM(BH96)=0,"",SUM(BB96)+SUM(BH96))</f>
        <v/>
      </c>
      <c r="BL96" s="82" t="str">
        <f t="shared" si="52"/>
        <v/>
      </c>
    </row>
    <row r="97" spans="1:64" ht="18.75" x14ac:dyDescent="0.3">
      <c r="A97" t="s">
        <v>45</v>
      </c>
      <c r="B97" s="3">
        <v>45705</v>
      </c>
      <c r="C97">
        <v>33</v>
      </c>
      <c r="D97">
        <v>304</v>
      </c>
      <c r="E97" t="s">
        <v>285</v>
      </c>
      <c r="F97" t="s">
        <v>286</v>
      </c>
      <c r="I97" t="s">
        <v>288</v>
      </c>
      <c r="J97" s="3">
        <v>45705</v>
      </c>
      <c r="K97" s="2">
        <v>-9764.42</v>
      </c>
      <c r="L97" t="s">
        <v>49</v>
      </c>
      <c r="M97" t="s">
        <v>279</v>
      </c>
      <c r="O97">
        <v>706605</v>
      </c>
      <c r="AF97" s="66" t="str">
        <f t="shared" si="28"/>
        <v/>
      </c>
      <c r="AG97" s="4" t="str">
        <f t="shared" si="29"/>
        <v/>
      </c>
      <c r="AH97" s="5" t="str">
        <f t="shared" si="30"/>
        <v/>
      </c>
      <c r="AI97" s="4" t="str">
        <f>IF(COUNTIF(AF97:AF$1212,AF97)=COUNTIF(AF:AF,AF97),SUMIFS(AG97:AG$1212,F97:F$1212,"ATOS*",AF97:AF$1212,AF97),"")</f>
        <v/>
      </c>
      <c r="AJ97" s="67" t="str">
        <f t="shared" si="31"/>
        <v/>
      </c>
      <c r="AK97" s="103" t="str">
        <f t="shared" si="32"/>
        <v/>
      </c>
      <c r="AL97" s="4" t="str">
        <f t="shared" si="33"/>
        <v/>
      </c>
      <c r="AM97" s="5" t="str">
        <f t="shared" si="34"/>
        <v/>
      </c>
      <c r="AN97" s="68" t="str">
        <f>IF(COUNTIF(AK97:AK$1193,AK97)=COUNTIF(AK:AK,AK97),SUMIFS(AL97:AL$1193,F97:F$1193,"*WORLDLINE*",AK97:AK$1193,AK97),"")</f>
        <v/>
      </c>
      <c r="AO97" s="83" t="str">
        <f t="shared" si="53"/>
        <v/>
      </c>
      <c r="AP97" s="79" t="str">
        <f t="shared" si="35"/>
        <v/>
      </c>
      <c r="AQ97" s="80" t="str">
        <f t="shared" si="36"/>
        <v/>
      </c>
      <c r="AR97" s="81" t="str">
        <f t="shared" si="37"/>
        <v/>
      </c>
      <c r="AS97" s="84" t="str">
        <f t="shared" si="38"/>
        <v/>
      </c>
      <c r="AT97" s="74" t="str">
        <f>IF(LEFT(O97,5)="SUMUP",MID(RIGHT(O97,6),1,2)&amp;"/"&amp;MID(RIGHT(O97,6),3,2)&amp;"/"&amp;MID(RIGHT(O97,6),5,2),"")</f>
        <v/>
      </c>
      <c r="AU97" s="5" t="str">
        <f t="shared" si="39"/>
        <v/>
      </c>
      <c r="AV97" s="7" t="str">
        <f t="shared" si="40"/>
        <v/>
      </c>
      <c r="AW97" s="75" t="str">
        <f>IF(AX97="","",VLOOKUP(AV97,[1]SUMUP!$V$4:$Y$2029,2,FALSE))</f>
        <v/>
      </c>
      <c r="AX97" s="76" t="str">
        <f>IF(AV97="","",K97)</f>
        <v/>
      </c>
      <c r="AY97" s="77" t="str">
        <f t="shared" si="41"/>
        <v/>
      </c>
      <c r="AZ97" s="83" t="str">
        <f t="shared" si="42"/>
        <v/>
      </c>
      <c r="BA97" s="79" t="str">
        <f t="shared" si="43"/>
        <v/>
      </c>
      <c r="BB97" s="80" t="str">
        <f t="shared" si="44"/>
        <v/>
      </c>
      <c r="BC97" s="81" t="str">
        <f t="shared" si="45"/>
        <v/>
      </c>
      <c r="BD97" s="84" t="str">
        <f t="shared" si="46"/>
        <v/>
      </c>
      <c r="BE97" s="78" t="str">
        <f t="shared" si="47"/>
        <v/>
      </c>
      <c r="BF97" s="79" t="str">
        <f t="shared" si="48"/>
        <v/>
      </c>
      <c r="BG97" s="80" t="str">
        <f t="shared" si="49"/>
        <v/>
      </c>
      <c r="BH97" s="81" t="str">
        <f t="shared" si="50"/>
        <v/>
      </c>
      <c r="BI97" s="84" t="str">
        <f t="shared" si="51"/>
        <v/>
      </c>
      <c r="BJ97" s="12"/>
      <c r="BK97" s="82" t="str">
        <f>IF(SUM(BB97)+SUM(BH97)=0,"",SUM(BB97)+SUM(BH97))</f>
        <v/>
      </c>
      <c r="BL97" s="82" t="str">
        <f t="shared" si="52"/>
        <v/>
      </c>
    </row>
    <row r="98" spans="1:64" ht="18.75" x14ac:dyDescent="0.3">
      <c r="A98" t="s">
        <v>45</v>
      </c>
      <c r="B98" s="3">
        <v>45705</v>
      </c>
      <c r="C98">
        <v>33</v>
      </c>
      <c r="D98">
        <v>303</v>
      </c>
      <c r="E98" t="s">
        <v>46</v>
      </c>
      <c r="F98" t="s">
        <v>47</v>
      </c>
      <c r="I98" t="s">
        <v>289</v>
      </c>
      <c r="J98" s="3">
        <v>45703</v>
      </c>
      <c r="K98" s="2">
        <v>1214</v>
      </c>
      <c r="L98" t="s">
        <v>49</v>
      </c>
      <c r="M98" t="s">
        <v>50</v>
      </c>
      <c r="O98" t="s">
        <v>290</v>
      </c>
      <c r="AF98" s="66">
        <f t="shared" si="28"/>
        <v>45703</v>
      </c>
      <c r="AG98" s="4">
        <f t="shared" si="29"/>
        <v>1214</v>
      </c>
      <c r="AH98" s="5">
        <f t="shared" si="30"/>
        <v>45703</v>
      </c>
      <c r="AI98" s="4">
        <f>IF(COUNTIF(AF98:AF$1212,AF98)=COUNTIF(AF:AF,AF98),SUMIFS(AG98:AG$1212,F98:F$1212,"ATOS*",AF98:AF$1212,AF98),"")</f>
        <v>1214</v>
      </c>
      <c r="AJ98" s="67" t="str">
        <f t="shared" si="31"/>
        <v/>
      </c>
      <c r="AK98" s="103" t="str">
        <f t="shared" si="32"/>
        <v/>
      </c>
      <c r="AL98" s="4" t="str">
        <f t="shared" si="33"/>
        <v/>
      </c>
      <c r="AM98" s="5" t="str">
        <f t="shared" si="34"/>
        <v/>
      </c>
      <c r="AN98" s="68" t="str">
        <f>IF(COUNTIF(AK98:AK$1193,AK98)=COUNTIF(AK:AK,AK98),SUMIFS(AL98:AL$1193,F98:F$1193,"*WORLDLINE*",AK98:AK$1193,AK98),"")</f>
        <v/>
      </c>
      <c r="AO98" s="83" t="str">
        <f t="shared" si="53"/>
        <v/>
      </c>
      <c r="AP98" s="79" t="str">
        <f t="shared" si="35"/>
        <v/>
      </c>
      <c r="AQ98" s="80" t="str">
        <f t="shared" si="36"/>
        <v/>
      </c>
      <c r="AR98" s="81" t="str">
        <f t="shared" si="37"/>
        <v/>
      </c>
      <c r="AS98" s="84" t="str">
        <f t="shared" si="38"/>
        <v/>
      </c>
      <c r="AT98" s="74" t="str">
        <f>IF(LEFT(O98,5)="SUMUP",MID(RIGHT(O98,6),1,2)&amp;"/"&amp;MID(RIGHT(O98,6),3,2)&amp;"/"&amp;MID(RIGHT(O98,6),5,2),"")</f>
        <v/>
      </c>
      <c r="AU98" s="5" t="str">
        <f t="shared" si="39"/>
        <v/>
      </c>
      <c r="AV98" s="7" t="str">
        <f t="shared" si="40"/>
        <v/>
      </c>
      <c r="AW98" s="75" t="str">
        <f>IF(AX98="","",VLOOKUP(AV98,[1]SUMUP!$V$4:$Y$2029,2,FALSE))</f>
        <v/>
      </c>
      <c r="AX98" s="76" t="str">
        <f>IF(AV98="","",K98)</f>
        <v/>
      </c>
      <c r="AY98" s="77" t="str">
        <f t="shared" si="41"/>
        <v/>
      </c>
      <c r="AZ98" s="83" t="str">
        <f t="shared" si="42"/>
        <v/>
      </c>
      <c r="BA98" s="79" t="str">
        <f t="shared" si="43"/>
        <v/>
      </c>
      <c r="BB98" s="80" t="str">
        <f t="shared" si="44"/>
        <v/>
      </c>
      <c r="BC98" s="81" t="str">
        <f t="shared" si="45"/>
        <v/>
      </c>
      <c r="BD98" s="84" t="str">
        <f t="shared" si="46"/>
        <v/>
      </c>
      <c r="BE98" s="78" t="str">
        <f t="shared" si="47"/>
        <v/>
      </c>
      <c r="BF98" s="79" t="str">
        <f t="shared" si="48"/>
        <v/>
      </c>
      <c r="BG98" s="80" t="str">
        <f t="shared" si="49"/>
        <v/>
      </c>
      <c r="BH98" s="81" t="str">
        <f t="shared" si="50"/>
        <v/>
      </c>
      <c r="BI98" s="84" t="str">
        <f t="shared" si="51"/>
        <v/>
      </c>
      <c r="BJ98" s="12"/>
      <c r="BK98" s="82" t="str">
        <f>IF(SUM(BB98)+SUM(BH98)=0,"",SUM(BB98)+SUM(BH98))</f>
        <v/>
      </c>
      <c r="BL98" s="82" t="str">
        <f t="shared" si="52"/>
        <v/>
      </c>
    </row>
    <row r="99" spans="1:64" ht="18.75" x14ac:dyDescent="0.3">
      <c r="A99" t="s">
        <v>45</v>
      </c>
      <c r="B99" s="3">
        <v>45705</v>
      </c>
      <c r="C99">
        <v>33</v>
      </c>
      <c r="D99">
        <v>302</v>
      </c>
      <c r="E99" t="s">
        <v>46</v>
      </c>
      <c r="F99" t="s">
        <v>47</v>
      </c>
      <c r="I99" t="s">
        <v>291</v>
      </c>
      <c r="J99" s="3">
        <v>45702</v>
      </c>
      <c r="K99" s="2">
        <v>695</v>
      </c>
      <c r="L99" t="s">
        <v>49</v>
      </c>
      <c r="M99" t="s">
        <v>50</v>
      </c>
      <c r="O99" t="s">
        <v>292</v>
      </c>
      <c r="AF99" s="66">
        <f t="shared" si="28"/>
        <v>45702</v>
      </c>
      <c r="AG99" s="4">
        <f t="shared" si="29"/>
        <v>695</v>
      </c>
      <c r="AH99" s="5">
        <f t="shared" si="30"/>
        <v>45702</v>
      </c>
      <c r="AI99" s="4">
        <f>IF(COUNTIF(AF99:AF$1212,AF99)=COUNTIF(AF:AF,AF99),SUMIFS(AG99:AG$1212,F99:F$1212,"ATOS*",AF99:AF$1212,AF99),"")</f>
        <v>815</v>
      </c>
      <c r="AJ99" s="67" t="str">
        <f t="shared" si="31"/>
        <v/>
      </c>
      <c r="AK99" s="103" t="str">
        <f t="shared" si="32"/>
        <v/>
      </c>
      <c r="AL99" s="4" t="str">
        <f t="shared" si="33"/>
        <v/>
      </c>
      <c r="AM99" s="5" t="str">
        <f t="shared" si="34"/>
        <v/>
      </c>
      <c r="AN99" s="68" t="str">
        <f>IF(COUNTIF(AK99:AK$1193,AK99)=COUNTIF(AK:AK,AK99),SUMIFS(AL99:AL$1193,F99:F$1193,"*WORLDLINE*",AK99:AK$1193,AK99),"")</f>
        <v/>
      </c>
      <c r="AO99" s="83" t="str">
        <f t="shared" si="53"/>
        <v/>
      </c>
      <c r="AP99" s="79" t="str">
        <f t="shared" si="35"/>
        <v/>
      </c>
      <c r="AQ99" s="80" t="str">
        <f t="shared" si="36"/>
        <v/>
      </c>
      <c r="AR99" s="81" t="str">
        <f t="shared" si="37"/>
        <v/>
      </c>
      <c r="AS99" s="84" t="str">
        <f t="shared" si="38"/>
        <v/>
      </c>
      <c r="AT99" s="74" t="str">
        <f>IF(LEFT(O99,5)="SUMUP",MID(RIGHT(O99,6),1,2)&amp;"/"&amp;MID(RIGHT(O99,6),3,2)&amp;"/"&amp;MID(RIGHT(O99,6),5,2),"")</f>
        <v/>
      </c>
      <c r="AU99" s="5" t="str">
        <f t="shared" si="39"/>
        <v/>
      </c>
      <c r="AV99" s="7" t="str">
        <f t="shared" si="40"/>
        <v/>
      </c>
      <c r="AW99" s="75" t="str">
        <f>IF(AX99="","",VLOOKUP(AV99,[1]SUMUP!$V$4:$Y$2029,2,FALSE))</f>
        <v/>
      </c>
      <c r="AX99" s="76" t="str">
        <f>IF(AV99="","",K99)</f>
        <v/>
      </c>
      <c r="AY99" s="77" t="str">
        <f t="shared" si="41"/>
        <v/>
      </c>
      <c r="AZ99" s="83" t="str">
        <f t="shared" si="42"/>
        <v/>
      </c>
      <c r="BA99" s="79" t="str">
        <f t="shared" si="43"/>
        <v/>
      </c>
      <c r="BB99" s="80" t="str">
        <f t="shared" si="44"/>
        <v/>
      </c>
      <c r="BC99" s="81" t="str">
        <f t="shared" si="45"/>
        <v/>
      </c>
      <c r="BD99" s="84" t="str">
        <f t="shared" si="46"/>
        <v/>
      </c>
      <c r="BE99" s="78" t="str">
        <f t="shared" si="47"/>
        <v/>
      </c>
      <c r="BF99" s="79" t="str">
        <f t="shared" si="48"/>
        <v/>
      </c>
      <c r="BG99" s="80" t="str">
        <f t="shared" si="49"/>
        <v/>
      </c>
      <c r="BH99" s="81" t="str">
        <f t="shared" si="50"/>
        <v/>
      </c>
      <c r="BI99" s="84" t="str">
        <f t="shared" si="51"/>
        <v/>
      </c>
      <c r="BJ99" s="12"/>
      <c r="BK99" s="82" t="str">
        <f>IF(SUM(BB99)+SUM(BH99)=0,"",SUM(BB99)+SUM(BH99))</f>
        <v/>
      </c>
      <c r="BL99" s="82" t="str">
        <f t="shared" si="52"/>
        <v/>
      </c>
    </row>
    <row r="100" spans="1:64" ht="18.75" x14ac:dyDescent="0.3">
      <c r="A100" t="s">
        <v>45</v>
      </c>
      <c r="B100" s="3">
        <v>45705</v>
      </c>
      <c r="C100">
        <v>33</v>
      </c>
      <c r="D100">
        <v>301</v>
      </c>
      <c r="E100" t="s">
        <v>87</v>
      </c>
      <c r="F100" t="s">
        <v>88</v>
      </c>
      <c r="I100" t="s">
        <v>293</v>
      </c>
      <c r="J100" s="3">
        <v>45705</v>
      </c>
      <c r="K100" s="2">
        <v>200</v>
      </c>
      <c r="L100" t="s">
        <v>49</v>
      </c>
      <c r="M100" t="s">
        <v>50</v>
      </c>
      <c r="O100" t="s">
        <v>294</v>
      </c>
      <c r="AF100" s="66" t="str">
        <f t="shared" si="28"/>
        <v/>
      </c>
      <c r="AG100" s="4" t="str">
        <f t="shared" si="29"/>
        <v/>
      </c>
      <c r="AH100" s="5" t="str">
        <f t="shared" si="30"/>
        <v/>
      </c>
      <c r="AI100" s="4" t="str">
        <f>IF(COUNTIF(AF100:AF$1212,AF100)=COUNTIF(AF:AF,AF100),SUMIFS(AG100:AG$1212,F100:F$1212,"ATOS*",AF100:AF$1212,AF100),"")</f>
        <v/>
      </c>
      <c r="AJ100" s="67" t="str">
        <f t="shared" si="31"/>
        <v>13/02/2025</v>
      </c>
      <c r="AK100" s="103">
        <f t="shared" si="32"/>
        <v>45701</v>
      </c>
      <c r="AL100" s="4">
        <f t="shared" si="33"/>
        <v>200</v>
      </c>
      <c r="AM100" s="5">
        <f t="shared" si="34"/>
        <v>45701</v>
      </c>
      <c r="AN100" s="68">
        <f>IF(COUNTIF(AK100:AK$1193,AK100)=COUNTIF(AK:AK,AK100),SUMIFS(AL100:AL$1193,F100:F$1193,"*WORLDLINE*",AK100:AK$1193,AK100),"")</f>
        <v>200</v>
      </c>
      <c r="AO100" s="83" t="str">
        <f t="shared" si="53"/>
        <v/>
      </c>
      <c r="AP100" s="79" t="str">
        <f t="shared" si="35"/>
        <v/>
      </c>
      <c r="AQ100" s="80" t="str">
        <f t="shared" si="36"/>
        <v/>
      </c>
      <c r="AR100" s="81" t="str">
        <f t="shared" si="37"/>
        <v/>
      </c>
      <c r="AS100" s="84" t="str">
        <f t="shared" si="38"/>
        <v/>
      </c>
      <c r="AT100" s="74" t="str">
        <f>IF(LEFT(O100,5)="SUMUP",MID(RIGHT(O100,6),1,2)&amp;"/"&amp;MID(RIGHT(O100,6),3,2)&amp;"/"&amp;MID(RIGHT(O100,6),5,2),"")</f>
        <v/>
      </c>
      <c r="AU100" s="5" t="str">
        <f t="shared" si="39"/>
        <v/>
      </c>
      <c r="AV100" s="7" t="str">
        <f t="shared" si="40"/>
        <v/>
      </c>
      <c r="AW100" s="75" t="str">
        <f>IF(AX100="","",VLOOKUP(AV100,[1]SUMUP!$V$4:$Y$2029,2,FALSE))</f>
        <v/>
      </c>
      <c r="AX100" s="76" t="str">
        <f>IF(AV100="","",K100)</f>
        <v/>
      </c>
      <c r="AY100" s="77" t="str">
        <f t="shared" si="41"/>
        <v/>
      </c>
      <c r="AZ100" s="83" t="str">
        <f t="shared" si="42"/>
        <v/>
      </c>
      <c r="BA100" s="79" t="str">
        <f t="shared" si="43"/>
        <v/>
      </c>
      <c r="BB100" s="80" t="str">
        <f t="shared" si="44"/>
        <v/>
      </c>
      <c r="BC100" s="81" t="str">
        <f t="shared" si="45"/>
        <v/>
      </c>
      <c r="BD100" s="84" t="str">
        <f t="shared" si="46"/>
        <v/>
      </c>
      <c r="BE100" s="78" t="str">
        <f t="shared" si="47"/>
        <v/>
      </c>
      <c r="BF100" s="79" t="str">
        <f t="shared" si="48"/>
        <v/>
      </c>
      <c r="BG100" s="80" t="str">
        <f t="shared" si="49"/>
        <v/>
      </c>
      <c r="BH100" s="81" t="str">
        <f t="shared" si="50"/>
        <v/>
      </c>
      <c r="BI100" s="84" t="str">
        <f t="shared" si="51"/>
        <v/>
      </c>
      <c r="BJ100" s="12"/>
      <c r="BK100" s="82" t="str">
        <f>IF(SUM(BB100)+SUM(BH100)=0,"",SUM(BB100)+SUM(BH100))</f>
        <v/>
      </c>
      <c r="BL100" s="82" t="str">
        <f t="shared" si="52"/>
        <v/>
      </c>
    </row>
    <row r="101" spans="1:64" ht="18.75" x14ac:dyDescent="0.3">
      <c r="A101" t="s">
        <v>45</v>
      </c>
      <c r="B101" s="3">
        <v>45705</v>
      </c>
      <c r="C101">
        <v>33</v>
      </c>
      <c r="D101">
        <v>300</v>
      </c>
      <c r="E101" t="s">
        <v>91</v>
      </c>
      <c r="F101" t="s">
        <v>92</v>
      </c>
      <c r="G101" t="s">
        <v>93</v>
      </c>
      <c r="H101" t="s">
        <v>94</v>
      </c>
      <c r="I101" t="s">
        <v>295</v>
      </c>
      <c r="J101" s="3">
        <v>45705</v>
      </c>
      <c r="K101" s="2">
        <v>572.87</v>
      </c>
      <c r="L101" t="s">
        <v>49</v>
      </c>
      <c r="M101" t="s">
        <v>96</v>
      </c>
      <c r="N101" t="s">
        <v>59</v>
      </c>
      <c r="O101" t="s">
        <v>296</v>
      </c>
      <c r="AF101" s="66" t="str">
        <f t="shared" si="28"/>
        <v/>
      </c>
      <c r="AG101" s="4" t="str">
        <f t="shared" si="29"/>
        <v/>
      </c>
      <c r="AH101" s="5" t="str">
        <f t="shared" si="30"/>
        <v/>
      </c>
      <c r="AI101" s="4" t="str">
        <f>IF(COUNTIF(AF101:AF$1212,AF101)=COUNTIF(AF:AF,AF101),SUMIFS(AG101:AG$1212,F101:F$1212,"ATOS*",AF101:AF$1212,AF101),"")</f>
        <v/>
      </c>
      <c r="AJ101" s="67" t="str">
        <f t="shared" si="31"/>
        <v/>
      </c>
      <c r="AK101" s="103" t="str">
        <f t="shared" si="32"/>
        <v/>
      </c>
      <c r="AL101" s="4" t="str">
        <f t="shared" si="33"/>
        <v/>
      </c>
      <c r="AM101" s="5" t="str">
        <f t="shared" si="34"/>
        <v/>
      </c>
      <c r="AN101" s="68" t="str">
        <f>IF(COUNTIF(AK101:AK$1193,AK101)=COUNTIF(AK:AK,AK101),SUMIFS(AL101:AL$1193,F101:F$1193,"*WORLDLINE*",AK101:AK$1193,AK101),"")</f>
        <v/>
      </c>
      <c r="AO101" s="83" t="str">
        <f t="shared" si="53"/>
        <v>14/02/2025</v>
      </c>
      <c r="AP101" s="79">
        <f t="shared" si="35"/>
        <v>45702</v>
      </c>
      <c r="AQ101" s="80">
        <f t="shared" si="36"/>
        <v>576</v>
      </c>
      <c r="AR101" s="81">
        <f t="shared" si="37"/>
        <v>572.87</v>
      </c>
      <c r="AS101" s="84">
        <f t="shared" si="38"/>
        <v>3.1299999999999955</v>
      </c>
      <c r="AT101" s="74" t="str">
        <f>IF(LEFT(O101,5)="SUMUP",MID(RIGHT(O101,6),1,2)&amp;"/"&amp;MID(RIGHT(O101,6),3,2)&amp;"/"&amp;MID(RIGHT(O101,6),5,2),"")</f>
        <v/>
      </c>
      <c r="AU101" s="5" t="str">
        <f t="shared" si="39"/>
        <v/>
      </c>
      <c r="AV101" s="7" t="str">
        <f t="shared" si="40"/>
        <v/>
      </c>
      <c r="AW101" s="75" t="str">
        <f>IF(AX101="","",VLOOKUP(AV101,[1]SUMUP!$V$4:$Y$2029,2,FALSE))</f>
        <v/>
      </c>
      <c r="AX101" s="76" t="str">
        <f>IF(AV101="","",K101)</f>
        <v/>
      </c>
      <c r="AY101" s="77" t="str">
        <f t="shared" si="41"/>
        <v/>
      </c>
      <c r="AZ101" s="83" t="str">
        <f t="shared" si="42"/>
        <v/>
      </c>
      <c r="BA101" s="79" t="str">
        <f t="shared" si="43"/>
        <v/>
      </c>
      <c r="BB101" s="80" t="str">
        <f t="shared" si="44"/>
        <v/>
      </c>
      <c r="BC101" s="81" t="str">
        <f t="shared" si="45"/>
        <v/>
      </c>
      <c r="BD101" s="84" t="str">
        <f t="shared" si="46"/>
        <v/>
      </c>
      <c r="BE101" s="78" t="str">
        <f t="shared" si="47"/>
        <v/>
      </c>
      <c r="BF101" s="79" t="str">
        <f t="shared" si="48"/>
        <v/>
      </c>
      <c r="BG101" s="80" t="str">
        <f t="shared" si="49"/>
        <v/>
      </c>
      <c r="BH101" s="81" t="str">
        <f t="shared" si="50"/>
        <v/>
      </c>
      <c r="BI101" s="84" t="str">
        <f t="shared" si="51"/>
        <v/>
      </c>
      <c r="BJ101" s="12"/>
      <c r="BK101" s="82" t="str">
        <f>IF(SUM(BB101)+SUM(BH101)=0,"",SUM(BB101)+SUM(BH101))</f>
        <v/>
      </c>
      <c r="BL101" s="82" t="str">
        <f t="shared" si="52"/>
        <v/>
      </c>
    </row>
    <row r="102" spans="1:64" ht="18.75" x14ac:dyDescent="0.3">
      <c r="A102" t="s">
        <v>45</v>
      </c>
      <c r="B102" s="3">
        <v>45705</v>
      </c>
      <c r="C102">
        <v>33</v>
      </c>
      <c r="D102">
        <v>299</v>
      </c>
      <c r="E102" t="s">
        <v>91</v>
      </c>
      <c r="F102" t="s">
        <v>92</v>
      </c>
      <c r="G102" t="s">
        <v>93</v>
      </c>
      <c r="H102" t="s">
        <v>94</v>
      </c>
      <c r="I102" t="s">
        <v>297</v>
      </c>
      <c r="J102" s="3">
        <v>45705</v>
      </c>
      <c r="K102" s="2">
        <v>880.52</v>
      </c>
      <c r="L102" t="s">
        <v>49</v>
      </c>
      <c r="M102" t="s">
        <v>96</v>
      </c>
      <c r="N102" t="s">
        <v>59</v>
      </c>
      <c r="O102" t="s">
        <v>298</v>
      </c>
      <c r="AF102" s="66" t="str">
        <f t="shared" si="28"/>
        <v/>
      </c>
      <c r="AG102" s="4" t="str">
        <f t="shared" si="29"/>
        <v/>
      </c>
      <c r="AH102" s="5" t="str">
        <f t="shared" si="30"/>
        <v/>
      </c>
      <c r="AI102" s="4" t="str">
        <f>IF(COUNTIF(AF102:AF$1212,AF102)=COUNTIF(AF:AF,AF102),SUMIFS(AG102:AG$1212,F102:F$1212,"ATOS*",AF102:AF$1212,AF102),"")</f>
        <v/>
      </c>
      <c r="AJ102" s="67" t="str">
        <f t="shared" si="31"/>
        <v/>
      </c>
      <c r="AK102" s="103" t="str">
        <f t="shared" si="32"/>
        <v/>
      </c>
      <c r="AL102" s="4" t="str">
        <f t="shared" si="33"/>
        <v/>
      </c>
      <c r="AM102" s="5" t="str">
        <f t="shared" si="34"/>
        <v/>
      </c>
      <c r="AN102" s="68" t="str">
        <f>IF(COUNTIF(AK102:AK$1193,AK102)=COUNTIF(AK:AK,AK102),SUMIFS(AL102:AL$1193,F102:F$1193,"*WORLDLINE*",AK102:AK$1193,AK102),"")</f>
        <v/>
      </c>
      <c r="AO102" s="83" t="str">
        <f t="shared" si="53"/>
        <v>15/02/2025</v>
      </c>
      <c r="AP102" s="79">
        <f t="shared" si="35"/>
        <v>45703</v>
      </c>
      <c r="AQ102" s="80">
        <f t="shared" si="36"/>
        <v>884</v>
      </c>
      <c r="AR102" s="81">
        <f t="shared" si="37"/>
        <v>880.52</v>
      </c>
      <c r="AS102" s="84">
        <f t="shared" si="38"/>
        <v>3.4800000000000182</v>
      </c>
      <c r="AT102" s="74" t="str">
        <f>IF(LEFT(O102,5)="SUMUP",MID(RIGHT(O102,6),1,2)&amp;"/"&amp;MID(RIGHT(O102,6),3,2)&amp;"/"&amp;MID(RIGHT(O102,6),5,2),"")</f>
        <v/>
      </c>
      <c r="AU102" s="5" t="str">
        <f t="shared" si="39"/>
        <v/>
      </c>
      <c r="AV102" s="7" t="str">
        <f t="shared" si="40"/>
        <v/>
      </c>
      <c r="AW102" s="75" t="str">
        <f>IF(AX102="","",VLOOKUP(AV102,[1]SUMUP!$V$4:$Y$2029,2,FALSE))</f>
        <v/>
      </c>
      <c r="AX102" s="76" t="str">
        <f>IF(AV102="","",K102)</f>
        <v/>
      </c>
      <c r="AY102" s="77" t="str">
        <f t="shared" si="41"/>
        <v/>
      </c>
      <c r="AZ102" s="83" t="str">
        <f t="shared" si="42"/>
        <v/>
      </c>
      <c r="BA102" s="79" t="str">
        <f t="shared" si="43"/>
        <v/>
      </c>
      <c r="BB102" s="80" t="str">
        <f t="shared" si="44"/>
        <v/>
      </c>
      <c r="BC102" s="81" t="str">
        <f t="shared" si="45"/>
        <v/>
      </c>
      <c r="BD102" s="84" t="str">
        <f t="shared" si="46"/>
        <v/>
      </c>
      <c r="BE102" s="78" t="str">
        <f t="shared" si="47"/>
        <v/>
      </c>
      <c r="BF102" s="79" t="str">
        <f t="shared" si="48"/>
        <v/>
      </c>
      <c r="BG102" s="80" t="str">
        <f t="shared" si="49"/>
        <v/>
      </c>
      <c r="BH102" s="81" t="str">
        <f t="shared" si="50"/>
        <v/>
      </c>
      <c r="BI102" s="84" t="str">
        <f t="shared" si="51"/>
        <v/>
      </c>
      <c r="BJ102" s="12"/>
      <c r="BK102" s="82" t="str">
        <f>IF(SUM(BB102)+SUM(BH102)=0,"",SUM(BB102)+SUM(BH102))</f>
        <v/>
      </c>
      <c r="BL102" s="82" t="str">
        <f t="shared" si="52"/>
        <v/>
      </c>
    </row>
    <row r="103" spans="1:64" ht="18.75" x14ac:dyDescent="0.3">
      <c r="A103" t="s">
        <v>45</v>
      </c>
      <c r="B103" s="3">
        <v>45705</v>
      </c>
      <c r="C103">
        <v>33</v>
      </c>
      <c r="D103">
        <v>298</v>
      </c>
      <c r="F103" t="s">
        <v>125</v>
      </c>
      <c r="H103" t="s">
        <v>126</v>
      </c>
      <c r="I103" t="s">
        <v>299</v>
      </c>
      <c r="J103" s="3">
        <v>45704</v>
      </c>
      <c r="K103" s="2">
        <v>-35.26</v>
      </c>
      <c r="L103" t="s">
        <v>49</v>
      </c>
      <c r="N103" t="s">
        <v>59</v>
      </c>
      <c r="O103" t="s">
        <v>299</v>
      </c>
      <c r="AF103" s="66" t="str">
        <f t="shared" si="28"/>
        <v/>
      </c>
      <c r="AG103" s="4" t="str">
        <f t="shared" si="29"/>
        <v/>
      </c>
      <c r="AH103" s="5" t="str">
        <f t="shared" si="30"/>
        <v/>
      </c>
      <c r="AI103" s="4" t="str">
        <f>IF(COUNTIF(AF103:AF$1212,AF103)=COUNTIF(AF:AF,AF103),SUMIFS(AG103:AG$1212,F103:F$1212,"ATOS*",AF103:AF$1212,AF103),"")</f>
        <v/>
      </c>
      <c r="AJ103" s="67" t="str">
        <f t="shared" si="31"/>
        <v/>
      </c>
      <c r="AK103" s="103" t="str">
        <f t="shared" si="32"/>
        <v/>
      </c>
      <c r="AL103" s="4" t="str">
        <f t="shared" si="33"/>
        <v/>
      </c>
      <c r="AM103" s="5" t="str">
        <f t="shared" si="34"/>
        <v/>
      </c>
      <c r="AN103" s="68" t="str">
        <f>IF(COUNTIF(AK103:AK$1193,AK103)=COUNTIF(AK:AK,AK103),SUMIFS(AL103:AL$1193,F103:F$1193,"*WORLDLINE*",AK103:AK$1193,AK103),"")</f>
        <v/>
      </c>
      <c r="AO103" s="83" t="str">
        <f t="shared" si="53"/>
        <v/>
      </c>
      <c r="AP103" s="79" t="str">
        <f t="shared" si="35"/>
        <v/>
      </c>
      <c r="AQ103" s="80" t="str">
        <f t="shared" si="36"/>
        <v/>
      </c>
      <c r="AR103" s="81" t="str">
        <f t="shared" si="37"/>
        <v/>
      </c>
      <c r="AS103" s="84" t="str">
        <f t="shared" si="38"/>
        <v/>
      </c>
      <c r="AT103" s="74" t="str">
        <f>IF(LEFT(O103,5)="SUMUP",MID(RIGHT(O103,6),1,2)&amp;"/"&amp;MID(RIGHT(O103,6),3,2)&amp;"/"&amp;MID(RIGHT(O103,6),5,2),"")</f>
        <v/>
      </c>
      <c r="AU103" s="5" t="str">
        <f t="shared" si="39"/>
        <v/>
      </c>
      <c r="AV103" s="7" t="str">
        <f t="shared" si="40"/>
        <v/>
      </c>
      <c r="AW103" s="75" t="str">
        <f>IF(AX103="","",VLOOKUP(AV103,[1]SUMUP!$V$4:$Y$2029,2,FALSE))</f>
        <v/>
      </c>
      <c r="AX103" s="76" t="str">
        <f>IF(AV103="","",K103)</f>
        <v/>
      </c>
      <c r="AY103" s="77" t="str">
        <f t="shared" si="41"/>
        <v/>
      </c>
      <c r="AZ103" s="83" t="str">
        <f t="shared" si="42"/>
        <v/>
      </c>
      <c r="BA103" s="79" t="str">
        <f t="shared" si="43"/>
        <v/>
      </c>
      <c r="BB103" s="80" t="str">
        <f t="shared" si="44"/>
        <v/>
      </c>
      <c r="BC103" s="81" t="str">
        <f t="shared" si="45"/>
        <v/>
      </c>
      <c r="BD103" s="84" t="str">
        <f t="shared" si="46"/>
        <v/>
      </c>
      <c r="BE103" s="78" t="str">
        <f t="shared" si="47"/>
        <v/>
      </c>
      <c r="BF103" s="79" t="str">
        <f t="shared" si="48"/>
        <v/>
      </c>
      <c r="BG103" s="80" t="str">
        <f t="shared" si="49"/>
        <v/>
      </c>
      <c r="BH103" s="81" t="str">
        <f t="shared" si="50"/>
        <v/>
      </c>
      <c r="BI103" s="84" t="str">
        <f t="shared" si="51"/>
        <v/>
      </c>
      <c r="BJ103" s="12"/>
      <c r="BK103" s="82" t="str">
        <f>IF(SUM(BB103)+SUM(BH103)=0,"",SUM(BB103)+SUM(BH103))</f>
        <v/>
      </c>
      <c r="BL103" s="82" t="str">
        <f t="shared" si="52"/>
        <v/>
      </c>
    </row>
    <row r="104" spans="1:64" ht="18.75" x14ac:dyDescent="0.3">
      <c r="A104" t="s">
        <v>45</v>
      </c>
      <c r="B104" s="3">
        <v>45705</v>
      </c>
      <c r="C104">
        <v>33</v>
      </c>
      <c r="D104">
        <v>297</v>
      </c>
      <c r="F104" t="s">
        <v>125</v>
      </c>
      <c r="H104" t="s">
        <v>126</v>
      </c>
      <c r="I104" t="s">
        <v>300</v>
      </c>
      <c r="J104" s="3">
        <v>45704</v>
      </c>
      <c r="K104" s="2">
        <v>-226.91</v>
      </c>
      <c r="L104" t="s">
        <v>49</v>
      </c>
      <c r="N104" t="s">
        <v>59</v>
      </c>
      <c r="O104" t="s">
        <v>300</v>
      </c>
      <c r="AF104" s="66" t="str">
        <f t="shared" si="28"/>
        <v/>
      </c>
      <c r="AG104" s="4" t="str">
        <f t="shared" si="29"/>
        <v/>
      </c>
      <c r="AH104" s="5" t="str">
        <f t="shared" si="30"/>
        <v/>
      </c>
      <c r="AI104" s="4" t="str">
        <f>IF(COUNTIF(AF104:AF$1212,AF104)=COUNTIF(AF:AF,AF104),SUMIFS(AG104:AG$1212,F104:F$1212,"ATOS*",AF104:AF$1212,AF104),"")</f>
        <v/>
      </c>
      <c r="AJ104" s="67" t="str">
        <f t="shared" si="31"/>
        <v/>
      </c>
      <c r="AK104" s="103" t="str">
        <f t="shared" si="32"/>
        <v/>
      </c>
      <c r="AL104" s="4" t="str">
        <f t="shared" si="33"/>
        <v/>
      </c>
      <c r="AM104" s="5" t="str">
        <f t="shared" si="34"/>
        <v/>
      </c>
      <c r="AN104" s="68" t="str">
        <f>IF(COUNTIF(AK104:AK$1193,AK104)=COUNTIF(AK:AK,AK104),SUMIFS(AL104:AL$1193,F104:F$1193,"*WORLDLINE*",AK104:AK$1193,AK104),"")</f>
        <v/>
      </c>
      <c r="AO104" s="83" t="str">
        <f t="shared" si="53"/>
        <v/>
      </c>
      <c r="AP104" s="79" t="str">
        <f t="shared" si="35"/>
        <v/>
      </c>
      <c r="AQ104" s="80" t="str">
        <f t="shared" si="36"/>
        <v/>
      </c>
      <c r="AR104" s="81" t="str">
        <f t="shared" si="37"/>
        <v/>
      </c>
      <c r="AS104" s="84" t="str">
        <f t="shared" si="38"/>
        <v/>
      </c>
      <c r="AT104" s="74" t="str">
        <f>IF(LEFT(O104,5)="SUMUP",MID(RIGHT(O104,6),1,2)&amp;"/"&amp;MID(RIGHT(O104,6),3,2)&amp;"/"&amp;MID(RIGHT(O104,6),5,2),"")</f>
        <v/>
      </c>
      <c r="AU104" s="5" t="str">
        <f t="shared" si="39"/>
        <v/>
      </c>
      <c r="AV104" s="7" t="str">
        <f t="shared" si="40"/>
        <v/>
      </c>
      <c r="AW104" s="75" t="str">
        <f>IF(AX104="","",VLOOKUP(AV104,[1]SUMUP!$V$4:$Y$2029,2,FALSE))</f>
        <v/>
      </c>
      <c r="AX104" s="76" t="str">
        <f>IF(AV104="","",K104)</f>
        <v/>
      </c>
      <c r="AY104" s="77" t="str">
        <f t="shared" si="41"/>
        <v/>
      </c>
      <c r="AZ104" s="83" t="str">
        <f t="shared" si="42"/>
        <v/>
      </c>
      <c r="BA104" s="79" t="str">
        <f t="shared" si="43"/>
        <v/>
      </c>
      <c r="BB104" s="80" t="str">
        <f t="shared" si="44"/>
        <v/>
      </c>
      <c r="BC104" s="81" t="str">
        <f t="shared" si="45"/>
        <v/>
      </c>
      <c r="BD104" s="84" t="str">
        <f t="shared" si="46"/>
        <v/>
      </c>
      <c r="BE104" s="78" t="str">
        <f t="shared" si="47"/>
        <v/>
      </c>
      <c r="BF104" s="79" t="str">
        <f t="shared" si="48"/>
        <v/>
      </c>
      <c r="BG104" s="80" t="str">
        <f t="shared" si="49"/>
        <v/>
      </c>
      <c r="BH104" s="81" t="str">
        <f t="shared" si="50"/>
        <v/>
      </c>
      <c r="BI104" s="84" t="str">
        <f t="shared" si="51"/>
        <v/>
      </c>
      <c r="BJ104" s="12"/>
      <c r="BK104" s="82" t="str">
        <f>IF(SUM(BB104)+SUM(BH104)=0,"",SUM(BB104)+SUM(BH104))</f>
        <v/>
      </c>
      <c r="BL104" s="82" t="str">
        <f t="shared" si="52"/>
        <v/>
      </c>
    </row>
    <row r="105" spans="1:64" ht="18.75" x14ac:dyDescent="0.3">
      <c r="A105" t="s">
        <v>45</v>
      </c>
      <c r="B105" s="3">
        <v>45705</v>
      </c>
      <c r="C105">
        <v>33</v>
      </c>
      <c r="D105">
        <v>296</v>
      </c>
      <c r="E105" t="s">
        <v>301</v>
      </c>
      <c r="F105" t="s">
        <v>302</v>
      </c>
      <c r="G105" t="s">
        <v>303</v>
      </c>
      <c r="H105" t="s">
        <v>304</v>
      </c>
      <c r="I105" t="s">
        <v>305</v>
      </c>
      <c r="J105" s="3">
        <v>45704</v>
      </c>
      <c r="K105" s="2">
        <v>12500</v>
      </c>
      <c r="L105" t="s">
        <v>49</v>
      </c>
      <c r="M105" t="s">
        <v>55</v>
      </c>
      <c r="N105" t="s">
        <v>59</v>
      </c>
      <c r="O105" t="s">
        <v>306</v>
      </c>
      <c r="AF105" s="66" t="str">
        <f t="shared" si="28"/>
        <v/>
      </c>
      <c r="AG105" s="4" t="str">
        <f t="shared" si="29"/>
        <v/>
      </c>
      <c r="AH105" s="5" t="str">
        <f t="shared" si="30"/>
        <v/>
      </c>
      <c r="AI105" s="4" t="str">
        <f>IF(COUNTIF(AF105:AF$1212,AF105)=COUNTIF(AF:AF,AF105),SUMIFS(AG105:AG$1212,F105:F$1212,"ATOS*",AF105:AF$1212,AF105),"")</f>
        <v/>
      </c>
      <c r="AJ105" s="67" t="str">
        <f t="shared" si="31"/>
        <v/>
      </c>
      <c r="AK105" s="103" t="str">
        <f t="shared" si="32"/>
        <v/>
      </c>
      <c r="AL105" s="4" t="str">
        <f t="shared" si="33"/>
        <v/>
      </c>
      <c r="AM105" s="5" t="str">
        <f t="shared" si="34"/>
        <v/>
      </c>
      <c r="AN105" s="68" t="str">
        <f>IF(COUNTIF(AK105:AK$1193,AK105)=COUNTIF(AK:AK,AK105),SUMIFS(AL105:AL$1193,F105:F$1193,"*WORLDLINE*",AK105:AK$1193,AK105),"")</f>
        <v/>
      </c>
      <c r="AO105" s="83" t="str">
        <f t="shared" si="53"/>
        <v/>
      </c>
      <c r="AP105" s="79" t="str">
        <f t="shared" si="35"/>
        <v/>
      </c>
      <c r="AQ105" s="80" t="str">
        <f t="shared" si="36"/>
        <v/>
      </c>
      <c r="AR105" s="81" t="str">
        <f t="shared" si="37"/>
        <v/>
      </c>
      <c r="AS105" s="84" t="str">
        <f t="shared" si="38"/>
        <v/>
      </c>
      <c r="AT105" s="74" t="str">
        <f>IF(LEFT(O105,5)="SUMUP",MID(RIGHT(O105,6),1,2)&amp;"/"&amp;MID(RIGHT(O105,6),3,2)&amp;"/"&amp;MID(RIGHT(O105,6),5,2),"")</f>
        <v/>
      </c>
      <c r="AU105" s="5" t="str">
        <f t="shared" si="39"/>
        <v/>
      </c>
      <c r="AV105" s="7" t="str">
        <f t="shared" si="40"/>
        <v/>
      </c>
      <c r="AW105" s="75" t="str">
        <f>IF(AX105="","",VLOOKUP(AV105,[1]SUMUP!$V$4:$Y$2029,2,FALSE))</f>
        <v/>
      </c>
      <c r="AX105" s="76" t="str">
        <f>IF(AV105="","",K105)</f>
        <v/>
      </c>
      <c r="AY105" s="77" t="str">
        <f t="shared" si="41"/>
        <v/>
      </c>
      <c r="AZ105" s="83" t="str">
        <f t="shared" si="42"/>
        <v/>
      </c>
      <c r="BA105" s="79" t="str">
        <f t="shared" si="43"/>
        <v/>
      </c>
      <c r="BB105" s="80" t="str">
        <f t="shared" si="44"/>
        <v/>
      </c>
      <c r="BC105" s="81" t="str">
        <f t="shared" si="45"/>
        <v/>
      </c>
      <c r="BD105" s="84" t="str">
        <f t="shared" si="46"/>
        <v/>
      </c>
      <c r="BE105" s="78" t="str">
        <f t="shared" si="47"/>
        <v/>
      </c>
      <c r="BF105" s="79" t="str">
        <f t="shared" si="48"/>
        <v/>
      </c>
      <c r="BG105" s="80" t="str">
        <f t="shared" si="49"/>
        <v/>
      </c>
      <c r="BH105" s="81" t="str">
        <f t="shared" si="50"/>
        <v/>
      </c>
      <c r="BI105" s="84" t="str">
        <f t="shared" si="51"/>
        <v/>
      </c>
      <c r="BJ105" s="12"/>
      <c r="BK105" s="82" t="str">
        <f>IF(SUM(BB105)+SUM(BH105)=0,"",SUM(BB105)+SUM(BH105))</f>
        <v/>
      </c>
      <c r="BL105" s="82" t="str">
        <f t="shared" si="52"/>
        <v/>
      </c>
    </row>
    <row r="106" spans="1:64" ht="18.75" x14ac:dyDescent="0.3">
      <c r="A106" t="s">
        <v>45</v>
      </c>
      <c r="B106" s="3">
        <v>45705</v>
      </c>
      <c r="C106">
        <v>33</v>
      </c>
      <c r="D106">
        <v>295</v>
      </c>
      <c r="E106" t="s">
        <v>109</v>
      </c>
      <c r="F106" t="s">
        <v>110</v>
      </c>
      <c r="I106" t="s">
        <v>307</v>
      </c>
      <c r="J106" s="3">
        <v>45705</v>
      </c>
      <c r="K106" s="2">
        <v>-32.130000000000003</v>
      </c>
      <c r="L106" t="s">
        <v>49</v>
      </c>
      <c r="M106" t="s">
        <v>112</v>
      </c>
      <c r="O106" t="s">
        <v>308</v>
      </c>
      <c r="AF106" s="66" t="str">
        <f t="shared" si="28"/>
        <v/>
      </c>
      <c r="AG106" s="4" t="str">
        <f t="shared" si="29"/>
        <v/>
      </c>
      <c r="AH106" s="5" t="str">
        <f t="shared" si="30"/>
        <v/>
      </c>
      <c r="AI106" s="4" t="str">
        <f>IF(COUNTIF(AF106:AF$1212,AF106)=COUNTIF(AF:AF,AF106),SUMIFS(AG106:AG$1212,F106:F$1212,"ATOS*",AF106:AF$1212,AF106),"")</f>
        <v/>
      </c>
      <c r="AJ106" s="67" t="str">
        <f t="shared" si="31"/>
        <v/>
      </c>
      <c r="AK106" s="103" t="str">
        <f t="shared" si="32"/>
        <v/>
      </c>
      <c r="AL106" s="4" t="str">
        <f t="shared" si="33"/>
        <v/>
      </c>
      <c r="AM106" s="5" t="str">
        <f t="shared" si="34"/>
        <v/>
      </c>
      <c r="AN106" s="68" t="str">
        <f>IF(COUNTIF(AK106:AK$1193,AK106)=COUNTIF(AK:AK,AK106),SUMIFS(AL106:AL$1193,F106:F$1193,"*WORLDLINE*",AK106:AK$1193,AK106),"")</f>
        <v/>
      </c>
      <c r="AO106" s="83" t="str">
        <f t="shared" si="53"/>
        <v/>
      </c>
      <c r="AP106" s="79" t="str">
        <f t="shared" si="35"/>
        <v/>
      </c>
      <c r="AQ106" s="80" t="str">
        <f t="shared" si="36"/>
        <v/>
      </c>
      <c r="AR106" s="81" t="str">
        <f t="shared" si="37"/>
        <v/>
      </c>
      <c r="AS106" s="84" t="str">
        <f t="shared" si="38"/>
        <v/>
      </c>
      <c r="AT106" s="74" t="str">
        <f>IF(LEFT(O106,5)="SUMUP",MID(RIGHT(O106,6),1,2)&amp;"/"&amp;MID(RIGHT(O106,6),3,2)&amp;"/"&amp;MID(RIGHT(O106,6),5,2),"")</f>
        <v/>
      </c>
      <c r="AU106" s="5" t="str">
        <f t="shared" si="39"/>
        <v/>
      </c>
      <c r="AV106" s="7" t="str">
        <f t="shared" si="40"/>
        <v/>
      </c>
      <c r="AW106" s="75" t="str">
        <f>IF(AX106="","",VLOOKUP(AV106,[1]SUMUP!$V$4:$Y$2029,2,FALSE))</f>
        <v/>
      </c>
      <c r="AX106" s="76" t="str">
        <f>IF(AV106="","",K106)</f>
        <v/>
      </c>
      <c r="AY106" s="77" t="str">
        <f t="shared" si="41"/>
        <v/>
      </c>
      <c r="AZ106" s="83" t="str">
        <f t="shared" si="42"/>
        <v/>
      </c>
      <c r="BA106" s="79" t="str">
        <f t="shared" si="43"/>
        <v/>
      </c>
      <c r="BB106" s="80" t="str">
        <f t="shared" si="44"/>
        <v/>
      </c>
      <c r="BC106" s="81" t="str">
        <f t="shared" si="45"/>
        <v/>
      </c>
      <c r="BD106" s="84" t="str">
        <f t="shared" si="46"/>
        <v/>
      </c>
      <c r="BE106" s="78" t="str">
        <f t="shared" si="47"/>
        <v/>
      </c>
      <c r="BF106" s="79" t="str">
        <f t="shared" si="48"/>
        <v/>
      </c>
      <c r="BG106" s="80" t="str">
        <f t="shared" si="49"/>
        <v/>
      </c>
      <c r="BH106" s="81" t="str">
        <f t="shared" si="50"/>
        <v/>
      </c>
      <c r="BI106" s="84" t="str">
        <f t="shared" si="51"/>
        <v/>
      </c>
      <c r="BJ106" s="12"/>
      <c r="BK106" s="82" t="str">
        <f>IF(SUM(BB106)+SUM(BH106)=0,"",SUM(BB106)+SUM(BH106))</f>
        <v/>
      </c>
      <c r="BL106" s="82" t="str">
        <f t="shared" si="52"/>
        <v/>
      </c>
    </row>
    <row r="107" spans="1:64" ht="18.75" x14ac:dyDescent="0.3">
      <c r="A107" t="s">
        <v>45</v>
      </c>
      <c r="B107" s="3">
        <v>45705</v>
      </c>
      <c r="C107">
        <v>33</v>
      </c>
      <c r="D107">
        <v>294</v>
      </c>
      <c r="F107" t="s">
        <v>309</v>
      </c>
      <c r="H107" t="s">
        <v>310</v>
      </c>
      <c r="I107" t="s">
        <v>311</v>
      </c>
      <c r="J107" s="3">
        <v>45704</v>
      </c>
      <c r="K107" s="2">
        <v>-147.63</v>
      </c>
      <c r="L107" t="s">
        <v>49</v>
      </c>
      <c r="N107" t="s">
        <v>59</v>
      </c>
      <c r="O107" t="s">
        <v>311</v>
      </c>
      <c r="AF107" s="66" t="str">
        <f t="shared" si="28"/>
        <v/>
      </c>
      <c r="AG107" s="4" t="str">
        <f t="shared" si="29"/>
        <v/>
      </c>
      <c r="AH107" s="5" t="str">
        <f t="shared" si="30"/>
        <v/>
      </c>
      <c r="AI107" s="4" t="str">
        <f>IF(COUNTIF(AF107:AF$1212,AF107)=COUNTIF(AF:AF,AF107),SUMIFS(AG107:AG$1212,F107:F$1212,"ATOS*",AF107:AF$1212,AF107),"")</f>
        <v/>
      </c>
      <c r="AJ107" s="67" t="str">
        <f t="shared" si="31"/>
        <v/>
      </c>
      <c r="AK107" s="103" t="str">
        <f t="shared" si="32"/>
        <v/>
      </c>
      <c r="AL107" s="4" t="str">
        <f t="shared" si="33"/>
        <v/>
      </c>
      <c r="AM107" s="5" t="str">
        <f t="shared" si="34"/>
        <v/>
      </c>
      <c r="AN107" s="68" t="str">
        <f>IF(COUNTIF(AK107:AK$1193,AK107)=COUNTIF(AK:AK,AK107),SUMIFS(AL107:AL$1193,F107:F$1193,"*WORLDLINE*",AK107:AK$1193,AK107),"")</f>
        <v/>
      </c>
      <c r="AO107" s="83" t="str">
        <f t="shared" si="53"/>
        <v/>
      </c>
      <c r="AP107" s="79" t="str">
        <f t="shared" si="35"/>
        <v/>
      </c>
      <c r="AQ107" s="80" t="str">
        <f t="shared" si="36"/>
        <v/>
      </c>
      <c r="AR107" s="81" t="str">
        <f t="shared" si="37"/>
        <v/>
      </c>
      <c r="AS107" s="84" t="str">
        <f t="shared" si="38"/>
        <v/>
      </c>
      <c r="AT107" s="74" t="str">
        <f>IF(LEFT(O107,5)="SUMUP",MID(RIGHT(O107,6),1,2)&amp;"/"&amp;MID(RIGHT(O107,6),3,2)&amp;"/"&amp;MID(RIGHT(O107,6),5,2),"")</f>
        <v/>
      </c>
      <c r="AU107" s="5" t="str">
        <f t="shared" si="39"/>
        <v/>
      </c>
      <c r="AV107" s="7" t="str">
        <f t="shared" si="40"/>
        <v/>
      </c>
      <c r="AW107" s="75" t="str">
        <f>IF(AX107="","",VLOOKUP(AV107,[1]SUMUP!$V$4:$Y$2029,2,FALSE))</f>
        <v/>
      </c>
      <c r="AX107" s="76" t="str">
        <f>IF(AV107="","",K107)</f>
        <v/>
      </c>
      <c r="AY107" s="77" t="str">
        <f t="shared" si="41"/>
        <v/>
      </c>
      <c r="AZ107" s="83" t="str">
        <f t="shared" si="42"/>
        <v/>
      </c>
      <c r="BA107" s="79" t="str">
        <f t="shared" si="43"/>
        <v/>
      </c>
      <c r="BB107" s="80" t="str">
        <f t="shared" si="44"/>
        <v/>
      </c>
      <c r="BC107" s="81" t="str">
        <f t="shared" si="45"/>
        <v/>
      </c>
      <c r="BD107" s="84" t="str">
        <f t="shared" si="46"/>
        <v/>
      </c>
      <c r="BE107" s="78" t="str">
        <f t="shared" si="47"/>
        <v/>
      </c>
      <c r="BF107" s="79" t="str">
        <f t="shared" si="48"/>
        <v/>
      </c>
      <c r="BG107" s="80" t="str">
        <f t="shared" si="49"/>
        <v/>
      </c>
      <c r="BH107" s="81" t="str">
        <f t="shared" si="50"/>
        <v/>
      </c>
      <c r="BI107" s="84" t="str">
        <f t="shared" si="51"/>
        <v/>
      </c>
      <c r="BJ107" s="12"/>
      <c r="BK107" s="82" t="str">
        <f>IF(SUM(BB107)+SUM(BH107)=0,"",SUM(BB107)+SUM(BH107))</f>
        <v/>
      </c>
      <c r="BL107" s="82" t="str">
        <f t="shared" si="52"/>
        <v/>
      </c>
    </row>
    <row r="108" spans="1:64" ht="18.75" x14ac:dyDescent="0.3">
      <c r="A108" t="s">
        <v>45</v>
      </c>
      <c r="B108" s="3">
        <v>45702</v>
      </c>
      <c r="C108">
        <v>32</v>
      </c>
      <c r="D108">
        <v>293</v>
      </c>
      <c r="E108" t="s">
        <v>46</v>
      </c>
      <c r="F108" t="s">
        <v>47</v>
      </c>
      <c r="I108" t="s">
        <v>312</v>
      </c>
      <c r="J108" s="3">
        <v>45702</v>
      </c>
      <c r="K108" s="2">
        <v>120</v>
      </c>
      <c r="L108" t="s">
        <v>49</v>
      </c>
      <c r="M108" t="s">
        <v>50</v>
      </c>
      <c r="O108" t="s">
        <v>292</v>
      </c>
      <c r="AF108" s="66">
        <f t="shared" si="28"/>
        <v>45702</v>
      </c>
      <c r="AG108" s="4">
        <f t="shared" si="29"/>
        <v>120</v>
      </c>
      <c r="AH108" s="5" t="str">
        <f t="shared" si="30"/>
        <v/>
      </c>
      <c r="AI108" s="4" t="str">
        <f>IF(COUNTIF(AF108:AF$1212,AF108)=COUNTIF(AF:AF,AF108),SUMIFS(AG108:AG$1212,F108:F$1212,"ATOS*",AF108:AF$1212,AF108),"")</f>
        <v/>
      </c>
      <c r="AJ108" s="67" t="str">
        <f t="shared" si="31"/>
        <v/>
      </c>
      <c r="AK108" s="103" t="str">
        <f t="shared" si="32"/>
        <v/>
      </c>
      <c r="AL108" s="4" t="str">
        <f t="shared" si="33"/>
        <v/>
      </c>
      <c r="AM108" s="5" t="str">
        <f t="shared" si="34"/>
        <v/>
      </c>
      <c r="AN108" s="68" t="str">
        <f>IF(COUNTIF(AK108:AK$1193,AK108)=COUNTIF(AK:AK,AK108),SUMIFS(AL108:AL$1193,F108:F$1193,"*WORLDLINE*",AK108:AK$1193,AK108),"")</f>
        <v/>
      </c>
      <c r="AO108" s="83" t="str">
        <f t="shared" si="53"/>
        <v/>
      </c>
      <c r="AP108" s="79" t="str">
        <f t="shared" si="35"/>
        <v/>
      </c>
      <c r="AQ108" s="80" t="str">
        <f t="shared" si="36"/>
        <v/>
      </c>
      <c r="AR108" s="81" t="str">
        <f t="shared" si="37"/>
        <v/>
      </c>
      <c r="AS108" s="84" t="str">
        <f t="shared" si="38"/>
        <v/>
      </c>
      <c r="AT108" s="74" t="str">
        <f>IF(LEFT(O108,5)="SUMUP",MID(RIGHT(O108,6),1,2)&amp;"/"&amp;MID(RIGHT(O108,6),3,2)&amp;"/"&amp;MID(RIGHT(O108,6),5,2),"")</f>
        <v/>
      </c>
      <c r="AU108" s="5" t="str">
        <f t="shared" si="39"/>
        <v/>
      </c>
      <c r="AV108" s="7" t="str">
        <f t="shared" si="40"/>
        <v/>
      </c>
      <c r="AW108" s="75" t="str">
        <f>IF(AX108="","",VLOOKUP(AV108,[1]SUMUP!$V$4:$Y$2029,2,FALSE))</f>
        <v/>
      </c>
      <c r="AX108" s="76" t="str">
        <f>IF(AV108="","",K108)</f>
        <v/>
      </c>
      <c r="AY108" s="77" t="str">
        <f t="shared" si="41"/>
        <v/>
      </c>
      <c r="AZ108" s="83" t="str">
        <f t="shared" si="42"/>
        <v/>
      </c>
      <c r="BA108" s="79" t="str">
        <f t="shared" si="43"/>
        <v/>
      </c>
      <c r="BB108" s="80" t="str">
        <f t="shared" si="44"/>
        <v/>
      </c>
      <c r="BC108" s="81" t="str">
        <f t="shared" si="45"/>
        <v/>
      </c>
      <c r="BD108" s="84" t="str">
        <f t="shared" si="46"/>
        <v/>
      </c>
      <c r="BE108" s="78" t="str">
        <f t="shared" si="47"/>
        <v/>
      </c>
      <c r="BF108" s="79" t="str">
        <f t="shared" si="48"/>
        <v/>
      </c>
      <c r="BG108" s="80" t="str">
        <f t="shared" si="49"/>
        <v/>
      </c>
      <c r="BH108" s="81" t="str">
        <f t="shared" si="50"/>
        <v/>
      </c>
      <c r="BI108" s="84" t="str">
        <f t="shared" si="51"/>
        <v/>
      </c>
      <c r="BJ108" s="12"/>
      <c r="BK108" s="82" t="str">
        <f>IF(SUM(BB108)+SUM(BH108)=0,"",SUM(BB108)+SUM(BH108))</f>
        <v/>
      </c>
      <c r="BL108" s="82" t="str">
        <f t="shared" si="52"/>
        <v/>
      </c>
    </row>
    <row r="109" spans="1:64" ht="18.75" x14ac:dyDescent="0.3">
      <c r="A109" t="s">
        <v>45</v>
      </c>
      <c r="B109" s="3">
        <v>45702</v>
      </c>
      <c r="C109">
        <v>32</v>
      </c>
      <c r="D109">
        <v>292</v>
      </c>
      <c r="E109" t="s">
        <v>91</v>
      </c>
      <c r="F109" t="s">
        <v>92</v>
      </c>
      <c r="G109" t="s">
        <v>93</v>
      </c>
      <c r="H109" t="s">
        <v>94</v>
      </c>
      <c r="I109" t="s">
        <v>313</v>
      </c>
      <c r="J109" s="3">
        <v>45702</v>
      </c>
      <c r="K109" s="2">
        <v>439.94</v>
      </c>
      <c r="L109" t="s">
        <v>49</v>
      </c>
      <c r="M109" t="s">
        <v>96</v>
      </c>
      <c r="N109" t="s">
        <v>59</v>
      </c>
      <c r="O109" t="s">
        <v>314</v>
      </c>
      <c r="AF109" s="66" t="str">
        <f t="shared" si="28"/>
        <v/>
      </c>
      <c r="AG109" s="4" t="str">
        <f t="shared" si="29"/>
        <v/>
      </c>
      <c r="AH109" s="5" t="str">
        <f t="shared" si="30"/>
        <v/>
      </c>
      <c r="AI109" s="4" t="str">
        <f>IF(COUNTIF(AF109:AF$1212,AF109)=COUNTIF(AF:AF,AF109),SUMIFS(AG109:AG$1212,F109:F$1212,"ATOS*",AF109:AF$1212,AF109),"")</f>
        <v/>
      </c>
      <c r="AJ109" s="67" t="str">
        <f t="shared" si="31"/>
        <v/>
      </c>
      <c r="AK109" s="103" t="str">
        <f t="shared" si="32"/>
        <v/>
      </c>
      <c r="AL109" s="4" t="str">
        <f t="shared" si="33"/>
        <v/>
      </c>
      <c r="AM109" s="5" t="str">
        <f t="shared" si="34"/>
        <v/>
      </c>
      <c r="AN109" s="68" t="str">
        <f>IF(COUNTIF(AK109:AK$1193,AK109)=COUNTIF(AK:AK,AK109),SUMIFS(AL109:AL$1193,F109:F$1193,"*WORLDLINE*",AK109:AK$1193,AK109),"")</f>
        <v/>
      </c>
      <c r="AO109" s="83" t="str">
        <f t="shared" si="53"/>
        <v>13/02/2025</v>
      </c>
      <c r="AP109" s="79">
        <f t="shared" si="35"/>
        <v>45701</v>
      </c>
      <c r="AQ109" s="80">
        <f t="shared" si="36"/>
        <v>443</v>
      </c>
      <c r="AR109" s="81">
        <f t="shared" si="37"/>
        <v>439.94</v>
      </c>
      <c r="AS109" s="84">
        <f t="shared" si="38"/>
        <v>3.0600000000000023</v>
      </c>
      <c r="AT109" s="74" t="str">
        <f>IF(LEFT(O109,5)="SUMUP",MID(RIGHT(O109,6),1,2)&amp;"/"&amp;MID(RIGHT(O109,6),3,2)&amp;"/"&amp;MID(RIGHT(O109,6),5,2),"")</f>
        <v/>
      </c>
      <c r="AU109" s="5" t="str">
        <f t="shared" si="39"/>
        <v/>
      </c>
      <c r="AV109" s="7" t="str">
        <f t="shared" si="40"/>
        <v/>
      </c>
      <c r="AW109" s="75" t="str">
        <f>IF(AX109="","",VLOOKUP(AV109,[1]SUMUP!$V$4:$Y$2029,2,FALSE))</f>
        <v/>
      </c>
      <c r="AX109" s="76" t="str">
        <f>IF(AV109="","",K109)</f>
        <v/>
      </c>
      <c r="AY109" s="77" t="str">
        <f t="shared" si="41"/>
        <v/>
      </c>
      <c r="AZ109" s="83" t="str">
        <f t="shared" si="42"/>
        <v/>
      </c>
      <c r="BA109" s="79" t="str">
        <f t="shared" si="43"/>
        <v/>
      </c>
      <c r="BB109" s="80" t="str">
        <f t="shared" si="44"/>
        <v/>
      </c>
      <c r="BC109" s="81" t="str">
        <f t="shared" si="45"/>
        <v/>
      </c>
      <c r="BD109" s="84" t="str">
        <f t="shared" si="46"/>
        <v/>
      </c>
      <c r="BE109" s="78" t="str">
        <f t="shared" si="47"/>
        <v/>
      </c>
      <c r="BF109" s="79" t="str">
        <f t="shared" si="48"/>
        <v/>
      </c>
      <c r="BG109" s="80" t="str">
        <f t="shared" si="49"/>
        <v/>
      </c>
      <c r="BH109" s="81" t="str">
        <f t="shared" si="50"/>
        <v/>
      </c>
      <c r="BI109" s="84" t="str">
        <f t="shared" si="51"/>
        <v/>
      </c>
      <c r="BJ109" s="12"/>
      <c r="BK109" s="82" t="str">
        <f>IF(SUM(BB109)+SUM(BH109)=0,"",SUM(BB109)+SUM(BH109))</f>
        <v/>
      </c>
      <c r="BL109" s="82" t="str">
        <f t="shared" si="52"/>
        <v/>
      </c>
    </row>
    <row r="110" spans="1:64" ht="18.75" x14ac:dyDescent="0.3">
      <c r="A110" t="s">
        <v>45</v>
      </c>
      <c r="B110" s="3">
        <v>45702</v>
      </c>
      <c r="C110">
        <v>32</v>
      </c>
      <c r="D110">
        <v>291</v>
      </c>
      <c r="F110" t="s">
        <v>315</v>
      </c>
      <c r="H110" t="s">
        <v>316</v>
      </c>
      <c r="I110" t="s">
        <v>317</v>
      </c>
      <c r="J110" s="3">
        <v>45702</v>
      </c>
      <c r="K110" s="2">
        <v>-35.74</v>
      </c>
      <c r="L110" t="s">
        <v>49</v>
      </c>
      <c r="N110" t="s">
        <v>59</v>
      </c>
      <c r="O110" t="s">
        <v>317</v>
      </c>
      <c r="AF110" s="66" t="str">
        <f t="shared" si="28"/>
        <v/>
      </c>
      <c r="AG110" s="4" t="str">
        <f t="shared" si="29"/>
        <v/>
      </c>
      <c r="AH110" s="5" t="str">
        <f t="shared" si="30"/>
        <v/>
      </c>
      <c r="AI110" s="4" t="str">
        <f>IF(COUNTIF(AF110:AF$1212,AF110)=COUNTIF(AF:AF,AF110),SUMIFS(AG110:AG$1212,F110:F$1212,"ATOS*",AF110:AF$1212,AF110),"")</f>
        <v/>
      </c>
      <c r="AJ110" s="67" t="str">
        <f t="shared" si="31"/>
        <v/>
      </c>
      <c r="AK110" s="103" t="str">
        <f t="shared" si="32"/>
        <v/>
      </c>
      <c r="AL110" s="4" t="str">
        <f t="shared" si="33"/>
        <v/>
      </c>
      <c r="AM110" s="5" t="str">
        <f t="shared" si="34"/>
        <v/>
      </c>
      <c r="AN110" s="68" t="str">
        <f>IF(COUNTIF(AK110:AK$1193,AK110)=COUNTIF(AK:AK,AK110),SUMIFS(AL110:AL$1193,F110:F$1193,"*WORLDLINE*",AK110:AK$1193,AK110),"")</f>
        <v/>
      </c>
      <c r="AO110" s="83" t="str">
        <f t="shared" si="53"/>
        <v/>
      </c>
      <c r="AP110" s="79" t="str">
        <f t="shared" si="35"/>
        <v/>
      </c>
      <c r="AQ110" s="80" t="str">
        <f t="shared" si="36"/>
        <v/>
      </c>
      <c r="AR110" s="81" t="str">
        <f t="shared" si="37"/>
        <v/>
      </c>
      <c r="AS110" s="84" t="str">
        <f t="shared" si="38"/>
        <v/>
      </c>
      <c r="AT110" s="74" t="str">
        <f>IF(LEFT(O110,5)="SUMUP",MID(RIGHT(O110,6),1,2)&amp;"/"&amp;MID(RIGHT(O110,6),3,2)&amp;"/"&amp;MID(RIGHT(O110,6),5,2),"")</f>
        <v/>
      </c>
      <c r="AU110" s="5" t="str">
        <f t="shared" si="39"/>
        <v/>
      </c>
      <c r="AV110" s="7" t="str">
        <f t="shared" si="40"/>
        <v/>
      </c>
      <c r="AW110" s="75" t="str">
        <f>IF(AX110="","",VLOOKUP(AV110,[1]SUMUP!$V$4:$Y$2029,2,FALSE))</f>
        <v/>
      </c>
      <c r="AX110" s="76" t="str">
        <f>IF(AV110="","",K110)</f>
        <v/>
      </c>
      <c r="AY110" s="77" t="str">
        <f t="shared" si="41"/>
        <v/>
      </c>
      <c r="AZ110" s="83" t="str">
        <f t="shared" si="42"/>
        <v/>
      </c>
      <c r="BA110" s="79" t="str">
        <f t="shared" si="43"/>
        <v/>
      </c>
      <c r="BB110" s="80" t="str">
        <f t="shared" si="44"/>
        <v/>
      </c>
      <c r="BC110" s="81" t="str">
        <f t="shared" si="45"/>
        <v/>
      </c>
      <c r="BD110" s="84" t="str">
        <f t="shared" si="46"/>
        <v/>
      </c>
      <c r="BE110" s="78" t="str">
        <f t="shared" si="47"/>
        <v/>
      </c>
      <c r="BF110" s="79" t="str">
        <f t="shared" si="48"/>
        <v/>
      </c>
      <c r="BG110" s="80" t="str">
        <f t="shared" si="49"/>
        <v/>
      </c>
      <c r="BH110" s="81" t="str">
        <f t="shared" si="50"/>
        <v/>
      </c>
      <c r="BI110" s="84" t="str">
        <f t="shared" si="51"/>
        <v/>
      </c>
      <c r="BJ110" s="12"/>
      <c r="BK110" s="82" t="str">
        <f>IF(SUM(BB110)+SUM(BH110)=0,"",SUM(BB110)+SUM(BH110))</f>
        <v/>
      </c>
      <c r="BL110" s="82" t="str">
        <f t="shared" si="52"/>
        <v/>
      </c>
    </row>
    <row r="111" spans="1:64" ht="18.75" x14ac:dyDescent="0.3">
      <c r="A111" t="s">
        <v>45</v>
      </c>
      <c r="B111" s="3">
        <v>45702</v>
      </c>
      <c r="C111">
        <v>32</v>
      </c>
      <c r="D111">
        <v>290</v>
      </c>
      <c r="E111" t="s">
        <v>46</v>
      </c>
      <c r="F111" t="s">
        <v>47</v>
      </c>
      <c r="I111" t="s">
        <v>318</v>
      </c>
      <c r="J111" s="3">
        <v>45701</v>
      </c>
      <c r="K111" s="2">
        <v>596</v>
      </c>
      <c r="L111" t="s">
        <v>49</v>
      </c>
      <c r="M111" t="s">
        <v>50</v>
      </c>
      <c r="O111" t="s">
        <v>319</v>
      </c>
      <c r="AF111" s="66">
        <f t="shared" si="28"/>
        <v>45701</v>
      </c>
      <c r="AG111" s="4">
        <f t="shared" si="29"/>
        <v>596</v>
      </c>
      <c r="AH111" s="5">
        <f t="shared" si="30"/>
        <v>45701</v>
      </c>
      <c r="AI111" s="4">
        <f>IF(COUNTIF(AF111:AF$1212,AF111)=COUNTIF(AF:AF,AF111),SUMIFS(AG111:AG$1212,F111:F$1212,"ATOS*",AF111:AF$1212,AF111),"")</f>
        <v>779</v>
      </c>
      <c r="AJ111" s="67" t="str">
        <f t="shared" si="31"/>
        <v/>
      </c>
      <c r="AK111" s="103" t="str">
        <f t="shared" si="32"/>
        <v/>
      </c>
      <c r="AL111" s="4" t="str">
        <f t="shared" si="33"/>
        <v/>
      </c>
      <c r="AM111" s="5" t="str">
        <f t="shared" si="34"/>
        <v/>
      </c>
      <c r="AN111" s="68" t="str">
        <f>IF(COUNTIF(AK111:AK$1193,AK111)=COUNTIF(AK:AK,AK111),SUMIFS(AL111:AL$1193,F111:F$1193,"*WORLDLINE*",AK111:AK$1193,AK111),"")</f>
        <v/>
      </c>
      <c r="AO111" s="83" t="str">
        <f t="shared" si="53"/>
        <v/>
      </c>
      <c r="AP111" s="79" t="str">
        <f t="shared" si="35"/>
        <v/>
      </c>
      <c r="AQ111" s="80" t="str">
        <f t="shared" si="36"/>
        <v/>
      </c>
      <c r="AR111" s="81" t="str">
        <f t="shared" si="37"/>
        <v/>
      </c>
      <c r="AS111" s="84" t="str">
        <f t="shared" si="38"/>
        <v/>
      </c>
      <c r="AT111" s="74" t="str">
        <f>IF(LEFT(O111,5)="SUMUP",MID(RIGHT(O111,6),1,2)&amp;"/"&amp;MID(RIGHT(O111,6),3,2)&amp;"/"&amp;MID(RIGHT(O111,6),5,2),"")</f>
        <v/>
      </c>
      <c r="AU111" s="5" t="str">
        <f t="shared" si="39"/>
        <v/>
      </c>
      <c r="AV111" s="7" t="str">
        <f t="shared" si="40"/>
        <v/>
      </c>
      <c r="AW111" s="75" t="str">
        <f>IF(AX111="","",VLOOKUP(AV111,[1]SUMUP!$V$4:$Y$2029,2,FALSE))</f>
        <v/>
      </c>
      <c r="AX111" s="76" t="str">
        <f>IF(AV111="","",K111)</f>
        <v/>
      </c>
      <c r="AY111" s="77" t="str">
        <f t="shared" si="41"/>
        <v/>
      </c>
      <c r="AZ111" s="83" t="str">
        <f t="shared" si="42"/>
        <v/>
      </c>
      <c r="BA111" s="79" t="str">
        <f t="shared" si="43"/>
        <v/>
      </c>
      <c r="BB111" s="80" t="str">
        <f t="shared" si="44"/>
        <v/>
      </c>
      <c r="BC111" s="81" t="str">
        <f t="shared" si="45"/>
        <v/>
      </c>
      <c r="BD111" s="84" t="str">
        <f t="shared" si="46"/>
        <v/>
      </c>
      <c r="BE111" s="78" t="str">
        <f t="shared" si="47"/>
        <v/>
      </c>
      <c r="BF111" s="79" t="str">
        <f t="shared" si="48"/>
        <v/>
      </c>
      <c r="BG111" s="80" t="str">
        <f t="shared" si="49"/>
        <v/>
      </c>
      <c r="BH111" s="81" t="str">
        <f t="shared" si="50"/>
        <v/>
      </c>
      <c r="BI111" s="84" t="str">
        <f t="shared" si="51"/>
        <v/>
      </c>
      <c r="BJ111" s="12"/>
      <c r="BK111" s="82" t="str">
        <f>IF(SUM(BB111)+SUM(BH111)=0,"",SUM(BB111)+SUM(BH111))</f>
        <v/>
      </c>
      <c r="BL111" s="82" t="str">
        <f t="shared" si="52"/>
        <v/>
      </c>
    </row>
    <row r="112" spans="1:64" ht="18.75" x14ac:dyDescent="0.3">
      <c r="A112" t="s">
        <v>45</v>
      </c>
      <c r="B112" s="3">
        <v>45701</v>
      </c>
      <c r="C112">
        <v>31</v>
      </c>
      <c r="D112">
        <v>289</v>
      </c>
      <c r="F112" t="s">
        <v>320</v>
      </c>
      <c r="H112" t="s">
        <v>321</v>
      </c>
      <c r="I112" t="s">
        <v>322</v>
      </c>
      <c r="J112" s="3">
        <v>45701</v>
      </c>
      <c r="K112" s="2">
        <v>-331.13</v>
      </c>
      <c r="L112" t="s">
        <v>49</v>
      </c>
      <c r="N112" t="s">
        <v>59</v>
      </c>
      <c r="O112" t="s">
        <v>322</v>
      </c>
      <c r="AF112" s="66" t="str">
        <f t="shared" si="28"/>
        <v/>
      </c>
      <c r="AG112" s="4" t="str">
        <f t="shared" si="29"/>
        <v/>
      </c>
      <c r="AH112" s="5" t="str">
        <f t="shared" si="30"/>
        <v/>
      </c>
      <c r="AI112" s="4" t="str">
        <f>IF(COUNTIF(AF112:AF$1212,AF112)=COUNTIF(AF:AF,AF112),SUMIFS(AG112:AG$1212,F112:F$1212,"ATOS*",AF112:AF$1212,AF112),"")</f>
        <v/>
      </c>
      <c r="AJ112" s="67" t="str">
        <f t="shared" si="31"/>
        <v/>
      </c>
      <c r="AK112" s="103" t="str">
        <f t="shared" si="32"/>
        <v/>
      </c>
      <c r="AL112" s="4" t="str">
        <f t="shared" si="33"/>
        <v/>
      </c>
      <c r="AM112" s="5" t="str">
        <f t="shared" si="34"/>
        <v/>
      </c>
      <c r="AN112" s="68" t="str">
        <f>IF(COUNTIF(AK112:AK$1193,AK112)=COUNTIF(AK:AK,AK112),SUMIFS(AL112:AL$1193,F112:F$1193,"*WORLDLINE*",AK112:AK$1193,AK112),"")</f>
        <v/>
      </c>
      <c r="AO112" s="83" t="str">
        <f t="shared" si="53"/>
        <v/>
      </c>
      <c r="AP112" s="79" t="str">
        <f t="shared" si="35"/>
        <v/>
      </c>
      <c r="AQ112" s="80" t="str">
        <f t="shared" si="36"/>
        <v/>
      </c>
      <c r="AR112" s="81" t="str">
        <f t="shared" si="37"/>
        <v/>
      </c>
      <c r="AS112" s="84" t="str">
        <f t="shared" si="38"/>
        <v/>
      </c>
      <c r="AT112" s="74" t="str">
        <f>IF(LEFT(O112,5)="SUMUP",MID(RIGHT(O112,6),1,2)&amp;"/"&amp;MID(RIGHT(O112,6),3,2)&amp;"/"&amp;MID(RIGHT(O112,6),5,2),"")</f>
        <v/>
      </c>
      <c r="AU112" s="5" t="str">
        <f t="shared" si="39"/>
        <v/>
      </c>
      <c r="AV112" s="7" t="str">
        <f t="shared" si="40"/>
        <v/>
      </c>
      <c r="AW112" s="75" t="str">
        <f>IF(AX112="","",VLOOKUP(AV112,[1]SUMUP!$V$4:$Y$2029,2,FALSE))</f>
        <v/>
      </c>
      <c r="AX112" s="76" t="str">
        <f>IF(AV112="","",K112)</f>
        <v/>
      </c>
      <c r="AY112" s="77" t="str">
        <f t="shared" si="41"/>
        <v/>
      </c>
      <c r="AZ112" s="83" t="str">
        <f t="shared" si="42"/>
        <v/>
      </c>
      <c r="BA112" s="79" t="str">
        <f t="shared" si="43"/>
        <v/>
      </c>
      <c r="BB112" s="80" t="str">
        <f t="shared" si="44"/>
        <v/>
      </c>
      <c r="BC112" s="81" t="str">
        <f t="shared" si="45"/>
        <v/>
      </c>
      <c r="BD112" s="84" t="str">
        <f t="shared" si="46"/>
        <v/>
      </c>
      <c r="BE112" s="78" t="str">
        <f t="shared" si="47"/>
        <v/>
      </c>
      <c r="BF112" s="79" t="str">
        <f t="shared" si="48"/>
        <v/>
      </c>
      <c r="BG112" s="80" t="str">
        <f t="shared" si="49"/>
        <v/>
      </c>
      <c r="BH112" s="81" t="str">
        <f t="shared" si="50"/>
        <v/>
      </c>
      <c r="BI112" s="84" t="str">
        <f t="shared" si="51"/>
        <v/>
      </c>
      <c r="BJ112" s="12"/>
      <c r="BK112" s="82" t="str">
        <f>IF(SUM(BB112)+SUM(BH112)=0,"",SUM(BB112)+SUM(BH112))</f>
        <v/>
      </c>
      <c r="BL112" s="82" t="str">
        <f t="shared" si="52"/>
        <v/>
      </c>
    </row>
    <row r="113" spans="1:64" ht="18.75" x14ac:dyDescent="0.3">
      <c r="A113" t="s">
        <v>45</v>
      </c>
      <c r="B113" s="3">
        <v>45701</v>
      </c>
      <c r="C113">
        <v>31</v>
      </c>
      <c r="D113">
        <v>288</v>
      </c>
      <c r="E113" t="s">
        <v>46</v>
      </c>
      <c r="F113" t="s">
        <v>47</v>
      </c>
      <c r="I113" t="s">
        <v>323</v>
      </c>
      <c r="J113" s="3">
        <v>45701</v>
      </c>
      <c r="K113" s="2">
        <v>183</v>
      </c>
      <c r="L113" t="s">
        <v>49</v>
      </c>
      <c r="M113" t="s">
        <v>50</v>
      </c>
      <c r="O113" t="s">
        <v>319</v>
      </c>
      <c r="AF113" s="66">
        <f t="shared" si="28"/>
        <v>45701</v>
      </c>
      <c r="AG113" s="4">
        <f t="shared" si="29"/>
        <v>183</v>
      </c>
      <c r="AH113" s="5" t="str">
        <f t="shared" si="30"/>
        <v/>
      </c>
      <c r="AI113" s="4" t="str">
        <f>IF(COUNTIF(AF113:AF$1212,AF113)=COUNTIF(AF:AF,AF113),SUMIFS(AG113:AG$1212,F113:F$1212,"ATOS*",AF113:AF$1212,AF113),"")</f>
        <v/>
      </c>
      <c r="AJ113" s="67" t="str">
        <f t="shared" si="31"/>
        <v/>
      </c>
      <c r="AK113" s="103" t="str">
        <f t="shared" si="32"/>
        <v/>
      </c>
      <c r="AL113" s="4" t="str">
        <f t="shared" si="33"/>
        <v/>
      </c>
      <c r="AM113" s="5" t="str">
        <f t="shared" si="34"/>
        <v/>
      </c>
      <c r="AN113" s="68" t="str">
        <f>IF(COUNTIF(AK113:AK$1193,AK113)=COUNTIF(AK:AK,AK113),SUMIFS(AL113:AL$1193,F113:F$1193,"*WORLDLINE*",AK113:AK$1193,AK113),"")</f>
        <v/>
      </c>
      <c r="AO113" s="83" t="str">
        <f t="shared" si="53"/>
        <v/>
      </c>
      <c r="AP113" s="79" t="str">
        <f t="shared" si="35"/>
        <v/>
      </c>
      <c r="AQ113" s="80" t="str">
        <f t="shared" si="36"/>
        <v/>
      </c>
      <c r="AR113" s="81" t="str">
        <f t="shared" si="37"/>
        <v/>
      </c>
      <c r="AS113" s="84" t="str">
        <f t="shared" si="38"/>
        <v/>
      </c>
      <c r="AT113" s="74" t="str">
        <f>IF(LEFT(O113,5)="SUMUP",MID(RIGHT(O113,6),1,2)&amp;"/"&amp;MID(RIGHT(O113,6),3,2)&amp;"/"&amp;MID(RIGHT(O113,6),5,2),"")</f>
        <v/>
      </c>
      <c r="AU113" s="5" t="str">
        <f t="shared" si="39"/>
        <v/>
      </c>
      <c r="AV113" s="7" t="str">
        <f t="shared" si="40"/>
        <v/>
      </c>
      <c r="AW113" s="75" t="str">
        <f>IF(AX113="","",VLOOKUP(AV113,[1]SUMUP!$V$4:$Y$2029,2,FALSE))</f>
        <v/>
      </c>
      <c r="AX113" s="76" t="str">
        <f>IF(AV113="","",K113)</f>
        <v/>
      </c>
      <c r="AY113" s="77" t="str">
        <f t="shared" si="41"/>
        <v/>
      </c>
      <c r="AZ113" s="83" t="str">
        <f t="shared" si="42"/>
        <v/>
      </c>
      <c r="BA113" s="79" t="str">
        <f t="shared" si="43"/>
        <v/>
      </c>
      <c r="BB113" s="80" t="str">
        <f t="shared" si="44"/>
        <v/>
      </c>
      <c r="BC113" s="81" t="str">
        <f t="shared" si="45"/>
        <v/>
      </c>
      <c r="BD113" s="84" t="str">
        <f t="shared" si="46"/>
        <v/>
      </c>
      <c r="BE113" s="78" t="str">
        <f t="shared" si="47"/>
        <v/>
      </c>
      <c r="BF113" s="79" t="str">
        <f t="shared" si="48"/>
        <v/>
      </c>
      <c r="BG113" s="80" t="str">
        <f t="shared" si="49"/>
        <v/>
      </c>
      <c r="BH113" s="81" t="str">
        <f t="shared" si="50"/>
        <v/>
      </c>
      <c r="BI113" s="84" t="str">
        <f t="shared" si="51"/>
        <v/>
      </c>
      <c r="BJ113" s="12"/>
      <c r="BK113" s="82" t="str">
        <f>IF(SUM(BB113)+SUM(BH113)=0,"",SUM(BB113)+SUM(BH113))</f>
        <v/>
      </c>
      <c r="BL113" s="82" t="str">
        <f t="shared" si="52"/>
        <v/>
      </c>
    </row>
    <row r="114" spans="1:64" ht="18.75" x14ac:dyDescent="0.3">
      <c r="A114" t="s">
        <v>45</v>
      </c>
      <c r="B114" s="3">
        <v>45701</v>
      </c>
      <c r="C114">
        <v>31</v>
      </c>
      <c r="D114">
        <v>287</v>
      </c>
      <c r="F114" t="s">
        <v>324</v>
      </c>
      <c r="H114" t="s">
        <v>325</v>
      </c>
      <c r="I114" t="s">
        <v>326</v>
      </c>
      <c r="J114" s="3">
        <v>45701</v>
      </c>
      <c r="K114" s="2">
        <v>-16.7</v>
      </c>
      <c r="L114" t="s">
        <v>49</v>
      </c>
      <c r="N114" t="s">
        <v>59</v>
      </c>
      <c r="O114" t="s">
        <v>326</v>
      </c>
      <c r="AF114" s="66" t="str">
        <f t="shared" si="28"/>
        <v/>
      </c>
      <c r="AG114" s="4" t="str">
        <f t="shared" si="29"/>
        <v/>
      </c>
      <c r="AH114" s="5" t="str">
        <f t="shared" si="30"/>
        <v/>
      </c>
      <c r="AI114" s="4" t="str">
        <f>IF(COUNTIF(AF114:AF$1212,AF114)=COUNTIF(AF:AF,AF114),SUMIFS(AG114:AG$1212,F114:F$1212,"ATOS*",AF114:AF$1212,AF114),"")</f>
        <v/>
      </c>
      <c r="AJ114" s="67" t="str">
        <f t="shared" si="31"/>
        <v/>
      </c>
      <c r="AK114" s="103" t="str">
        <f t="shared" si="32"/>
        <v/>
      </c>
      <c r="AL114" s="4" t="str">
        <f t="shared" si="33"/>
        <v/>
      </c>
      <c r="AM114" s="5" t="str">
        <f t="shared" si="34"/>
        <v/>
      </c>
      <c r="AN114" s="68" t="str">
        <f>IF(COUNTIF(AK114:AK$1193,AK114)=COUNTIF(AK:AK,AK114),SUMIFS(AL114:AL$1193,F114:F$1193,"*WORLDLINE*",AK114:AK$1193,AK114),"")</f>
        <v/>
      </c>
      <c r="AO114" s="83" t="str">
        <f t="shared" si="53"/>
        <v/>
      </c>
      <c r="AP114" s="79" t="str">
        <f t="shared" si="35"/>
        <v/>
      </c>
      <c r="AQ114" s="80" t="str">
        <f t="shared" si="36"/>
        <v/>
      </c>
      <c r="AR114" s="81" t="str">
        <f t="shared" si="37"/>
        <v/>
      </c>
      <c r="AS114" s="84" t="str">
        <f t="shared" si="38"/>
        <v/>
      </c>
      <c r="AT114" s="74" t="str">
        <f>IF(LEFT(O114,5)="SUMUP",MID(RIGHT(O114,6),1,2)&amp;"/"&amp;MID(RIGHT(O114,6),3,2)&amp;"/"&amp;MID(RIGHT(O114,6),5,2),"")</f>
        <v/>
      </c>
      <c r="AU114" s="5" t="str">
        <f t="shared" si="39"/>
        <v/>
      </c>
      <c r="AV114" s="7" t="str">
        <f t="shared" si="40"/>
        <v/>
      </c>
      <c r="AW114" s="75" t="str">
        <f>IF(AX114="","",VLOOKUP(AV114,[1]SUMUP!$V$4:$Y$2029,2,FALSE))</f>
        <v/>
      </c>
      <c r="AX114" s="76" t="str">
        <f>IF(AV114="","",K114)</f>
        <v/>
      </c>
      <c r="AY114" s="77" t="str">
        <f t="shared" si="41"/>
        <v/>
      </c>
      <c r="AZ114" s="83" t="str">
        <f t="shared" si="42"/>
        <v/>
      </c>
      <c r="BA114" s="79" t="str">
        <f t="shared" si="43"/>
        <v/>
      </c>
      <c r="BB114" s="80" t="str">
        <f t="shared" si="44"/>
        <v/>
      </c>
      <c r="BC114" s="81" t="str">
        <f t="shared" si="45"/>
        <v/>
      </c>
      <c r="BD114" s="84" t="str">
        <f t="shared" si="46"/>
        <v/>
      </c>
      <c r="BE114" s="78" t="str">
        <f t="shared" si="47"/>
        <v/>
      </c>
      <c r="BF114" s="79" t="str">
        <f t="shared" si="48"/>
        <v/>
      </c>
      <c r="BG114" s="80" t="str">
        <f t="shared" si="49"/>
        <v/>
      </c>
      <c r="BH114" s="81" t="str">
        <f t="shared" si="50"/>
        <v/>
      </c>
      <c r="BI114" s="84" t="str">
        <f t="shared" si="51"/>
        <v/>
      </c>
      <c r="BJ114" s="12"/>
      <c r="BK114" s="82" t="str">
        <f>IF(SUM(BB114)+SUM(BH114)=0,"",SUM(BB114)+SUM(BH114))</f>
        <v/>
      </c>
      <c r="BL114" s="82" t="str">
        <f t="shared" si="52"/>
        <v/>
      </c>
    </row>
    <row r="115" spans="1:64" ht="18.75" x14ac:dyDescent="0.3">
      <c r="A115" t="s">
        <v>45</v>
      </c>
      <c r="B115" s="3">
        <v>45701</v>
      </c>
      <c r="C115">
        <v>31</v>
      </c>
      <c r="D115">
        <v>286</v>
      </c>
      <c r="F115" t="s">
        <v>315</v>
      </c>
      <c r="H115" t="s">
        <v>316</v>
      </c>
      <c r="I115" t="s">
        <v>327</v>
      </c>
      <c r="J115" s="3">
        <v>45701</v>
      </c>
      <c r="K115" s="2">
        <v>-55.97</v>
      </c>
      <c r="L115" t="s">
        <v>49</v>
      </c>
      <c r="N115" t="s">
        <v>59</v>
      </c>
      <c r="O115" t="s">
        <v>327</v>
      </c>
      <c r="AF115" s="66" t="str">
        <f t="shared" si="28"/>
        <v/>
      </c>
      <c r="AG115" s="4" t="str">
        <f t="shared" si="29"/>
        <v/>
      </c>
      <c r="AH115" s="5" t="str">
        <f t="shared" si="30"/>
        <v/>
      </c>
      <c r="AI115" s="4" t="str">
        <f>IF(COUNTIF(AF115:AF$1212,AF115)=COUNTIF(AF:AF,AF115),SUMIFS(AG115:AG$1212,F115:F$1212,"ATOS*",AF115:AF$1212,AF115),"")</f>
        <v/>
      </c>
      <c r="AJ115" s="67" t="str">
        <f t="shared" si="31"/>
        <v/>
      </c>
      <c r="AK115" s="103" t="str">
        <f t="shared" si="32"/>
        <v/>
      </c>
      <c r="AL115" s="4" t="str">
        <f t="shared" si="33"/>
        <v/>
      </c>
      <c r="AM115" s="5" t="str">
        <f t="shared" si="34"/>
        <v/>
      </c>
      <c r="AN115" s="68" t="str">
        <f>IF(COUNTIF(AK115:AK$1193,AK115)=COUNTIF(AK:AK,AK115),SUMIFS(AL115:AL$1193,F115:F$1193,"*WORLDLINE*",AK115:AK$1193,AK115),"")</f>
        <v/>
      </c>
      <c r="AO115" s="83" t="str">
        <f t="shared" si="53"/>
        <v/>
      </c>
      <c r="AP115" s="79" t="str">
        <f t="shared" si="35"/>
        <v/>
      </c>
      <c r="AQ115" s="80" t="str">
        <f t="shared" si="36"/>
        <v/>
      </c>
      <c r="AR115" s="81" t="str">
        <f t="shared" si="37"/>
        <v/>
      </c>
      <c r="AS115" s="84" t="str">
        <f t="shared" si="38"/>
        <v/>
      </c>
      <c r="AT115" s="74" t="str">
        <f>IF(LEFT(O115,5)="SUMUP",MID(RIGHT(O115,6),1,2)&amp;"/"&amp;MID(RIGHT(O115,6),3,2)&amp;"/"&amp;MID(RIGHT(O115,6),5,2),"")</f>
        <v/>
      </c>
      <c r="AU115" s="5" t="str">
        <f t="shared" si="39"/>
        <v/>
      </c>
      <c r="AV115" s="7" t="str">
        <f t="shared" si="40"/>
        <v/>
      </c>
      <c r="AW115" s="75" t="str">
        <f>IF(AX115="","",VLOOKUP(AV115,[1]SUMUP!$V$4:$Y$2029,2,FALSE))</f>
        <v/>
      </c>
      <c r="AX115" s="76" t="str">
        <f>IF(AV115="","",K115)</f>
        <v/>
      </c>
      <c r="AY115" s="77" t="str">
        <f t="shared" si="41"/>
        <v/>
      </c>
      <c r="AZ115" s="83" t="str">
        <f t="shared" si="42"/>
        <v/>
      </c>
      <c r="BA115" s="79" t="str">
        <f t="shared" si="43"/>
        <v/>
      </c>
      <c r="BB115" s="80" t="str">
        <f t="shared" si="44"/>
        <v/>
      </c>
      <c r="BC115" s="81" t="str">
        <f t="shared" si="45"/>
        <v/>
      </c>
      <c r="BD115" s="84" t="str">
        <f t="shared" si="46"/>
        <v/>
      </c>
      <c r="BE115" s="78" t="str">
        <f t="shared" si="47"/>
        <v/>
      </c>
      <c r="BF115" s="79" t="str">
        <f t="shared" si="48"/>
        <v/>
      </c>
      <c r="BG115" s="80" t="str">
        <f t="shared" si="49"/>
        <v/>
      </c>
      <c r="BH115" s="81" t="str">
        <f t="shared" si="50"/>
        <v/>
      </c>
      <c r="BI115" s="84" t="str">
        <f t="shared" si="51"/>
        <v/>
      </c>
      <c r="BJ115" s="12"/>
      <c r="BK115" s="82" t="str">
        <f>IF(SUM(BB115)+SUM(BH115)=0,"",SUM(BB115)+SUM(BH115))</f>
        <v/>
      </c>
      <c r="BL115" s="82" t="str">
        <f t="shared" si="52"/>
        <v/>
      </c>
    </row>
    <row r="116" spans="1:64" ht="18.75" x14ac:dyDescent="0.3">
      <c r="A116" t="s">
        <v>45</v>
      </c>
      <c r="B116" s="3">
        <v>45701</v>
      </c>
      <c r="C116">
        <v>31</v>
      </c>
      <c r="D116">
        <v>285</v>
      </c>
      <c r="E116" t="s">
        <v>121</v>
      </c>
      <c r="F116" s="102" t="s">
        <v>328</v>
      </c>
      <c r="G116" t="s">
        <v>329</v>
      </c>
      <c r="H116" t="s">
        <v>330</v>
      </c>
      <c r="I116" t="s">
        <v>331</v>
      </c>
      <c r="J116" s="3">
        <v>45701</v>
      </c>
      <c r="K116" s="2">
        <v>34</v>
      </c>
      <c r="L116" t="s">
        <v>49</v>
      </c>
      <c r="M116" t="s">
        <v>55</v>
      </c>
      <c r="N116" t="s">
        <v>59</v>
      </c>
      <c r="O116" t="s">
        <v>332</v>
      </c>
      <c r="AF116" s="66" t="str">
        <f t="shared" si="28"/>
        <v/>
      </c>
      <c r="AG116" s="4" t="str">
        <f t="shared" si="29"/>
        <v/>
      </c>
      <c r="AH116" s="5" t="str">
        <f t="shared" si="30"/>
        <v/>
      </c>
      <c r="AI116" s="4" t="str">
        <f>IF(COUNTIF(AF116:AF$1212,AF116)=COUNTIF(AF:AF,AF116),SUMIFS(AG116:AG$1212,F116:F$1212,"ATOS*",AF116:AF$1212,AF116),"")</f>
        <v/>
      </c>
      <c r="AJ116" s="67" t="str">
        <f t="shared" si="31"/>
        <v/>
      </c>
      <c r="AK116" s="103" t="str">
        <f t="shared" si="32"/>
        <v/>
      </c>
      <c r="AL116" s="4" t="str">
        <f t="shared" si="33"/>
        <v/>
      </c>
      <c r="AM116" s="5" t="str">
        <f t="shared" si="34"/>
        <v/>
      </c>
      <c r="AN116" s="68" t="str">
        <f>IF(COUNTIF(AK116:AK$1193,AK116)=COUNTIF(AK:AK,AK116),SUMIFS(AL116:AL$1193,F116:F$1193,"*WORLDLINE*",AK116:AK$1193,AK116),"")</f>
        <v/>
      </c>
      <c r="AO116" s="83" t="str">
        <f t="shared" si="53"/>
        <v/>
      </c>
      <c r="AP116" s="79" t="str">
        <f t="shared" si="35"/>
        <v/>
      </c>
      <c r="AQ116" s="80" t="str">
        <f t="shared" si="36"/>
        <v/>
      </c>
      <c r="AR116" s="81" t="str">
        <f t="shared" si="37"/>
        <v/>
      </c>
      <c r="AS116" s="84" t="str">
        <f t="shared" si="38"/>
        <v/>
      </c>
      <c r="AT116" s="74" t="str">
        <f>IF(LEFT(O116,5)="SUMUP",MID(RIGHT(O116,6),1,2)&amp;"/"&amp;MID(RIGHT(O116,6),3,2)&amp;"/"&amp;MID(RIGHT(O116,6),5,2),"")</f>
        <v/>
      </c>
      <c r="AU116" s="5" t="str">
        <f t="shared" si="39"/>
        <v/>
      </c>
      <c r="AV116" s="7" t="str">
        <f t="shared" si="40"/>
        <v/>
      </c>
      <c r="AW116" s="75" t="str">
        <f>IF(AX116="","",VLOOKUP(AV116,[1]SUMUP!$V$4:$Y$2029,2,FALSE))</f>
        <v/>
      </c>
      <c r="AX116" s="76" t="str">
        <f>IF(AV116="","",K116)</f>
        <v/>
      </c>
      <c r="AY116" s="77" t="str">
        <f t="shared" si="41"/>
        <v/>
      </c>
      <c r="AZ116" s="83" t="str">
        <f t="shared" si="42"/>
        <v/>
      </c>
      <c r="BA116" s="79" t="str">
        <f t="shared" si="43"/>
        <v/>
      </c>
      <c r="BB116" s="80" t="str">
        <f t="shared" si="44"/>
        <v/>
      </c>
      <c r="BC116" s="81" t="str">
        <f t="shared" si="45"/>
        <v/>
      </c>
      <c r="BD116" s="84" t="str">
        <f t="shared" si="46"/>
        <v/>
      </c>
      <c r="BE116" s="78">
        <f>IF(OR(K116&lt;0,LEFT(F116,10)&lt;&gt;"BANCONTACT"),"",IF(LEFT(F116,10)="BANCONTACT",B116))</f>
        <v>45701</v>
      </c>
      <c r="BF116" s="79">
        <f t="shared" si="48"/>
        <v>45701</v>
      </c>
      <c r="BG116" s="80">
        <f>IF(BE116="","",K116)</f>
        <v>34</v>
      </c>
      <c r="BH116" s="81">
        <f>IF(BE116="","",K116)</f>
        <v>34</v>
      </c>
      <c r="BI116" s="84" t="str">
        <f t="shared" si="51"/>
        <v/>
      </c>
      <c r="BJ116" s="12"/>
      <c r="BK116" s="82">
        <f>IF(SUM(BB116)+SUM(BH116)=0,"",SUM(BB116)+SUM(BH116))</f>
        <v>34</v>
      </c>
      <c r="BL116" s="82">
        <f t="shared" si="52"/>
        <v>34</v>
      </c>
    </row>
    <row r="117" spans="1:64" ht="18.75" x14ac:dyDescent="0.3">
      <c r="A117" t="s">
        <v>45</v>
      </c>
      <c r="B117" s="3">
        <v>45701</v>
      </c>
      <c r="C117">
        <v>31</v>
      </c>
      <c r="D117">
        <v>284</v>
      </c>
      <c r="E117" t="s">
        <v>91</v>
      </c>
      <c r="F117" t="s">
        <v>92</v>
      </c>
      <c r="G117" t="s">
        <v>93</v>
      </c>
      <c r="H117" t="s">
        <v>94</v>
      </c>
      <c r="I117" t="s">
        <v>333</v>
      </c>
      <c r="J117" s="3">
        <v>45701</v>
      </c>
      <c r="K117" s="2">
        <v>501.21</v>
      </c>
      <c r="L117" t="s">
        <v>49</v>
      </c>
      <c r="M117" t="s">
        <v>96</v>
      </c>
      <c r="N117" t="s">
        <v>59</v>
      </c>
      <c r="O117" t="s">
        <v>334</v>
      </c>
      <c r="AF117" s="66" t="str">
        <f t="shared" si="28"/>
        <v/>
      </c>
      <c r="AG117" s="4" t="str">
        <f t="shared" si="29"/>
        <v/>
      </c>
      <c r="AH117" s="5" t="str">
        <f t="shared" si="30"/>
        <v/>
      </c>
      <c r="AI117" s="4" t="str">
        <f>IF(COUNTIF(AF117:AF$1212,AF117)=COUNTIF(AF:AF,AF117),SUMIFS(AG117:AG$1212,F117:F$1212,"ATOS*",AF117:AF$1212,AF117),"")</f>
        <v/>
      </c>
      <c r="AJ117" s="67" t="str">
        <f t="shared" si="31"/>
        <v/>
      </c>
      <c r="AK117" s="103" t="str">
        <f t="shared" si="32"/>
        <v/>
      </c>
      <c r="AL117" s="4" t="str">
        <f t="shared" si="33"/>
        <v/>
      </c>
      <c r="AM117" s="5" t="str">
        <f t="shared" si="34"/>
        <v/>
      </c>
      <c r="AN117" s="68" t="str">
        <f>IF(COUNTIF(AK117:AK$1193,AK117)=COUNTIF(AK:AK,AK117),SUMIFS(AL117:AL$1193,F117:F$1193,"*WORLDLINE*",AK117:AK$1193,AK117),"")</f>
        <v/>
      </c>
      <c r="AO117" s="83" t="str">
        <f t="shared" si="53"/>
        <v>12/02/2025</v>
      </c>
      <c r="AP117" s="79">
        <f t="shared" si="35"/>
        <v>45700</v>
      </c>
      <c r="AQ117" s="80">
        <f t="shared" si="36"/>
        <v>502</v>
      </c>
      <c r="AR117" s="81">
        <f t="shared" si="37"/>
        <v>501.21</v>
      </c>
      <c r="AS117" s="84">
        <f t="shared" si="38"/>
        <v>0.79000000000002046</v>
      </c>
      <c r="AT117" s="74" t="str">
        <f>IF(LEFT(O117,5)="SUMUP",MID(RIGHT(O117,6),1,2)&amp;"/"&amp;MID(RIGHT(O117,6),3,2)&amp;"/"&amp;MID(RIGHT(O117,6),5,2),"")</f>
        <v/>
      </c>
      <c r="AU117" s="5" t="str">
        <f t="shared" si="39"/>
        <v/>
      </c>
      <c r="AV117" s="7" t="str">
        <f t="shared" si="40"/>
        <v/>
      </c>
      <c r="AW117" s="75" t="str">
        <f>IF(AX117="","",VLOOKUP(AV117,[1]SUMUP!$V$4:$Y$2029,2,FALSE))</f>
        <v/>
      </c>
      <c r="AX117" s="76" t="str">
        <f>IF(AV117="","",K117)</f>
        <v/>
      </c>
      <c r="AY117" s="77" t="str">
        <f t="shared" si="41"/>
        <v/>
      </c>
      <c r="AZ117" s="83" t="str">
        <f t="shared" si="42"/>
        <v/>
      </c>
      <c r="BA117" s="79" t="str">
        <f t="shared" si="43"/>
        <v/>
      </c>
      <c r="BB117" s="80" t="str">
        <f t="shared" si="44"/>
        <v/>
      </c>
      <c r="BC117" s="81" t="str">
        <f t="shared" si="45"/>
        <v/>
      </c>
      <c r="BD117" s="84" t="str">
        <f t="shared" si="46"/>
        <v/>
      </c>
      <c r="BE117" s="78" t="str">
        <f t="shared" ref="BE117:BE180" si="54">IF(OR(K117&lt;0,LEFT(F117,10)&lt;&gt;"BANCONTACT"),"",IF(LEFT(F117,10)="BANCONTACT",B117))</f>
        <v/>
      </c>
      <c r="BF117" s="79" t="str">
        <f t="shared" si="48"/>
        <v/>
      </c>
      <c r="BG117" s="80" t="str">
        <f t="shared" ref="BG117:BG180" si="55">IF(BE117="","",K117)</f>
        <v/>
      </c>
      <c r="BH117" s="81" t="str">
        <f t="shared" ref="BH117:BH180" si="56">IF(BE117="","",K117)</f>
        <v/>
      </c>
      <c r="BI117" s="84" t="str">
        <f t="shared" si="51"/>
        <v/>
      </c>
      <c r="BJ117" s="12"/>
      <c r="BK117" s="82" t="str">
        <f>IF(SUM(BB117)+SUM(BH117)=0,"",SUM(BB117)+SUM(BH117))</f>
        <v/>
      </c>
      <c r="BL117" s="82" t="str">
        <f t="shared" si="52"/>
        <v/>
      </c>
    </row>
    <row r="118" spans="1:64" ht="18.75" x14ac:dyDescent="0.3">
      <c r="A118" t="s">
        <v>45</v>
      </c>
      <c r="B118" s="3">
        <v>45701</v>
      </c>
      <c r="C118">
        <v>31</v>
      </c>
      <c r="D118">
        <v>283</v>
      </c>
      <c r="E118" t="s">
        <v>46</v>
      </c>
      <c r="F118" t="s">
        <v>47</v>
      </c>
      <c r="I118" t="s">
        <v>335</v>
      </c>
      <c r="J118" s="3">
        <v>45700</v>
      </c>
      <c r="K118" s="2">
        <v>332</v>
      </c>
      <c r="L118" t="s">
        <v>49</v>
      </c>
      <c r="M118" t="s">
        <v>50</v>
      </c>
      <c r="O118" t="s">
        <v>336</v>
      </c>
      <c r="AF118" s="66">
        <f t="shared" si="28"/>
        <v>45700</v>
      </c>
      <c r="AG118" s="4">
        <f t="shared" si="29"/>
        <v>332</v>
      </c>
      <c r="AH118" s="5">
        <f t="shared" si="30"/>
        <v>45700</v>
      </c>
      <c r="AI118" s="4">
        <f>IF(COUNTIF(AF118:AF$1212,AF118)=COUNTIF(AF:AF,AF118),SUMIFS(AG118:AG$1212,F118:F$1212,"ATOS*",AF118:AF$1212,AF118),"")</f>
        <v>332</v>
      </c>
      <c r="AJ118" s="67" t="str">
        <f t="shared" si="31"/>
        <v/>
      </c>
      <c r="AK118" s="103" t="str">
        <f t="shared" si="32"/>
        <v/>
      </c>
      <c r="AL118" s="4" t="str">
        <f t="shared" si="33"/>
        <v/>
      </c>
      <c r="AM118" s="5" t="str">
        <f t="shared" si="34"/>
        <v/>
      </c>
      <c r="AN118" s="68" t="str">
        <f>IF(COUNTIF(AK118:AK$1193,AK118)=COUNTIF(AK:AK,AK118),SUMIFS(AL118:AL$1193,F118:F$1193,"*WORLDLINE*",AK118:AK$1193,AK118),"")</f>
        <v/>
      </c>
      <c r="AO118" s="83" t="str">
        <f t="shared" si="53"/>
        <v/>
      </c>
      <c r="AP118" s="79" t="str">
        <f t="shared" si="35"/>
        <v/>
      </c>
      <c r="AQ118" s="80" t="str">
        <f t="shared" si="36"/>
        <v/>
      </c>
      <c r="AR118" s="81" t="str">
        <f t="shared" si="37"/>
        <v/>
      </c>
      <c r="AS118" s="84" t="str">
        <f t="shared" si="38"/>
        <v/>
      </c>
      <c r="AT118" s="74" t="str">
        <f>IF(LEFT(O118,5)="SUMUP",MID(RIGHT(O118,6),1,2)&amp;"/"&amp;MID(RIGHT(O118,6),3,2)&amp;"/"&amp;MID(RIGHT(O118,6),5,2),"")</f>
        <v/>
      </c>
      <c r="AU118" s="5" t="str">
        <f t="shared" si="39"/>
        <v/>
      </c>
      <c r="AV118" s="7" t="str">
        <f t="shared" si="40"/>
        <v/>
      </c>
      <c r="AW118" s="75" t="str">
        <f>IF(AX118="","",VLOOKUP(AV118,[1]SUMUP!$V$4:$Y$2029,2,FALSE))</f>
        <v/>
      </c>
      <c r="AX118" s="76" t="str">
        <f>IF(AV118="","",K118)</f>
        <v/>
      </c>
      <c r="AY118" s="77" t="str">
        <f t="shared" si="41"/>
        <v/>
      </c>
      <c r="AZ118" s="83" t="str">
        <f t="shared" si="42"/>
        <v/>
      </c>
      <c r="BA118" s="79" t="str">
        <f t="shared" si="43"/>
        <v/>
      </c>
      <c r="BB118" s="80" t="str">
        <f t="shared" si="44"/>
        <v/>
      </c>
      <c r="BC118" s="81" t="str">
        <f t="shared" si="45"/>
        <v/>
      </c>
      <c r="BD118" s="84" t="str">
        <f t="shared" si="46"/>
        <v/>
      </c>
      <c r="BE118" s="78" t="str">
        <f t="shared" si="54"/>
        <v/>
      </c>
      <c r="BF118" s="79" t="str">
        <f t="shared" si="48"/>
        <v/>
      </c>
      <c r="BG118" s="80" t="str">
        <f t="shared" si="55"/>
        <v/>
      </c>
      <c r="BH118" s="81" t="str">
        <f t="shared" si="56"/>
        <v/>
      </c>
      <c r="BI118" s="84" t="str">
        <f t="shared" si="51"/>
        <v/>
      </c>
      <c r="BJ118" s="12"/>
      <c r="BK118" s="82" t="str">
        <f>IF(SUM(BB118)+SUM(BH118)=0,"",SUM(BB118)+SUM(BH118))</f>
        <v/>
      </c>
      <c r="BL118" s="82" t="str">
        <f t="shared" si="52"/>
        <v/>
      </c>
    </row>
    <row r="119" spans="1:64" ht="18.75" x14ac:dyDescent="0.3">
      <c r="A119" t="s">
        <v>45</v>
      </c>
      <c r="B119" s="3">
        <v>45700</v>
      </c>
      <c r="C119">
        <v>30</v>
      </c>
      <c r="D119">
        <v>282</v>
      </c>
      <c r="F119" t="s">
        <v>337</v>
      </c>
      <c r="H119" t="s">
        <v>57</v>
      </c>
      <c r="I119" t="s">
        <v>338</v>
      </c>
      <c r="J119" s="3">
        <v>45700</v>
      </c>
      <c r="K119" s="2">
        <v>-39.659999999999997</v>
      </c>
      <c r="L119" t="s">
        <v>49</v>
      </c>
      <c r="N119" t="s">
        <v>59</v>
      </c>
      <c r="O119" t="s">
        <v>338</v>
      </c>
      <c r="AF119" s="66" t="str">
        <f t="shared" si="28"/>
        <v/>
      </c>
      <c r="AG119" s="4" t="str">
        <f t="shared" si="29"/>
        <v/>
      </c>
      <c r="AH119" s="5" t="str">
        <f t="shared" si="30"/>
        <v/>
      </c>
      <c r="AI119" s="4" t="str">
        <f>IF(COUNTIF(AF119:AF$1212,AF119)=COUNTIF(AF:AF,AF119),SUMIFS(AG119:AG$1212,F119:F$1212,"ATOS*",AF119:AF$1212,AF119),"")</f>
        <v/>
      </c>
      <c r="AJ119" s="67" t="str">
        <f t="shared" si="31"/>
        <v/>
      </c>
      <c r="AK119" s="103" t="str">
        <f t="shared" si="32"/>
        <v/>
      </c>
      <c r="AL119" s="4" t="str">
        <f t="shared" si="33"/>
        <v/>
      </c>
      <c r="AM119" s="5" t="str">
        <f t="shared" si="34"/>
        <v/>
      </c>
      <c r="AN119" s="68" t="str">
        <f>IF(COUNTIF(AK119:AK$1193,AK119)=COUNTIF(AK:AK,AK119),SUMIFS(AL119:AL$1193,F119:F$1193,"*WORLDLINE*",AK119:AK$1193,AK119),"")</f>
        <v/>
      </c>
      <c r="AO119" s="83" t="str">
        <f t="shared" si="53"/>
        <v/>
      </c>
      <c r="AP119" s="79" t="str">
        <f t="shared" si="35"/>
        <v/>
      </c>
      <c r="AQ119" s="80" t="str">
        <f t="shared" si="36"/>
        <v/>
      </c>
      <c r="AR119" s="81" t="str">
        <f t="shared" si="37"/>
        <v/>
      </c>
      <c r="AS119" s="84" t="str">
        <f t="shared" si="38"/>
        <v/>
      </c>
      <c r="AT119" s="74" t="str">
        <f>IF(LEFT(O119,5)="SUMUP",MID(RIGHT(O119,6),1,2)&amp;"/"&amp;MID(RIGHT(O119,6),3,2)&amp;"/"&amp;MID(RIGHT(O119,6),5,2),"")</f>
        <v/>
      </c>
      <c r="AU119" s="5" t="str">
        <f t="shared" si="39"/>
        <v/>
      </c>
      <c r="AV119" s="7" t="str">
        <f t="shared" si="40"/>
        <v/>
      </c>
      <c r="AW119" s="75" t="str">
        <f>IF(AX119="","",VLOOKUP(AV119,[1]SUMUP!$V$4:$Y$2029,2,FALSE))</f>
        <v/>
      </c>
      <c r="AX119" s="76" t="str">
        <f>IF(AV119="","",K119)</f>
        <v/>
      </c>
      <c r="AY119" s="77" t="str">
        <f t="shared" si="41"/>
        <v/>
      </c>
      <c r="AZ119" s="83" t="str">
        <f t="shared" si="42"/>
        <v/>
      </c>
      <c r="BA119" s="79" t="str">
        <f t="shared" si="43"/>
        <v/>
      </c>
      <c r="BB119" s="80" t="str">
        <f t="shared" si="44"/>
        <v/>
      </c>
      <c r="BC119" s="81" t="str">
        <f t="shared" si="45"/>
        <v/>
      </c>
      <c r="BD119" s="84" t="str">
        <f t="shared" si="46"/>
        <v/>
      </c>
      <c r="BE119" s="78" t="str">
        <f t="shared" si="54"/>
        <v/>
      </c>
      <c r="BF119" s="79" t="str">
        <f t="shared" si="48"/>
        <v/>
      </c>
      <c r="BG119" s="80" t="str">
        <f t="shared" si="55"/>
        <v/>
      </c>
      <c r="BH119" s="81" t="str">
        <f t="shared" si="56"/>
        <v/>
      </c>
      <c r="BI119" s="84" t="str">
        <f t="shared" si="51"/>
        <v/>
      </c>
      <c r="BJ119" s="12"/>
      <c r="BK119" s="82" t="str">
        <f>IF(SUM(BB119)+SUM(BH119)=0,"",SUM(BB119)+SUM(BH119))</f>
        <v/>
      </c>
      <c r="BL119" s="82" t="str">
        <f t="shared" si="52"/>
        <v/>
      </c>
    </row>
    <row r="120" spans="1:64" ht="18.75" x14ac:dyDescent="0.3">
      <c r="A120" t="s">
        <v>45</v>
      </c>
      <c r="B120" s="3">
        <v>45700</v>
      </c>
      <c r="C120">
        <v>30</v>
      </c>
      <c r="D120">
        <v>281</v>
      </c>
      <c r="E120" t="s">
        <v>121</v>
      </c>
      <c r="F120" s="102" t="s">
        <v>328</v>
      </c>
      <c r="G120" t="s">
        <v>329</v>
      </c>
      <c r="H120" t="s">
        <v>330</v>
      </c>
      <c r="I120" t="s">
        <v>339</v>
      </c>
      <c r="J120" s="3">
        <v>45700</v>
      </c>
      <c r="K120" s="2">
        <v>2</v>
      </c>
      <c r="L120" t="s">
        <v>49</v>
      </c>
      <c r="M120" t="s">
        <v>55</v>
      </c>
      <c r="N120" t="s">
        <v>59</v>
      </c>
      <c r="O120" t="s">
        <v>340</v>
      </c>
      <c r="AF120" s="66" t="str">
        <f t="shared" si="28"/>
        <v/>
      </c>
      <c r="AG120" s="4" t="str">
        <f t="shared" si="29"/>
        <v/>
      </c>
      <c r="AH120" s="5" t="str">
        <f t="shared" si="30"/>
        <v/>
      </c>
      <c r="AI120" s="4" t="str">
        <f>IF(COUNTIF(AF120:AF$1212,AF120)=COUNTIF(AF:AF,AF120),SUMIFS(AG120:AG$1212,F120:F$1212,"ATOS*",AF120:AF$1212,AF120),"")</f>
        <v/>
      </c>
      <c r="AJ120" s="67" t="str">
        <f t="shared" si="31"/>
        <v/>
      </c>
      <c r="AK120" s="103" t="str">
        <f t="shared" si="32"/>
        <v/>
      </c>
      <c r="AL120" s="4" t="str">
        <f t="shared" si="33"/>
        <v/>
      </c>
      <c r="AM120" s="5" t="str">
        <f t="shared" si="34"/>
        <v/>
      </c>
      <c r="AN120" s="68" t="str">
        <f>IF(COUNTIF(AK120:AK$1193,AK120)=COUNTIF(AK:AK,AK120),SUMIFS(AL120:AL$1193,F120:F$1193,"*WORLDLINE*",AK120:AK$1193,AK120),"")</f>
        <v/>
      </c>
      <c r="AO120" s="83" t="str">
        <f t="shared" si="53"/>
        <v/>
      </c>
      <c r="AP120" s="79" t="str">
        <f t="shared" si="35"/>
        <v/>
      </c>
      <c r="AQ120" s="80" t="str">
        <f t="shared" si="36"/>
        <v/>
      </c>
      <c r="AR120" s="81" t="str">
        <f t="shared" si="37"/>
        <v/>
      </c>
      <c r="AS120" s="84" t="str">
        <f t="shared" si="38"/>
        <v/>
      </c>
      <c r="AT120" s="74" t="str">
        <f>IF(LEFT(O120,5)="SUMUP",MID(RIGHT(O120,6),1,2)&amp;"/"&amp;MID(RIGHT(O120,6),3,2)&amp;"/"&amp;MID(RIGHT(O120,6),5,2),"")</f>
        <v/>
      </c>
      <c r="AU120" s="5" t="str">
        <f t="shared" si="39"/>
        <v/>
      </c>
      <c r="AV120" s="7" t="str">
        <f t="shared" si="40"/>
        <v/>
      </c>
      <c r="AW120" s="75" t="str">
        <f>IF(AX120="","",VLOOKUP(AV120,[1]SUMUP!$V$4:$Y$2029,2,FALSE))</f>
        <v/>
      </c>
      <c r="AX120" s="76" t="str">
        <f>IF(AV120="","",K120)</f>
        <v/>
      </c>
      <c r="AY120" s="77" t="str">
        <f t="shared" si="41"/>
        <v/>
      </c>
      <c r="AZ120" s="83" t="str">
        <f t="shared" si="42"/>
        <v/>
      </c>
      <c r="BA120" s="79" t="str">
        <f t="shared" si="43"/>
        <v/>
      </c>
      <c r="BB120" s="80" t="str">
        <f t="shared" si="44"/>
        <v/>
      </c>
      <c r="BC120" s="81" t="str">
        <f t="shared" si="45"/>
        <v/>
      </c>
      <c r="BD120" s="84" t="str">
        <f t="shared" si="46"/>
        <v/>
      </c>
      <c r="BE120" s="78">
        <f t="shared" si="54"/>
        <v>45700</v>
      </c>
      <c r="BF120" s="79">
        <f t="shared" si="48"/>
        <v>45700</v>
      </c>
      <c r="BG120" s="80">
        <f t="shared" si="55"/>
        <v>2</v>
      </c>
      <c r="BH120" s="81">
        <f t="shared" si="56"/>
        <v>2</v>
      </c>
      <c r="BI120" s="84" t="str">
        <f t="shared" si="51"/>
        <v/>
      </c>
      <c r="BJ120" s="12"/>
      <c r="BK120" s="82">
        <f>IF(SUM(BB120)+SUM(BH120)=0,"",SUM(BB120)+SUM(BH120))</f>
        <v>2</v>
      </c>
      <c r="BL120" s="82">
        <f t="shared" si="52"/>
        <v>2</v>
      </c>
    </row>
    <row r="121" spans="1:64" ht="18.75" x14ac:dyDescent="0.3">
      <c r="A121" t="s">
        <v>45</v>
      </c>
      <c r="B121" s="3">
        <v>45700</v>
      </c>
      <c r="C121">
        <v>30</v>
      </c>
      <c r="D121">
        <v>280</v>
      </c>
      <c r="E121" t="s">
        <v>91</v>
      </c>
      <c r="F121" t="s">
        <v>92</v>
      </c>
      <c r="G121" t="s">
        <v>93</v>
      </c>
      <c r="H121" t="s">
        <v>94</v>
      </c>
      <c r="I121" t="s">
        <v>341</v>
      </c>
      <c r="J121" s="3">
        <v>45700</v>
      </c>
      <c r="K121" s="2">
        <v>283.69</v>
      </c>
      <c r="L121" t="s">
        <v>49</v>
      </c>
      <c r="M121" t="s">
        <v>96</v>
      </c>
      <c r="N121" t="s">
        <v>59</v>
      </c>
      <c r="O121" t="s">
        <v>342</v>
      </c>
      <c r="AF121" s="66" t="str">
        <f t="shared" si="28"/>
        <v/>
      </c>
      <c r="AG121" s="4" t="str">
        <f t="shared" si="29"/>
        <v/>
      </c>
      <c r="AH121" s="5" t="str">
        <f t="shared" si="30"/>
        <v/>
      </c>
      <c r="AI121" s="4" t="str">
        <f>IF(COUNTIF(AF121:AF$1212,AF121)=COUNTIF(AF:AF,AF121),SUMIFS(AG121:AG$1212,F121:F$1212,"ATOS*",AF121:AF$1212,AF121),"")</f>
        <v/>
      </c>
      <c r="AJ121" s="67" t="str">
        <f t="shared" si="31"/>
        <v/>
      </c>
      <c r="AK121" s="103" t="str">
        <f t="shared" si="32"/>
        <v/>
      </c>
      <c r="AL121" s="4" t="str">
        <f t="shared" si="33"/>
        <v/>
      </c>
      <c r="AM121" s="5" t="str">
        <f t="shared" si="34"/>
        <v/>
      </c>
      <c r="AN121" s="68" t="str">
        <f>IF(COUNTIF(AK121:AK$1193,AK121)=COUNTIF(AK:AK,AK121),SUMIFS(AL121:AL$1193,F121:F$1193,"*WORLDLINE*",AK121:AK$1193,AK121),"")</f>
        <v/>
      </c>
      <c r="AO121" s="83" t="str">
        <f t="shared" si="53"/>
        <v>11/02/2025</v>
      </c>
      <c r="AP121" s="79">
        <f t="shared" si="35"/>
        <v>45699</v>
      </c>
      <c r="AQ121" s="80">
        <f t="shared" si="36"/>
        <v>284</v>
      </c>
      <c r="AR121" s="81">
        <f t="shared" si="37"/>
        <v>283.69</v>
      </c>
      <c r="AS121" s="84">
        <f t="shared" si="38"/>
        <v>0.31000000000000227</v>
      </c>
      <c r="AT121" s="74" t="str">
        <f>IF(LEFT(O121,5)="SUMUP",MID(RIGHT(O121,6),1,2)&amp;"/"&amp;MID(RIGHT(O121,6),3,2)&amp;"/"&amp;MID(RIGHT(O121,6),5,2),"")</f>
        <v/>
      </c>
      <c r="AU121" s="5" t="str">
        <f t="shared" si="39"/>
        <v/>
      </c>
      <c r="AV121" s="7" t="str">
        <f t="shared" si="40"/>
        <v/>
      </c>
      <c r="AW121" s="75" t="str">
        <f>IF(AX121="","",VLOOKUP(AV121,[1]SUMUP!$V$4:$Y$2029,2,FALSE))</f>
        <v/>
      </c>
      <c r="AX121" s="76" t="str">
        <f>IF(AV121="","",K121)</f>
        <v/>
      </c>
      <c r="AY121" s="77" t="str">
        <f t="shared" si="41"/>
        <v/>
      </c>
      <c r="AZ121" s="83" t="str">
        <f t="shared" si="42"/>
        <v/>
      </c>
      <c r="BA121" s="79" t="str">
        <f t="shared" si="43"/>
        <v/>
      </c>
      <c r="BB121" s="80" t="str">
        <f t="shared" si="44"/>
        <v/>
      </c>
      <c r="BC121" s="81" t="str">
        <f t="shared" si="45"/>
        <v/>
      </c>
      <c r="BD121" s="84" t="str">
        <f t="shared" si="46"/>
        <v/>
      </c>
      <c r="BE121" s="78" t="str">
        <f t="shared" si="54"/>
        <v/>
      </c>
      <c r="BF121" s="79" t="str">
        <f t="shared" si="48"/>
        <v/>
      </c>
      <c r="BG121" s="80" t="str">
        <f t="shared" si="55"/>
        <v/>
      </c>
      <c r="BH121" s="81" t="str">
        <f t="shared" si="56"/>
        <v/>
      </c>
      <c r="BI121" s="84" t="str">
        <f t="shared" si="51"/>
        <v/>
      </c>
      <c r="BJ121" s="12"/>
      <c r="BK121" s="82" t="str">
        <f>IF(SUM(BB121)+SUM(BH121)=0,"",SUM(BB121)+SUM(BH121))</f>
        <v/>
      </c>
      <c r="BL121" s="82" t="str">
        <f t="shared" si="52"/>
        <v/>
      </c>
    </row>
    <row r="122" spans="1:64" ht="18.75" x14ac:dyDescent="0.3">
      <c r="A122" t="s">
        <v>45</v>
      </c>
      <c r="B122" s="3">
        <v>45700</v>
      </c>
      <c r="C122">
        <v>30</v>
      </c>
      <c r="D122">
        <v>279</v>
      </c>
      <c r="E122" t="s">
        <v>46</v>
      </c>
      <c r="F122" t="s">
        <v>47</v>
      </c>
      <c r="I122" t="s">
        <v>343</v>
      </c>
      <c r="J122" s="3">
        <v>45699</v>
      </c>
      <c r="K122" s="2">
        <v>477</v>
      </c>
      <c r="L122" t="s">
        <v>49</v>
      </c>
      <c r="M122" t="s">
        <v>50</v>
      </c>
      <c r="O122" t="s">
        <v>344</v>
      </c>
      <c r="AF122" s="66">
        <f t="shared" si="28"/>
        <v>45699</v>
      </c>
      <c r="AG122" s="4">
        <f t="shared" si="29"/>
        <v>477</v>
      </c>
      <c r="AH122" s="5">
        <f t="shared" si="30"/>
        <v>45699</v>
      </c>
      <c r="AI122" s="4">
        <f>IF(COUNTIF(AF122:AF$1212,AF122)=COUNTIF(AF:AF,AF122),SUMIFS(AG122:AG$1212,F122:F$1212,"ATOS*",AF122:AF$1212,AF122),"")</f>
        <v>577</v>
      </c>
      <c r="AJ122" s="67" t="str">
        <f t="shared" si="31"/>
        <v/>
      </c>
      <c r="AK122" s="103" t="str">
        <f t="shared" si="32"/>
        <v/>
      </c>
      <c r="AL122" s="4" t="str">
        <f t="shared" si="33"/>
        <v/>
      </c>
      <c r="AM122" s="5" t="str">
        <f t="shared" si="34"/>
        <v/>
      </c>
      <c r="AN122" s="68" t="str">
        <f>IF(COUNTIF(AK122:AK$1193,AK122)=COUNTIF(AK:AK,AK122),SUMIFS(AL122:AL$1193,F122:F$1193,"*WORLDLINE*",AK122:AK$1193,AK122),"")</f>
        <v/>
      </c>
      <c r="AO122" s="83" t="str">
        <f t="shared" si="53"/>
        <v/>
      </c>
      <c r="AP122" s="79" t="str">
        <f t="shared" si="35"/>
        <v/>
      </c>
      <c r="AQ122" s="80" t="str">
        <f t="shared" si="36"/>
        <v/>
      </c>
      <c r="AR122" s="81" t="str">
        <f t="shared" si="37"/>
        <v/>
      </c>
      <c r="AS122" s="84" t="str">
        <f t="shared" si="38"/>
        <v/>
      </c>
      <c r="AT122" s="74" t="str">
        <f>IF(LEFT(O122,5)="SUMUP",MID(RIGHT(O122,6),1,2)&amp;"/"&amp;MID(RIGHT(O122,6),3,2)&amp;"/"&amp;MID(RIGHT(O122,6),5,2),"")</f>
        <v/>
      </c>
      <c r="AU122" s="5" t="str">
        <f t="shared" si="39"/>
        <v/>
      </c>
      <c r="AV122" s="7" t="str">
        <f t="shared" si="40"/>
        <v/>
      </c>
      <c r="AW122" s="75" t="str">
        <f>IF(AX122="","",VLOOKUP(AV122,[1]SUMUP!$V$4:$Y$2029,2,FALSE))</f>
        <v/>
      </c>
      <c r="AX122" s="76" t="str">
        <f>IF(AV122="","",K122)</f>
        <v/>
      </c>
      <c r="AY122" s="77" t="str">
        <f t="shared" si="41"/>
        <v/>
      </c>
      <c r="AZ122" s="83" t="str">
        <f t="shared" si="42"/>
        <v/>
      </c>
      <c r="BA122" s="79" t="str">
        <f t="shared" si="43"/>
        <v/>
      </c>
      <c r="BB122" s="80" t="str">
        <f t="shared" si="44"/>
        <v/>
      </c>
      <c r="BC122" s="81" t="str">
        <f t="shared" si="45"/>
        <v/>
      </c>
      <c r="BD122" s="84" t="str">
        <f t="shared" si="46"/>
        <v/>
      </c>
      <c r="BE122" s="78" t="str">
        <f t="shared" si="54"/>
        <v/>
      </c>
      <c r="BF122" s="79" t="str">
        <f t="shared" si="48"/>
        <v/>
      </c>
      <c r="BG122" s="80" t="str">
        <f t="shared" si="55"/>
        <v/>
      </c>
      <c r="BH122" s="81" t="str">
        <f t="shared" si="56"/>
        <v/>
      </c>
      <c r="BI122" s="84" t="str">
        <f t="shared" si="51"/>
        <v/>
      </c>
      <c r="BJ122" s="12"/>
      <c r="BK122" s="82" t="str">
        <f>IF(SUM(BB122)+SUM(BH122)=0,"",SUM(BB122)+SUM(BH122))</f>
        <v/>
      </c>
      <c r="BL122" s="82" t="str">
        <f t="shared" si="52"/>
        <v/>
      </c>
    </row>
    <row r="123" spans="1:64" ht="18.75" x14ac:dyDescent="0.3">
      <c r="A123" t="s">
        <v>45</v>
      </c>
      <c r="B123" s="3">
        <v>45700</v>
      </c>
      <c r="C123">
        <v>30</v>
      </c>
      <c r="D123">
        <v>278</v>
      </c>
      <c r="E123" t="s">
        <v>87</v>
      </c>
      <c r="F123" t="s">
        <v>88</v>
      </c>
      <c r="I123" t="s">
        <v>345</v>
      </c>
      <c r="J123" s="3">
        <v>45700</v>
      </c>
      <c r="K123" s="2">
        <v>116</v>
      </c>
      <c r="L123" t="s">
        <v>49</v>
      </c>
      <c r="M123" t="s">
        <v>50</v>
      </c>
      <c r="O123" t="s">
        <v>346</v>
      </c>
      <c r="AF123" s="66" t="str">
        <f t="shared" si="28"/>
        <v/>
      </c>
      <c r="AG123" s="4" t="str">
        <f t="shared" si="29"/>
        <v/>
      </c>
      <c r="AH123" s="5" t="str">
        <f t="shared" si="30"/>
        <v/>
      </c>
      <c r="AI123" s="4" t="str">
        <f>IF(COUNTIF(AF123:AF$1212,AF123)=COUNTIF(AF:AF,AF123),SUMIFS(AG123:AG$1212,F123:F$1212,"ATOS*",AF123:AF$1212,AF123),"")</f>
        <v/>
      </c>
      <c r="AJ123" s="67" t="str">
        <f t="shared" si="31"/>
        <v>10/02/2025</v>
      </c>
      <c r="AK123" s="103">
        <f t="shared" si="32"/>
        <v>45698</v>
      </c>
      <c r="AL123" s="4">
        <f t="shared" si="33"/>
        <v>116</v>
      </c>
      <c r="AM123" s="5">
        <f t="shared" si="34"/>
        <v>45698</v>
      </c>
      <c r="AN123" s="68">
        <f>IF(COUNTIF(AK123:AK$1193,AK123)=COUNTIF(AK:AK,AK123),SUMIFS(AL123:AL$1193,F123:F$1193,"*WORLDLINE*",AK123:AK$1193,AK123),"")</f>
        <v>116</v>
      </c>
      <c r="AO123" s="83" t="str">
        <f t="shared" si="53"/>
        <v/>
      </c>
      <c r="AP123" s="79" t="str">
        <f t="shared" si="35"/>
        <v/>
      </c>
      <c r="AQ123" s="80" t="str">
        <f t="shared" si="36"/>
        <v/>
      </c>
      <c r="AR123" s="81" t="str">
        <f t="shared" si="37"/>
        <v/>
      </c>
      <c r="AS123" s="84" t="str">
        <f t="shared" si="38"/>
        <v/>
      </c>
      <c r="AT123" s="74" t="str">
        <f>IF(LEFT(O123,5)="SUMUP",MID(RIGHT(O123,6),1,2)&amp;"/"&amp;MID(RIGHT(O123,6),3,2)&amp;"/"&amp;MID(RIGHT(O123,6),5,2),"")</f>
        <v/>
      </c>
      <c r="AU123" s="5" t="str">
        <f t="shared" si="39"/>
        <v/>
      </c>
      <c r="AV123" s="7" t="str">
        <f t="shared" si="40"/>
        <v/>
      </c>
      <c r="AW123" s="75" t="str">
        <f>IF(AX123="","",VLOOKUP(AV123,[1]SUMUP!$V$4:$Y$2029,2,FALSE))</f>
        <v/>
      </c>
      <c r="AX123" s="76" t="str">
        <f>IF(AV123="","",K123)</f>
        <v/>
      </c>
      <c r="AY123" s="77" t="str">
        <f t="shared" si="41"/>
        <v/>
      </c>
      <c r="AZ123" s="83" t="str">
        <f t="shared" si="42"/>
        <v/>
      </c>
      <c r="BA123" s="79" t="str">
        <f t="shared" si="43"/>
        <v/>
      </c>
      <c r="BB123" s="80" t="str">
        <f t="shared" si="44"/>
        <v/>
      </c>
      <c r="BC123" s="81" t="str">
        <f t="shared" si="45"/>
        <v/>
      </c>
      <c r="BD123" s="84" t="str">
        <f t="shared" si="46"/>
        <v/>
      </c>
      <c r="BE123" s="78" t="str">
        <f t="shared" si="54"/>
        <v/>
      </c>
      <c r="BF123" s="79" t="str">
        <f t="shared" si="48"/>
        <v/>
      </c>
      <c r="BG123" s="80" t="str">
        <f t="shared" si="55"/>
        <v/>
      </c>
      <c r="BH123" s="81" t="str">
        <f t="shared" si="56"/>
        <v/>
      </c>
      <c r="BI123" s="84" t="str">
        <f t="shared" si="51"/>
        <v/>
      </c>
      <c r="BJ123" s="12"/>
      <c r="BK123" s="82" t="str">
        <f>IF(SUM(BB123)+SUM(BH123)=0,"",SUM(BB123)+SUM(BH123))</f>
        <v/>
      </c>
      <c r="BL123" s="82" t="str">
        <f t="shared" si="52"/>
        <v/>
      </c>
    </row>
    <row r="124" spans="1:64" ht="18.75" x14ac:dyDescent="0.3">
      <c r="A124" t="s">
        <v>45</v>
      </c>
      <c r="B124" s="3">
        <v>45699</v>
      </c>
      <c r="C124">
        <v>29</v>
      </c>
      <c r="D124">
        <v>277</v>
      </c>
      <c r="F124" t="s">
        <v>178</v>
      </c>
      <c r="H124" t="s">
        <v>158</v>
      </c>
      <c r="I124" t="s">
        <v>347</v>
      </c>
      <c r="J124" s="3">
        <v>45699</v>
      </c>
      <c r="K124" s="2">
        <v>-4.5</v>
      </c>
      <c r="L124" t="s">
        <v>49</v>
      </c>
      <c r="N124" t="s">
        <v>59</v>
      </c>
      <c r="O124" t="s">
        <v>347</v>
      </c>
      <c r="AF124" s="66" t="str">
        <f t="shared" si="28"/>
        <v/>
      </c>
      <c r="AG124" s="4" t="str">
        <f t="shared" si="29"/>
        <v/>
      </c>
      <c r="AH124" s="5" t="str">
        <f t="shared" si="30"/>
        <v/>
      </c>
      <c r="AI124" s="4" t="str">
        <f>IF(COUNTIF(AF124:AF$1212,AF124)=COUNTIF(AF:AF,AF124),SUMIFS(AG124:AG$1212,F124:F$1212,"ATOS*",AF124:AF$1212,AF124),"")</f>
        <v/>
      </c>
      <c r="AJ124" s="67" t="str">
        <f t="shared" si="31"/>
        <v/>
      </c>
      <c r="AK124" s="103" t="str">
        <f t="shared" si="32"/>
        <v/>
      </c>
      <c r="AL124" s="4" t="str">
        <f t="shared" si="33"/>
        <v/>
      </c>
      <c r="AM124" s="5" t="str">
        <f t="shared" si="34"/>
        <v/>
      </c>
      <c r="AN124" s="68" t="str">
        <f>IF(COUNTIF(AK124:AK$1193,AK124)=COUNTIF(AK:AK,AK124),SUMIFS(AL124:AL$1193,F124:F$1193,"*WORLDLINE*",AK124:AK$1193,AK124),"")</f>
        <v/>
      </c>
      <c r="AO124" s="83" t="str">
        <f t="shared" si="53"/>
        <v/>
      </c>
      <c r="AP124" s="79" t="str">
        <f t="shared" si="35"/>
        <v/>
      </c>
      <c r="AQ124" s="80" t="str">
        <f t="shared" si="36"/>
        <v/>
      </c>
      <c r="AR124" s="81" t="str">
        <f t="shared" si="37"/>
        <v/>
      </c>
      <c r="AS124" s="84" t="str">
        <f t="shared" si="38"/>
        <v/>
      </c>
      <c r="AT124" s="74" t="str">
        <f>IF(LEFT(O124,5)="SUMUP",MID(RIGHT(O124,6),1,2)&amp;"/"&amp;MID(RIGHT(O124,6),3,2)&amp;"/"&amp;MID(RIGHT(O124,6),5,2),"")</f>
        <v/>
      </c>
      <c r="AU124" s="5" t="str">
        <f t="shared" si="39"/>
        <v/>
      </c>
      <c r="AV124" s="7" t="str">
        <f t="shared" si="40"/>
        <v/>
      </c>
      <c r="AW124" s="75" t="str">
        <f>IF(AX124="","",VLOOKUP(AV124,[1]SUMUP!$V$4:$Y$2029,2,FALSE))</f>
        <v/>
      </c>
      <c r="AX124" s="76" t="str">
        <f>IF(AV124="","",K124)</f>
        <v/>
      </c>
      <c r="AY124" s="77" t="str">
        <f t="shared" si="41"/>
        <v/>
      </c>
      <c r="AZ124" s="83" t="str">
        <f t="shared" si="42"/>
        <v/>
      </c>
      <c r="BA124" s="79" t="str">
        <f t="shared" si="43"/>
        <v/>
      </c>
      <c r="BB124" s="80" t="str">
        <f t="shared" si="44"/>
        <v/>
      </c>
      <c r="BC124" s="81" t="str">
        <f t="shared" si="45"/>
        <v/>
      </c>
      <c r="BD124" s="84" t="str">
        <f t="shared" si="46"/>
        <v/>
      </c>
      <c r="BE124" s="78" t="str">
        <f t="shared" si="54"/>
        <v/>
      </c>
      <c r="BF124" s="79" t="str">
        <f t="shared" si="48"/>
        <v/>
      </c>
      <c r="BG124" s="80" t="str">
        <f t="shared" si="55"/>
        <v/>
      </c>
      <c r="BH124" s="81" t="str">
        <f t="shared" si="56"/>
        <v/>
      </c>
      <c r="BI124" s="84" t="str">
        <f t="shared" si="51"/>
        <v/>
      </c>
      <c r="BJ124" s="12"/>
      <c r="BK124" s="82" t="str">
        <f>IF(SUM(BB124)+SUM(BH124)=0,"",SUM(BB124)+SUM(BH124))</f>
        <v/>
      </c>
      <c r="BL124" s="82" t="str">
        <f t="shared" si="52"/>
        <v/>
      </c>
    </row>
    <row r="125" spans="1:64" ht="18.75" x14ac:dyDescent="0.3">
      <c r="A125" t="s">
        <v>45</v>
      </c>
      <c r="B125" s="3">
        <v>45699</v>
      </c>
      <c r="C125">
        <v>29</v>
      </c>
      <c r="D125">
        <v>276</v>
      </c>
      <c r="E125" t="s">
        <v>46</v>
      </c>
      <c r="F125" t="s">
        <v>47</v>
      </c>
      <c r="I125" t="s">
        <v>348</v>
      </c>
      <c r="J125" s="3">
        <v>45699</v>
      </c>
      <c r="K125" s="2">
        <v>100</v>
      </c>
      <c r="L125" t="s">
        <v>49</v>
      </c>
      <c r="M125" t="s">
        <v>50</v>
      </c>
      <c r="O125" t="s">
        <v>344</v>
      </c>
      <c r="AF125" s="66">
        <f t="shared" si="28"/>
        <v>45699</v>
      </c>
      <c r="AG125" s="4">
        <f t="shared" si="29"/>
        <v>100</v>
      </c>
      <c r="AH125" s="5" t="str">
        <f t="shared" si="30"/>
        <v/>
      </c>
      <c r="AI125" s="4" t="str">
        <f>IF(COUNTIF(AF125:AF$1212,AF125)=COUNTIF(AF:AF,AF125),SUMIFS(AG125:AG$1212,F125:F$1212,"ATOS*",AF125:AF$1212,AF125),"")</f>
        <v/>
      </c>
      <c r="AJ125" s="67" t="str">
        <f t="shared" si="31"/>
        <v/>
      </c>
      <c r="AK125" s="103" t="str">
        <f t="shared" si="32"/>
        <v/>
      </c>
      <c r="AL125" s="4" t="str">
        <f t="shared" si="33"/>
        <v/>
      </c>
      <c r="AM125" s="5" t="str">
        <f t="shared" si="34"/>
        <v/>
      </c>
      <c r="AN125" s="68" t="str">
        <f>IF(COUNTIF(AK125:AK$1193,AK125)=COUNTIF(AK:AK,AK125),SUMIFS(AL125:AL$1193,F125:F$1193,"*WORLDLINE*",AK125:AK$1193,AK125),"")</f>
        <v/>
      </c>
      <c r="AO125" s="83" t="str">
        <f t="shared" si="53"/>
        <v/>
      </c>
      <c r="AP125" s="79" t="str">
        <f t="shared" si="35"/>
        <v/>
      </c>
      <c r="AQ125" s="80" t="str">
        <f t="shared" si="36"/>
        <v/>
      </c>
      <c r="AR125" s="81" t="str">
        <f t="shared" si="37"/>
        <v/>
      </c>
      <c r="AS125" s="84" t="str">
        <f t="shared" si="38"/>
        <v/>
      </c>
      <c r="AT125" s="74" t="str">
        <f>IF(LEFT(O125,5)="SUMUP",MID(RIGHT(O125,6),1,2)&amp;"/"&amp;MID(RIGHT(O125,6),3,2)&amp;"/"&amp;MID(RIGHT(O125,6),5,2),"")</f>
        <v/>
      </c>
      <c r="AU125" s="5" t="str">
        <f t="shared" si="39"/>
        <v/>
      </c>
      <c r="AV125" s="7" t="str">
        <f t="shared" si="40"/>
        <v/>
      </c>
      <c r="AW125" s="75" t="str">
        <f>IF(AX125="","",VLOOKUP(AV125,[1]SUMUP!$V$4:$Y$2029,2,FALSE))</f>
        <v/>
      </c>
      <c r="AX125" s="76" t="str">
        <f>IF(AV125="","",K125)</f>
        <v/>
      </c>
      <c r="AY125" s="77" t="str">
        <f t="shared" si="41"/>
        <v/>
      </c>
      <c r="AZ125" s="83" t="str">
        <f t="shared" si="42"/>
        <v/>
      </c>
      <c r="BA125" s="79" t="str">
        <f t="shared" si="43"/>
        <v/>
      </c>
      <c r="BB125" s="80" t="str">
        <f t="shared" si="44"/>
        <v/>
      </c>
      <c r="BC125" s="81" t="str">
        <f t="shared" si="45"/>
        <v/>
      </c>
      <c r="BD125" s="84" t="str">
        <f t="shared" si="46"/>
        <v/>
      </c>
      <c r="BE125" s="78" t="str">
        <f t="shared" si="54"/>
        <v/>
      </c>
      <c r="BF125" s="79" t="str">
        <f t="shared" si="48"/>
        <v/>
      </c>
      <c r="BG125" s="80" t="str">
        <f t="shared" si="55"/>
        <v/>
      </c>
      <c r="BH125" s="81" t="str">
        <f t="shared" si="56"/>
        <v/>
      </c>
      <c r="BI125" s="84" t="str">
        <f t="shared" si="51"/>
        <v/>
      </c>
      <c r="BJ125" s="12"/>
      <c r="BK125" s="82" t="str">
        <f>IF(SUM(BB125)+SUM(BH125)=0,"",SUM(BB125)+SUM(BH125))</f>
        <v/>
      </c>
      <c r="BL125" s="82" t="str">
        <f t="shared" si="52"/>
        <v/>
      </c>
    </row>
    <row r="126" spans="1:64" ht="18.75" x14ac:dyDescent="0.3">
      <c r="A126" t="s">
        <v>45</v>
      </c>
      <c r="B126" s="3">
        <v>45699</v>
      </c>
      <c r="C126">
        <v>29</v>
      </c>
      <c r="D126">
        <v>275</v>
      </c>
      <c r="E126" t="s">
        <v>349</v>
      </c>
      <c r="F126" t="s">
        <v>350</v>
      </c>
      <c r="G126" t="s">
        <v>351</v>
      </c>
      <c r="H126" t="s">
        <v>352</v>
      </c>
      <c r="I126" t="s">
        <v>353</v>
      </c>
      <c r="J126" s="3">
        <v>45699</v>
      </c>
      <c r="K126" s="2">
        <v>-157.78</v>
      </c>
      <c r="L126" t="s">
        <v>49</v>
      </c>
      <c r="M126" t="s">
        <v>75</v>
      </c>
      <c r="N126" t="s">
        <v>59</v>
      </c>
      <c r="O126" t="s">
        <v>354</v>
      </c>
      <c r="AF126" s="66" t="str">
        <f t="shared" si="28"/>
        <v/>
      </c>
      <c r="AG126" s="4" t="str">
        <f t="shared" si="29"/>
        <v/>
      </c>
      <c r="AH126" s="5" t="str">
        <f t="shared" si="30"/>
        <v/>
      </c>
      <c r="AI126" s="4" t="str">
        <f>IF(COUNTIF(AF126:AF$1212,AF126)=COUNTIF(AF:AF,AF126),SUMIFS(AG126:AG$1212,F126:F$1212,"ATOS*",AF126:AF$1212,AF126),"")</f>
        <v/>
      </c>
      <c r="AJ126" s="67" t="str">
        <f t="shared" si="31"/>
        <v/>
      </c>
      <c r="AK126" s="103" t="str">
        <f t="shared" si="32"/>
        <v/>
      </c>
      <c r="AL126" s="4" t="str">
        <f t="shared" si="33"/>
        <v/>
      </c>
      <c r="AM126" s="5" t="str">
        <f t="shared" si="34"/>
        <v/>
      </c>
      <c r="AN126" s="68" t="str">
        <f>IF(COUNTIF(AK126:AK$1193,AK126)=COUNTIF(AK:AK,AK126),SUMIFS(AL126:AL$1193,F126:F$1193,"*WORLDLINE*",AK126:AK$1193,AK126),"")</f>
        <v/>
      </c>
      <c r="AO126" s="83" t="str">
        <f t="shared" si="53"/>
        <v/>
      </c>
      <c r="AP126" s="79" t="str">
        <f t="shared" si="35"/>
        <v/>
      </c>
      <c r="AQ126" s="80" t="str">
        <f t="shared" si="36"/>
        <v/>
      </c>
      <c r="AR126" s="81" t="str">
        <f t="shared" si="37"/>
        <v/>
      </c>
      <c r="AS126" s="84" t="str">
        <f t="shared" si="38"/>
        <v/>
      </c>
      <c r="AT126" s="74" t="str">
        <f>IF(LEFT(O126,5)="SUMUP",MID(RIGHT(O126,6),1,2)&amp;"/"&amp;MID(RIGHT(O126,6),3,2)&amp;"/"&amp;MID(RIGHT(O126,6),5,2),"")</f>
        <v/>
      </c>
      <c r="AU126" s="5" t="str">
        <f t="shared" si="39"/>
        <v/>
      </c>
      <c r="AV126" s="7" t="str">
        <f t="shared" si="40"/>
        <v/>
      </c>
      <c r="AW126" s="75" t="str">
        <f>IF(AX126="","",VLOOKUP(AV126,[1]SUMUP!$V$4:$Y$2029,2,FALSE))</f>
        <v/>
      </c>
      <c r="AX126" s="76" t="str">
        <f>IF(AV126="","",K126)</f>
        <v/>
      </c>
      <c r="AY126" s="77" t="str">
        <f t="shared" si="41"/>
        <v/>
      </c>
      <c r="AZ126" s="83" t="str">
        <f t="shared" si="42"/>
        <v/>
      </c>
      <c r="BA126" s="79" t="str">
        <f t="shared" si="43"/>
        <v/>
      </c>
      <c r="BB126" s="80" t="str">
        <f t="shared" si="44"/>
        <v/>
      </c>
      <c r="BC126" s="81" t="str">
        <f t="shared" si="45"/>
        <v/>
      </c>
      <c r="BD126" s="84" t="str">
        <f t="shared" si="46"/>
        <v/>
      </c>
      <c r="BE126" s="78" t="str">
        <f t="shared" si="54"/>
        <v/>
      </c>
      <c r="BF126" s="79" t="str">
        <f t="shared" si="48"/>
        <v/>
      </c>
      <c r="BG126" s="80" t="str">
        <f t="shared" si="55"/>
        <v/>
      </c>
      <c r="BH126" s="81" t="str">
        <f t="shared" si="56"/>
        <v/>
      </c>
      <c r="BI126" s="84" t="str">
        <f t="shared" si="51"/>
        <v/>
      </c>
      <c r="BJ126" s="12"/>
      <c r="BK126" s="82" t="str">
        <f>IF(SUM(BB126)+SUM(BH126)=0,"",SUM(BB126)+SUM(BH126))</f>
        <v/>
      </c>
      <c r="BL126" s="82" t="str">
        <f t="shared" si="52"/>
        <v/>
      </c>
    </row>
    <row r="127" spans="1:64" ht="18.75" x14ac:dyDescent="0.3">
      <c r="A127" t="s">
        <v>45</v>
      </c>
      <c r="B127" s="3">
        <v>45699</v>
      </c>
      <c r="C127">
        <v>29</v>
      </c>
      <c r="D127">
        <v>274</v>
      </c>
      <c r="E127" t="s">
        <v>355</v>
      </c>
      <c r="F127" t="s">
        <v>356</v>
      </c>
      <c r="G127" t="s">
        <v>357</v>
      </c>
      <c r="H127" t="s">
        <v>358</v>
      </c>
      <c r="I127" t="s">
        <v>359</v>
      </c>
      <c r="J127" s="3">
        <v>45699</v>
      </c>
      <c r="K127" s="2">
        <v>-1624.75</v>
      </c>
      <c r="L127" t="s">
        <v>49</v>
      </c>
      <c r="M127" t="s">
        <v>55</v>
      </c>
      <c r="N127" t="s">
        <v>59</v>
      </c>
      <c r="O127" t="s">
        <v>360</v>
      </c>
      <c r="AF127" s="66" t="str">
        <f t="shared" si="28"/>
        <v/>
      </c>
      <c r="AG127" s="4" t="str">
        <f t="shared" si="29"/>
        <v/>
      </c>
      <c r="AH127" s="5" t="str">
        <f t="shared" si="30"/>
        <v/>
      </c>
      <c r="AI127" s="4" t="str">
        <f>IF(COUNTIF(AF127:AF$1212,AF127)=COUNTIF(AF:AF,AF127),SUMIFS(AG127:AG$1212,F127:F$1212,"ATOS*",AF127:AF$1212,AF127),"")</f>
        <v/>
      </c>
      <c r="AJ127" s="67" t="str">
        <f t="shared" si="31"/>
        <v/>
      </c>
      <c r="AK127" s="103" t="str">
        <f t="shared" si="32"/>
        <v/>
      </c>
      <c r="AL127" s="4" t="str">
        <f t="shared" si="33"/>
        <v/>
      </c>
      <c r="AM127" s="5" t="str">
        <f t="shared" si="34"/>
        <v/>
      </c>
      <c r="AN127" s="68" t="str">
        <f>IF(COUNTIF(AK127:AK$1193,AK127)=COUNTIF(AK:AK,AK127),SUMIFS(AL127:AL$1193,F127:F$1193,"*WORLDLINE*",AK127:AK$1193,AK127),"")</f>
        <v/>
      </c>
      <c r="AO127" s="83" t="str">
        <f t="shared" si="53"/>
        <v/>
      </c>
      <c r="AP127" s="79" t="str">
        <f t="shared" si="35"/>
        <v/>
      </c>
      <c r="AQ127" s="80" t="str">
        <f t="shared" si="36"/>
        <v/>
      </c>
      <c r="AR127" s="81" t="str">
        <f t="shared" si="37"/>
        <v/>
      </c>
      <c r="AS127" s="84" t="str">
        <f t="shared" si="38"/>
        <v/>
      </c>
      <c r="AT127" s="74" t="str">
        <f>IF(LEFT(O127,5)="SUMUP",MID(RIGHT(O127,6),1,2)&amp;"/"&amp;MID(RIGHT(O127,6),3,2)&amp;"/"&amp;MID(RIGHT(O127,6),5,2),"")</f>
        <v/>
      </c>
      <c r="AU127" s="5" t="str">
        <f t="shared" si="39"/>
        <v/>
      </c>
      <c r="AV127" s="7" t="str">
        <f t="shared" si="40"/>
        <v/>
      </c>
      <c r="AW127" s="75" t="str">
        <f>IF(AX127="","",VLOOKUP(AV127,[1]SUMUP!$V$4:$Y$2029,2,FALSE))</f>
        <v/>
      </c>
      <c r="AX127" s="76" t="str">
        <f>IF(AV127="","",K127)</f>
        <v/>
      </c>
      <c r="AY127" s="77" t="str">
        <f t="shared" si="41"/>
        <v/>
      </c>
      <c r="AZ127" s="83" t="str">
        <f t="shared" si="42"/>
        <v/>
      </c>
      <c r="BA127" s="79" t="str">
        <f t="shared" si="43"/>
        <v/>
      </c>
      <c r="BB127" s="80" t="str">
        <f t="shared" si="44"/>
        <v/>
      </c>
      <c r="BC127" s="81" t="str">
        <f t="shared" si="45"/>
        <v/>
      </c>
      <c r="BD127" s="84" t="str">
        <f t="shared" si="46"/>
        <v/>
      </c>
      <c r="BE127" s="78" t="str">
        <f t="shared" si="54"/>
        <v/>
      </c>
      <c r="BF127" s="79" t="str">
        <f t="shared" si="48"/>
        <v/>
      </c>
      <c r="BG127" s="80" t="str">
        <f t="shared" si="55"/>
        <v/>
      </c>
      <c r="BH127" s="81" t="str">
        <f t="shared" si="56"/>
        <v/>
      </c>
      <c r="BI127" s="84" t="str">
        <f t="shared" si="51"/>
        <v/>
      </c>
      <c r="BJ127" s="12"/>
      <c r="BK127" s="82" t="str">
        <f>IF(SUM(BB127)+SUM(BH127)=0,"",SUM(BB127)+SUM(BH127))</f>
        <v/>
      </c>
      <c r="BL127" s="82" t="str">
        <f t="shared" si="52"/>
        <v/>
      </c>
    </row>
    <row r="128" spans="1:64" ht="18.75" x14ac:dyDescent="0.3">
      <c r="A128" t="s">
        <v>45</v>
      </c>
      <c r="B128" s="3">
        <v>45699</v>
      </c>
      <c r="C128">
        <v>29</v>
      </c>
      <c r="D128">
        <v>273</v>
      </c>
      <c r="E128" t="s">
        <v>361</v>
      </c>
      <c r="F128" t="s">
        <v>362</v>
      </c>
      <c r="I128" t="s">
        <v>363</v>
      </c>
      <c r="J128" s="3">
        <v>45699</v>
      </c>
      <c r="K128" s="2">
        <v>-120.87</v>
      </c>
      <c r="L128" t="s">
        <v>49</v>
      </c>
      <c r="M128" t="s">
        <v>279</v>
      </c>
      <c r="O128" t="s">
        <v>354</v>
      </c>
      <c r="AF128" s="66" t="str">
        <f t="shared" si="28"/>
        <v/>
      </c>
      <c r="AG128" s="4" t="str">
        <f t="shared" si="29"/>
        <v/>
      </c>
      <c r="AH128" s="5" t="str">
        <f t="shared" si="30"/>
        <v/>
      </c>
      <c r="AI128" s="4" t="str">
        <f>IF(COUNTIF(AF128:AF$1212,AF128)=COUNTIF(AF:AF,AF128),SUMIFS(AG128:AG$1212,F128:F$1212,"ATOS*",AF128:AF$1212,AF128),"")</f>
        <v/>
      </c>
      <c r="AJ128" s="67" t="str">
        <f t="shared" si="31"/>
        <v/>
      </c>
      <c r="AK128" s="103" t="str">
        <f t="shared" si="32"/>
        <v/>
      </c>
      <c r="AL128" s="4" t="str">
        <f t="shared" si="33"/>
        <v/>
      </c>
      <c r="AM128" s="5" t="str">
        <f t="shared" si="34"/>
        <v/>
      </c>
      <c r="AN128" s="68" t="str">
        <f>IF(COUNTIF(AK128:AK$1193,AK128)=COUNTIF(AK:AK,AK128),SUMIFS(AL128:AL$1193,F128:F$1193,"*WORLDLINE*",AK128:AK$1193,AK128),"")</f>
        <v/>
      </c>
      <c r="AO128" s="83" t="str">
        <f t="shared" si="53"/>
        <v/>
      </c>
      <c r="AP128" s="79" t="str">
        <f t="shared" si="35"/>
        <v/>
      </c>
      <c r="AQ128" s="80" t="str">
        <f t="shared" si="36"/>
        <v/>
      </c>
      <c r="AR128" s="81" t="str">
        <f t="shared" si="37"/>
        <v/>
      </c>
      <c r="AS128" s="84" t="str">
        <f t="shared" si="38"/>
        <v/>
      </c>
      <c r="AT128" s="74" t="str">
        <f>IF(LEFT(O128,5)="SUMUP",MID(RIGHT(O128,6),1,2)&amp;"/"&amp;MID(RIGHT(O128,6),3,2)&amp;"/"&amp;MID(RIGHT(O128,6),5,2),"")</f>
        <v/>
      </c>
      <c r="AU128" s="5" t="str">
        <f t="shared" si="39"/>
        <v/>
      </c>
      <c r="AV128" s="7" t="str">
        <f t="shared" si="40"/>
        <v/>
      </c>
      <c r="AW128" s="75" t="str">
        <f>IF(AX128="","",VLOOKUP(AV128,[1]SUMUP!$V$4:$Y$2029,2,FALSE))</f>
        <v/>
      </c>
      <c r="AX128" s="76" t="str">
        <f>IF(AV128="","",K128)</f>
        <v/>
      </c>
      <c r="AY128" s="77" t="str">
        <f t="shared" si="41"/>
        <v/>
      </c>
      <c r="AZ128" s="83" t="str">
        <f t="shared" si="42"/>
        <v/>
      </c>
      <c r="BA128" s="79" t="str">
        <f t="shared" si="43"/>
        <v/>
      </c>
      <c r="BB128" s="80" t="str">
        <f t="shared" si="44"/>
        <v/>
      </c>
      <c r="BC128" s="81" t="str">
        <f t="shared" si="45"/>
        <v/>
      </c>
      <c r="BD128" s="84" t="str">
        <f t="shared" si="46"/>
        <v/>
      </c>
      <c r="BE128" s="78" t="str">
        <f t="shared" si="54"/>
        <v/>
      </c>
      <c r="BF128" s="79" t="str">
        <f t="shared" si="48"/>
        <v/>
      </c>
      <c r="BG128" s="80" t="str">
        <f t="shared" si="55"/>
        <v/>
      </c>
      <c r="BH128" s="81" t="str">
        <f t="shared" si="56"/>
        <v/>
      </c>
      <c r="BI128" s="84" t="str">
        <f t="shared" si="51"/>
        <v/>
      </c>
      <c r="BJ128" s="12"/>
      <c r="BK128" s="82" t="str">
        <f>IF(SUM(BB128)+SUM(BH128)=0,"",SUM(BB128)+SUM(BH128))</f>
        <v/>
      </c>
      <c r="BL128" s="82" t="str">
        <f t="shared" si="52"/>
        <v/>
      </c>
    </row>
    <row r="129" spans="1:64" ht="18.75" x14ac:dyDescent="0.3">
      <c r="A129" t="s">
        <v>45</v>
      </c>
      <c r="B129" s="3">
        <v>45699</v>
      </c>
      <c r="C129">
        <v>29</v>
      </c>
      <c r="D129">
        <v>272</v>
      </c>
      <c r="E129" t="s">
        <v>364</v>
      </c>
      <c r="F129" t="s">
        <v>365</v>
      </c>
      <c r="G129" t="s">
        <v>366</v>
      </c>
      <c r="H129" t="s">
        <v>367</v>
      </c>
      <c r="I129" t="s">
        <v>368</v>
      </c>
      <c r="J129" s="3">
        <v>45699</v>
      </c>
      <c r="K129" s="2">
        <v>-315.51</v>
      </c>
      <c r="L129" t="s">
        <v>49</v>
      </c>
      <c r="M129" t="s">
        <v>96</v>
      </c>
      <c r="N129" t="s">
        <v>59</v>
      </c>
      <c r="O129" t="s">
        <v>369</v>
      </c>
      <c r="AF129" s="66" t="str">
        <f t="shared" si="28"/>
        <v/>
      </c>
      <c r="AG129" s="4" t="str">
        <f t="shared" si="29"/>
        <v/>
      </c>
      <c r="AH129" s="5" t="str">
        <f t="shared" si="30"/>
        <v/>
      </c>
      <c r="AI129" s="4" t="str">
        <f>IF(COUNTIF(AF129:AF$1212,AF129)=COUNTIF(AF:AF,AF129),SUMIFS(AG129:AG$1212,F129:F$1212,"ATOS*",AF129:AF$1212,AF129),"")</f>
        <v/>
      </c>
      <c r="AJ129" s="67" t="str">
        <f t="shared" si="31"/>
        <v/>
      </c>
      <c r="AK129" s="103" t="str">
        <f t="shared" si="32"/>
        <v/>
      </c>
      <c r="AL129" s="4" t="str">
        <f t="shared" si="33"/>
        <v/>
      </c>
      <c r="AM129" s="5" t="str">
        <f t="shared" si="34"/>
        <v/>
      </c>
      <c r="AN129" s="68" t="str">
        <f>IF(COUNTIF(AK129:AK$1193,AK129)=COUNTIF(AK:AK,AK129),SUMIFS(AL129:AL$1193,F129:F$1193,"*WORLDLINE*",AK129:AK$1193,AK129),"")</f>
        <v/>
      </c>
      <c r="AO129" s="83" t="str">
        <f t="shared" si="53"/>
        <v/>
      </c>
      <c r="AP129" s="79" t="str">
        <f t="shared" si="35"/>
        <v/>
      </c>
      <c r="AQ129" s="80" t="str">
        <f t="shared" si="36"/>
        <v/>
      </c>
      <c r="AR129" s="81" t="str">
        <f t="shared" si="37"/>
        <v/>
      </c>
      <c r="AS129" s="84" t="str">
        <f t="shared" si="38"/>
        <v/>
      </c>
      <c r="AT129" s="74" t="str">
        <f>IF(LEFT(O129,5)="SUMUP",MID(RIGHT(O129,6),1,2)&amp;"/"&amp;MID(RIGHT(O129,6),3,2)&amp;"/"&amp;MID(RIGHT(O129,6),5,2),"")</f>
        <v/>
      </c>
      <c r="AU129" s="5" t="str">
        <f t="shared" si="39"/>
        <v/>
      </c>
      <c r="AV129" s="7" t="str">
        <f t="shared" si="40"/>
        <v/>
      </c>
      <c r="AW129" s="75" t="str">
        <f>IF(AX129="","",VLOOKUP(AV129,[1]SUMUP!$V$4:$Y$2029,2,FALSE))</f>
        <v/>
      </c>
      <c r="AX129" s="76" t="str">
        <f>IF(AV129="","",K129)</f>
        <v/>
      </c>
      <c r="AY129" s="77" t="str">
        <f t="shared" si="41"/>
        <v/>
      </c>
      <c r="AZ129" s="83" t="str">
        <f t="shared" si="42"/>
        <v/>
      </c>
      <c r="BA129" s="79" t="str">
        <f t="shared" si="43"/>
        <v/>
      </c>
      <c r="BB129" s="80" t="str">
        <f t="shared" si="44"/>
        <v/>
      </c>
      <c r="BC129" s="81" t="str">
        <f t="shared" si="45"/>
        <v/>
      </c>
      <c r="BD129" s="84" t="str">
        <f t="shared" si="46"/>
        <v/>
      </c>
      <c r="BE129" s="78" t="str">
        <f t="shared" si="54"/>
        <v/>
      </c>
      <c r="BF129" s="79" t="str">
        <f t="shared" si="48"/>
        <v/>
      </c>
      <c r="BG129" s="80" t="str">
        <f t="shared" si="55"/>
        <v/>
      </c>
      <c r="BH129" s="81" t="str">
        <f t="shared" si="56"/>
        <v/>
      </c>
      <c r="BI129" s="84" t="str">
        <f t="shared" si="51"/>
        <v/>
      </c>
      <c r="BJ129" s="12"/>
      <c r="BK129" s="82" t="str">
        <f>IF(SUM(BB129)+SUM(BH129)=0,"",SUM(BB129)+SUM(BH129))</f>
        <v/>
      </c>
      <c r="BL129" s="82" t="str">
        <f t="shared" si="52"/>
        <v/>
      </c>
    </row>
    <row r="130" spans="1:64" ht="18.75" x14ac:dyDescent="0.3">
      <c r="A130" t="s">
        <v>45</v>
      </c>
      <c r="B130" s="3">
        <v>45699</v>
      </c>
      <c r="C130">
        <v>29</v>
      </c>
      <c r="D130">
        <v>271</v>
      </c>
      <c r="E130" t="s">
        <v>91</v>
      </c>
      <c r="F130" t="s">
        <v>92</v>
      </c>
      <c r="G130" t="s">
        <v>93</v>
      </c>
      <c r="H130" t="s">
        <v>94</v>
      </c>
      <c r="I130" t="s">
        <v>370</v>
      </c>
      <c r="J130" s="3">
        <v>45699</v>
      </c>
      <c r="K130" s="2">
        <v>224.45</v>
      </c>
      <c r="L130" t="s">
        <v>49</v>
      </c>
      <c r="M130" t="s">
        <v>96</v>
      </c>
      <c r="N130" t="s">
        <v>59</v>
      </c>
      <c r="O130" t="s">
        <v>371</v>
      </c>
      <c r="AF130" s="66" t="str">
        <f t="shared" si="28"/>
        <v/>
      </c>
      <c r="AG130" s="4" t="str">
        <f t="shared" si="29"/>
        <v/>
      </c>
      <c r="AH130" s="5" t="str">
        <f t="shared" si="30"/>
        <v/>
      </c>
      <c r="AI130" s="4" t="str">
        <f>IF(COUNTIF(AF130:AF$1212,AF130)=COUNTIF(AF:AF,AF130),SUMIFS(AG130:AG$1212,F130:F$1212,"ATOS*",AF130:AF$1212,AF130),"")</f>
        <v/>
      </c>
      <c r="AJ130" s="67" t="str">
        <f t="shared" si="31"/>
        <v/>
      </c>
      <c r="AK130" s="103" t="str">
        <f t="shared" si="32"/>
        <v/>
      </c>
      <c r="AL130" s="4" t="str">
        <f t="shared" si="33"/>
        <v/>
      </c>
      <c r="AM130" s="5" t="str">
        <f t="shared" si="34"/>
        <v/>
      </c>
      <c r="AN130" s="68" t="str">
        <f>IF(COUNTIF(AK130:AK$1193,AK130)=COUNTIF(AK:AK,AK130),SUMIFS(AL130:AL$1193,F130:F$1193,"*WORLDLINE*",AK130:AK$1193,AK130),"")</f>
        <v/>
      </c>
      <c r="AO130" s="83" t="str">
        <f t="shared" si="53"/>
        <v>10/02/2025</v>
      </c>
      <c r="AP130" s="79">
        <f t="shared" si="35"/>
        <v>45698</v>
      </c>
      <c r="AQ130" s="80">
        <f t="shared" si="36"/>
        <v>227</v>
      </c>
      <c r="AR130" s="81">
        <f t="shared" si="37"/>
        <v>224.45</v>
      </c>
      <c r="AS130" s="84">
        <f t="shared" si="38"/>
        <v>2.5500000000000114</v>
      </c>
      <c r="AT130" s="74" t="str">
        <f>IF(LEFT(O130,5)="SUMUP",MID(RIGHT(O130,6),1,2)&amp;"/"&amp;MID(RIGHT(O130,6),3,2)&amp;"/"&amp;MID(RIGHT(O130,6),5,2),"")</f>
        <v/>
      </c>
      <c r="AU130" s="5" t="str">
        <f t="shared" si="39"/>
        <v/>
      </c>
      <c r="AV130" s="7" t="str">
        <f t="shared" si="40"/>
        <v/>
      </c>
      <c r="AW130" s="75" t="str">
        <f>IF(AX130="","",VLOOKUP(AV130,[1]SUMUP!$V$4:$Y$2029,2,FALSE))</f>
        <v/>
      </c>
      <c r="AX130" s="76" t="str">
        <f>IF(AV130="","",K130)</f>
        <v/>
      </c>
      <c r="AY130" s="77" t="str">
        <f t="shared" si="41"/>
        <v/>
      </c>
      <c r="AZ130" s="83" t="str">
        <f t="shared" si="42"/>
        <v/>
      </c>
      <c r="BA130" s="79" t="str">
        <f t="shared" si="43"/>
        <v/>
      </c>
      <c r="BB130" s="80" t="str">
        <f t="shared" si="44"/>
        <v/>
      </c>
      <c r="BC130" s="81" t="str">
        <f t="shared" si="45"/>
        <v/>
      </c>
      <c r="BD130" s="84" t="str">
        <f t="shared" si="46"/>
        <v/>
      </c>
      <c r="BE130" s="78" t="str">
        <f t="shared" si="54"/>
        <v/>
      </c>
      <c r="BF130" s="79" t="str">
        <f t="shared" si="48"/>
        <v/>
      </c>
      <c r="BG130" s="80" t="str">
        <f t="shared" si="55"/>
        <v/>
      </c>
      <c r="BH130" s="81" t="str">
        <f t="shared" si="56"/>
        <v/>
      </c>
      <c r="BI130" s="84" t="str">
        <f t="shared" si="51"/>
        <v/>
      </c>
      <c r="BJ130" s="12"/>
      <c r="BK130" s="82" t="str">
        <f>IF(SUM(BB130)+SUM(BH130)=0,"",SUM(BB130)+SUM(BH130))</f>
        <v/>
      </c>
      <c r="BL130" s="82" t="str">
        <f t="shared" si="52"/>
        <v/>
      </c>
    </row>
    <row r="131" spans="1:64" ht="18.75" x14ac:dyDescent="0.3">
      <c r="A131" t="s">
        <v>45</v>
      </c>
      <c r="B131" s="3">
        <v>45699</v>
      </c>
      <c r="C131">
        <v>29</v>
      </c>
      <c r="D131">
        <v>270</v>
      </c>
      <c r="E131" t="s">
        <v>46</v>
      </c>
      <c r="F131" t="s">
        <v>47</v>
      </c>
      <c r="I131" t="s">
        <v>372</v>
      </c>
      <c r="J131" s="3">
        <v>45698</v>
      </c>
      <c r="K131" s="2">
        <v>819</v>
      </c>
      <c r="L131" t="s">
        <v>49</v>
      </c>
      <c r="M131" t="s">
        <v>50</v>
      </c>
      <c r="O131" t="s">
        <v>373</v>
      </c>
      <c r="AF131" s="66">
        <f t="shared" si="28"/>
        <v>45698</v>
      </c>
      <c r="AG131" s="4">
        <f t="shared" si="29"/>
        <v>819</v>
      </c>
      <c r="AH131" s="5">
        <f t="shared" si="30"/>
        <v>45698</v>
      </c>
      <c r="AI131" s="4">
        <f>IF(COUNTIF(AF131:AF$1212,AF131)=COUNTIF(AF:AF,AF131),SUMIFS(AG131:AG$1212,F131:F$1212,"ATOS*",AF131:AF$1212,AF131),"")</f>
        <v>973</v>
      </c>
      <c r="AJ131" s="67" t="str">
        <f t="shared" si="31"/>
        <v/>
      </c>
      <c r="AK131" s="103" t="str">
        <f t="shared" si="32"/>
        <v/>
      </c>
      <c r="AL131" s="4" t="str">
        <f t="shared" si="33"/>
        <v/>
      </c>
      <c r="AM131" s="5" t="str">
        <f t="shared" si="34"/>
        <v/>
      </c>
      <c r="AN131" s="68" t="str">
        <f>IF(COUNTIF(AK131:AK$1193,AK131)=COUNTIF(AK:AK,AK131),SUMIFS(AL131:AL$1193,F131:F$1193,"*WORLDLINE*",AK131:AK$1193,AK131),"")</f>
        <v/>
      </c>
      <c r="AO131" s="83" t="str">
        <f t="shared" si="53"/>
        <v/>
      </c>
      <c r="AP131" s="79" t="str">
        <f t="shared" si="35"/>
        <v/>
      </c>
      <c r="AQ131" s="80" t="str">
        <f t="shared" si="36"/>
        <v/>
      </c>
      <c r="AR131" s="81" t="str">
        <f t="shared" si="37"/>
        <v/>
      </c>
      <c r="AS131" s="84" t="str">
        <f t="shared" si="38"/>
        <v/>
      </c>
      <c r="AT131" s="74" t="str">
        <f>IF(LEFT(O131,5)="SUMUP",MID(RIGHT(O131,6),1,2)&amp;"/"&amp;MID(RIGHT(O131,6),3,2)&amp;"/"&amp;MID(RIGHT(O131,6),5,2),"")</f>
        <v/>
      </c>
      <c r="AU131" s="5" t="str">
        <f t="shared" si="39"/>
        <v/>
      </c>
      <c r="AV131" s="7" t="str">
        <f t="shared" si="40"/>
        <v/>
      </c>
      <c r="AW131" s="75" t="str">
        <f>IF(AX131="","",VLOOKUP(AV131,[1]SUMUP!$V$4:$Y$2029,2,FALSE))</f>
        <v/>
      </c>
      <c r="AX131" s="76" t="str">
        <f>IF(AV131="","",K131)</f>
        <v/>
      </c>
      <c r="AY131" s="77" t="str">
        <f t="shared" si="41"/>
        <v/>
      </c>
      <c r="AZ131" s="83" t="str">
        <f t="shared" si="42"/>
        <v/>
      </c>
      <c r="BA131" s="79" t="str">
        <f t="shared" si="43"/>
        <v/>
      </c>
      <c r="BB131" s="80" t="str">
        <f t="shared" si="44"/>
        <v/>
      </c>
      <c r="BC131" s="81" t="str">
        <f t="shared" si="45"/>
        <v/>
      </c>
      <c r="BD131" s="84" t="str">
        <f t="shared" si="46"/>
        <v/>
      </c>
      <c r="BE131" s="78" t="str">
        <f t="shared" si="54"/>
        <v/>
      </c>
      <c r="BF131" s="79" t="str">
        <f t="shared" si="48"/>
        <v/>
      </c>
      <c r="BG131" s="80" t="str">
        <f t="shared" si="55"/>
        <v/>
      </c>
      <c r="BH131" s="81" t="str">
        <f t="shared" si="56"/>
        <v/>
      </c>
      <c r="BI131" s="84" t="str">
        <f t="shared" si="51"/>
        <v/>
      </c>
      <c r="BJ131" s="12"/>
      <c r="BK131" s="82" t="str">
        <f>IF(SUM(BB131)+SUM(BH131)=0,"",SUM(BB131)+SUM(BH131))</f>
        <v/>
      </c>
      <c r="BL131" s="82" t="str">
        <f t="shared" si="52"/>
        <v/>
      </c>
    </row>
    <row r="132" spans="1:64" ht="18.75" x14ac:dyDescent="0.3">
      <c r="A132" t="s">
        <v>45</v>
      </c>
      <c r="B132" s="3">
        <v>45699</v>
      </c>
      <c r="C132">
        <v>29</v>
      </c>
      <c r="D132">
        <v>269</v>
      </c>
      <c r="E132" t="s">
        <v>87</v>
      </c>
      <c r="F132" t="s">
        <v>88</v>
      </c>
      <c r="I132" t="s">
        <v>374</v>
      </c>
      <c r="J132" s="3">
        <v>45699</v>
      </c>
      <c r="K132" s="2">
        <v>174</v>
      </c>
      <c r="L132" t="s">
        <v>49</v>
      </c>
      <c r="M132" t="s">
        <v>50</v>
      </c>
      <c r="O132" t="s">
        <v>375</v>
      </c>
      <c r="AF132" s="66" t="str">
        <f t="shared" si="28"/>
        <v/>
      </c>
      <c r="AG132" s="4" t="str">
        <f t="shared" si="29"/>
        <v/>
      </c>
      <c r="AH132" s="5" t="str">
        <f t="shared" si="30"/>
        <v/>
      </c>
      <c r="AI132" s="4" t="str">
        <f>IF(COUNTIF(AF132:AF$1212,AF132)=COUNTIF(AF:AF,AF132),SUMIFS(AG132:AG$1212,F132:F$1212,"ATOS*",AF132:AF$1212,AF132),"")</f>
        <v/>
      </c>
      <c r="AJ132" s="67" t="str">
        <f t="shared" si="31"/>
        <v>08/02/2025</v>
      </c>
      <c r="AK132" s="103">
        <f t="shared" si="32"/>
        <v>45696</v>
      </c>
      <c r="AL132" s="4">
        <f t="shared" si="33"/>
        <v>174</v>
      </c>
      <c r="AM132" s="5">
        <f t="shared" si="34"/>
        <v>45696</v>
      </c>
      <c r="AN132" s="68">
        <f>IF(COUNTIF(AK132:AK$1193,AK132)=COUNTIF(AK:AK,AK132),SUMIFS(AL132:AL$1193,F132:F$1193,"*WORLDLINE*",AK132:AK$1193,AK132),"")</f>
        <v>174</v>
      </c>
      <c r="AO132" s="83" t="str">
        <f t="shared" si="53"/>
        <v/>
      </c>
      <c r="AP132" s="79" t="str">
        <f t="shared" si="35"/>
        <v/>
      </c>
      <c r="AQ132" s="80" t="str">
        <f t="shared" si="36"/>
        <v/>
      </c>
      <c r="AR132" s="81" t="str">
        <f t="shared" si="37"/>
        <v/>
      </c>
      <c r="AS132" s="84" t="str">
        <f t="shared" si="38"/>
        <v/>
      </c>
      <c r="AT132" s="74" t="str">
        <f>IF(LEFT(O132,5)="SUMUP",MID(RIGHT(O132,6),1,2)&amp;"/"&amp;MID(RIGHT(O132,6),3,2)&amp;"/"&amp;MID(RIGHT(O132,6),5,2),"")</f>
        <v/>
      </c>
      <c r="AU132" s="5" t="str">
        <f t="shared" si="39"/>
        <v/>
      </c>
      <c r="AV132" s="7" t="str">
        <f t="shared" si="40"/>
        <v/>
      </c>
      <c r="AW132" s="75" t="str">
        <f>IF(AX132="","",VLOOKUP(AV132,[1]SUMUP!$V$4:$Y$2029,2,FALSE))</f>
        <v/>
      </c>
      <c r="AX132" s="76" t="str">
        <f>IF(AV132="","",K132)</f>
        <v/>
      </c>
      <c r="AY132" s="77" t="str">
        <f t="shared" si="41"/>
        <v/>
      </c>
      <c r="AZ132" s="83" t="str">
        <f t="shared" si="42"/>
        <v/>
      </c>
      <c r="BA132" s="79" t="str">
        <f t="shared" si="43"/>
        <v/>
      </c>
      <c r="BB132" s="80" t="str">
        <f t="shared" si="44"/>
        <v/>
      </c>
      <c r="BC132" s="81" t="str">
        <f t="shared" si="45"/>
        <v/>
      </c>
      <c r="BD132" s="84" t="str">
        <f t="shared" si="46"/>
        <v/>
      </c>
      <c r="BE132" s="78" t="str">
        <f t="shared" si="54"/>
        <v/>
      </c>
      <c r="BF132" s="79" t="str">
        <f t="shared" si="48"/>
        <v/>
      </c>
      <c r="BG132" s="80" t="str">
        <f t="shared" si="55"/>
        <v/>
      </c>
      <c r="BH132" s="81" t="str">
        <f t="shared" si="56"/>
        <v/>
      </c>
      <c r="BI132" s="84" t="str">
        <f t="shared" si="51"/>
        <v/>
      </c>
      <c r="BJ132" s="12"/>
      <c r="BK132" s="82" t="str">
        <f>IF(SUM(BB132)+SUM(BH132)=0,"",SUM(BB132)+SUM(BH132))</f>
        <v/>
      </c>
      <c r="BL132" s="82" t="str">
        <f t="shared" si="52"/>
        <v/>
      </c>
    </row>
    <row r="133" spans="1:64" ht="18.75" x14ac:dyDescent="0.3">
      <c r="A133" t="s">
        <v>45</v>
      </c>
      <c r="B133" s="3">
        <v>45699</v>
      </c>
      <c r="C133">
        <v>29</v>
      </c>
      <c r="D133">
        <v>268</v>
      </c>
      <c r="E133" t="s">
        <v>87</v>
      </c>
      <c r="F133" t="s">
        <v>88</v>
      </c>
      <c r="I133" t="s">
        <v>376</v>
      </c>
      <c r="J133" s="3">
        <v>45699</v>
      </c>
      <c r="K133" s="2">
        <v>177</v>
      </c>
      <c r="L133" t="s">
        <v>49</v>
      </c>
      <c r="M133" t="s">
        <v>50</v>
      </c>
      <c r="O133" t="s">
        <v>377</v>
      </c>
      <c r="AF133" s="66" t="str">
        <f t="shared" si="28"/>
        <v/>
      </c>
      <c r="AG133" s="4" t="str">
        <f t="shared" si="29"/>
        <v/>
      </c>
      <c r="AH133" s="5" t="str">
        <f t="shared" si="30"/>
        <v/>
      </c>
      <c r="AI133" s="4" t="str">
        <f>IF(COUNTIF(AF133:AF$1212,AF133)=COUNTIF(AF:AF,AF133),SUMIFS(AG133:AG$1212,F133:F$1212,"ATOS*",AF133:AF$1212,AF133),"")</f>
        <v/>
      </c>
      <c r="AJ133" s="67" t="str">
        <f t="shared" si="31"/>
        <v>07/02/2025</v>
      </c>
      <c r="AK133" s="103">
        <f t="shared" si="32"/>
        <v>45695</v>
      </c>
      <c r="AL133" s="4">
        <f t="shared" si="33"/>
        <v>177</v>
      </c>
      <c r="AM133" s="5">
        <f t="shared" si="34"/>
        <v>45695</v>
      </c>
      <c r="AN133" s="68">
        <f>IF(COUNTIF(AK133:AK$1193,AK133)=COUNTIF(AK:AK,AK133),SUMIFS(AL133:AL$1193,F133:F$1193,"*WORLDLINE*",AK133:AK$1193,AK133),"")</f>
        <v>177</v>
      </c>
      <c r="AO133" s="83" t="str">
        <f t="shared" si="53"/>
        <v/>
      </c>
      <c r="AP133" s="79" t="str">
        <f t="shared" si="35"/>
        <v/>
      </c>
      <c r="AQ133" s="80" t="str">
        <f t="shared" si="36"/>
        <v/>
      </c>
      <c r="AR133" s="81" t="str">
        <f t="shared" si="37"/>
        <v/>
      </c>
      <c r="AS133" s="84" t="str">
        <f t="shared" si="38"/>
        <v/>
      </c>
      <c r="AT133" s="74" t="str">
        <f>IF(LEFT(O133,5)="SUMUP",MID(RIGHT(O133,6),1,2)&amp;"/"&amp;MID(RIGHT(O133,6),3,2)&amp;"/"&amp;MID(RIGHT(O133,6),5,2),"")</f>
        <v/>
      </c>
      <c r="AU133" s="5" t="str">
        <f t="shared" si="39"/>
        <v/>
      </c>
      <c r="AV133" s="7" t="str">
        <f t="shared" si="40"/>
        <v/>
      </c>
      <c r="AW133" s="75" t="str">
        <f>IF(AX133="","",VLOOKUP(AV133,[1]SUMUP!$V$4:$Y$2029,2,FALSE))</f>
        <v/>
      </c>
      <c r="AX133" s="76" t="str">
        <f>IF(AV133="","",K133)</f>
        <v/>
      </c>
      <c r="AY133" s="77" t="str">
        <f t="shared" si="41"/>
        <v/>
      </c>
      <c r="AZ133" s="83" t="str">
        <f t="shared" si="42"/>
        <v/>
      </c>
      <c r="BA133" s="79" t="str">
        <f t="shared" si="43"/>
        <v/>
      </c>
      <c r="BB133" s="80" t="str">
        <f t="shared" si="44"/>
        <v/>
      </c>
      <c r="BC133" s="81" t="str">
        <f t="shared" si="45"/>
        <v/>
      </c>
      <c r="BD133" s="84" t="str">
        <f t="shared" si="46"/>
        <v/>
      </c>
      <c r="BE133" s="78" t="str">
        <f t="shared" si="54"/>
        <v/>
      </c>
      <c r="BF133" s="79" t="str">
        <f t="shared" si="48"/>
        <v/>
      </c>
      <c r="BG133" s="80" t="str">
        <f t="shared" si="55"/>
        <v/>
      </c>
      <c r="BH133" s="81" t="str">
        <f t="shared" si="56"/>
        <v/>
      </c>
      <c r="BI133" s="84" t="str">
        <f t="shared" si="51"/>
        <v/>
      </c>
      <c r="BJ133" s="12"/>
      <c r="BK133" s="82" t="str">
        <f>IF(SUM(BB133)+SUM(BH133)=0,"",SUM(BB133)+SUM(BH133))</f>
        <v/>
      </c>
      <c r="BL133" s="82" t="str">
        <f t="shared" si="52"/>
        <v/>
      </c>
    </row>
    <row r="134" spans="1:64" ht="18.75" x14ac:dyDescent="0.3">
      <c r="A134" t="s">
        <v>45</v>
      </c>
      <c r="B134" s="3">
        <v>45698</v>
      </c>
      <c r="C134">
        <v>28</v>
      </c>
      <c r="D134">
        <v>267</v>
      </c>
      <c r="E134" t="s">
        <v>378</v>
      </c>
      <c r="F134" t="s">
        <v>379</v>
      </c>
      <c r="G134" t="s">
        <v>380</v>
      </c>
      <c r="H134" t="s">
        <v>381</v>
      </c>
      <c r="I134" t="s">
        <v>382</v>
      </c>
      <c r="J134" s="3">
        <v>45698</v>
      </c>
      <c r="K134" s="2">
        <v>-390</v>
      </c>
      <c r="L134" t="s">
        <v>49</v>
      </c>
      <c r="M134" t="s">
        <v>279</v>
      </c>
      <c r="N134" t="s">
        <v>59</v>
      </c>
      <c r="O134" t="s">
        <v>383</v>
      </c>
      <c r="AF134" s="66" t="str">
        <f t="shared" ref="AF134:AF193" si="57">IF(LEFT(F134,4)="ATOS",DATE(YEAR(B134),MID(O134,4,2)*1,MID(O134,1,2)*1),"")</f>
        <v/>
      </c>
      <c r="AG134" s="4" t="str">
        <f t="shared" ref="AG134:AG193" si="58">IF(AF134="","",K134)</f>
        <v/>
      </c>
      <c r="AH134" s="5" t="str">
        <f t="shared" ref="AH134:AH193" si="59">IF(AI134="","",AF134)</f>
        <v/>
      </c>
      <c r="AI134" s="4" t="str">
        <f>IF(COUNTIF(AF134:AF$1212,AF134)=COUNTIF(AF:AF,AF134),SUMIFS(AG134:AG$1212,F134:F$1212,"ATOS*",AF134:AF$1212,AF134),"")</f>
        <v/>
      </c>
      <c r="AJ134" s="67" t="str">
        <f t="shared" ref="AJ134:AJ193" si="60">IF(OR(K134&lt;0,LEFT(O134,1)&lt;&gt;"R"),"",IF(LEFT(F134,4)="WORL",IF(MID(O134,3,1)="1",MID(O134,29,5)&amp;"/"&amp;MID(YEAR(B134),1,4),RIGHT(O134,5)&amp;"/"&amp;MID(YEAR(B134),1,4)),""))</f>
        <v/>
      </c>
      <c r="AK134" s="103" t="str">
        <f t="shared" ref="AK134:AK193" si="61">IF(AJ134="","",INT(AJ134))</f>
        <v/>
      </c>
      <c r="AL134" s="4" t="str">
        <f t="shared" ref="AL134:AL193" si="62">IF(AJ134="","",K134)</f>
        <v/>
      </c>
      <c r="AM134" s="5" t="str">
        <f t="shared" ref="AM134:AM193" si="63">IF(AN134="","",AK134)</f>
        <v/>
      </c>
      <c r="AN134" s="68" t="str">
        <f>IF(COUNTIF(AK134:AK$1193,AK134)=COUNTIF(AK:AK,AK134),SUMIFS(AL134:AL$1193,F134:F$1193,"*WORLDLINE*",AK134:AK$1193,AK134),"")</f>
        <v/>
      </c>
      <c r="AO134" s="83" t="str">
        <f t="shared" si="53"/>
        <v/>
      </c>
      <c r="AP134" s="79" t="str">
        <f t="shared" ref="AP134:AP193" si="64">IF(AO134="","",INT(AO134))</f>
        <v/>
      </c>
      <c r="AQ134" s="80" t="str">
        <f t="shared" ref="AQ134:AQ193" si="65">IF(AO134="","",VALUE(SUBSTITUTE(MID(O134,8,9),".",",")))</f>
        <v/>
      </c>
      <c r="AR134" s="81" t="str">
        <f t="shared" ref="AR134:AR193" si="66">IF(AO134="","",K134)</f>
        <v/>
      </c>
      <c r="AS134" s="84" t="str">
        <f t="shared" ref="AS134:AS193" si="67">IF(SUM(AQ134)-SUM(AR134)=0,"",SUM(AQ134)-SUM(AR134))</f>
        <v/>
      </c>
      <c r="AT134" s="74" t="str">
        <f>IF(LEFT(O134,5)="SUMUP",MID(RIGHT(O134,6),1,2)&amp;"/"&amp;MID(RIGHT(O134,6),3,2)&amp;"/"&amp;MID(RIGHT(O134,6),5,2),"")</f>
        <v/>
      </c>
      <c r="AU134" s="5" t="str">
        <f t="shared" ref="AU134:AU193" si="68">IF(AT134="","",IFERROR(DATEVALUE(AT134),"/"))</f>
        <v/>
      </c>
      <c r="AV134" s="7" t="str">
        <f t="shared" ref="AV134:AV193" si="69">IF(ISNUMBER(AU134),AU134-1,"")</f>
        <v/>
      </c>
      <c r="AW134" s="75" t="str">
        <f>IF(AX134="","",VLOOKUP(AV134,[1]SUMUP!$V$4:$Y$2029,2,FALSE))</f>
        <v/>
      </c>
      <c r="AX134" s="76" t="str">
        <f>IF(AV134="","",K134)</f>
        <v/>
      </c>
      <c r="AY134" s="77" t="str">
        <f t="shared" ref="AY134:AY193" si="70">IF(SUM(AW134)-SUM(AX134)=0,"",SUM(AW134)-SUM(AX134))</f>
        <v/>
      </c>
      <c r="AZ134" s="83" t="str">
        <f t="shared" ref="AZ134:AZ193" si="71">IF(OR(K134&lt;0,LEFT(O134,3)&lt;&gt;"ALL"),"",IF(LEFT(F134,4)="Axep",IF(RIGHT(O134,9)="GERPINNES",SUBSTITUTE(MID(O134,50,10),".","/"),"")))</f>
        <v/>
      </c>
      <c r="BA134" s="79" t="str">
        <f t="shared" ref="BA134:BA193" si="72">IF(AZ134="","",INT(AZ134))</f>
        <v/>
      </c>
      <c r="BB134" s="80" t="str">
        <f t="shared" ref="BB134:BB193" si="73">IF(AZ134="","",VALUE(SUBSTITUTE(MID(O134,8,9),".",",")))</f>
        <v/>
      </c>
      <c r="BC134" s="81" t="str">
        <f t="shared" ref="BC134:BC193" si="74">IF(AZ134="","",K134)</f>
        <v/>
      </c>
      <c r="BD134" s="84" t="str">
        <f t="shared" ref="BD134:BD193" si="75">IF(SUM(BB134)-SUM(BC134)=0,"",SUM(BB134)-SUM(BC134))</f>
        <v/>
      </c>
      <c r="BE134" s="78" t="str">
        <f t="shared" si="54"/>
        <v/>
      </c>
      <c r="BF134" s="79" t="str">
        <f t="shared" ref="BF134:BF193" si="76">IF(BE134="","",INT(BE134))</f>
        <v/>
      </c>
      <c r="BG134" s="80" t="str">
        <f t="shared" si="55"/>
        <v/>
      </c>
      <c r="BH134" s="81" t="str">
        <f t="shared" si="56"/>
        <v/>
      </c>
      <c r="BI134" s="84" t="str">
        <f t="shared" ref="BI134:BI193" si="77">IF(SUM(BG134)-SUM(BH134)=0,"",SUM(BG134)-SUM(BH134))</f>
        <v/>
      </c>
      <c r="BJ134" s="12"/>
      <c r="BK134" s="82" t="str">
        <f>IF(SUM(BB134)+SUM(BH134)=0,"",SUM(BB134)+SUM(BH134))</f>
        <v/>
      </c>
      <c r="BL134" s="82" t="str">
        <f t="shared" si="52"/>
        <v/>
      </c>
    </row>
    <row r="135" spans="1:64" ht="18.75" x14ac:dyDescent="0.3">
      <c r="A135" t="s">
        <v>45</v>
      </c>
      <c r="B135" s="3">
        <v>45698</v>
      </c>
      <c r="C135">
        <v>28</v>
      </c>
      <c r="D135">
        <v>266</v>
      </c>
      <c r="E135" t="s">
        <v>109</v>
      </c>
      <c r="F135" t="s">
        <v>110</v>
      </c>
      <c r="I135" t="s">
        <v>384</v>
      </c>
      <c r="J135" s="3">
        <v>45698</v>
      </c>
      <c r="K135" s="2">
        <v>-5000</v>
      </c>
      <c r="L135" t="s">
        <v>49</v>
      </c>
      <c r="M135" t="s">
        <v>112</v>
      </c>
      <c r="O135" t="s">
        <v>113</v>
      </c>
      <c r="AF135" s="66" t="str">
        <f t="shared" si="57"/>
        <v/>
      </c>
      <c r="AG135" s="4" t="str">
        <f t="shared" si="58"/>
        <v/>
      </c>
      <c r="AH135" s="5" t="str">
        <f t="shared" si="59"/>
        <v/>
      </c>
      <c r="AI135" s="4" t="str">
        <f>IF(COUNTIF(AF135:AF$1212,AF135)=COUNTIF(AF:AF,AF135),SUMIFS(AG135:AG$1212,F135:F$1212,"ATOS*",AF135:AF$1212,AF135),"")</f>
        <v/>
      </c>
      <c r="AJ135" s="67" t="str">
        <f t="shared" si="60"/>
        <v/>
      </c>
      <c r="AK135" s="103" t="str">
        <f t="shared" si="61"/>
        <v/>
      </c>
      <c r="AL135" s="4" t="str">
        <f t="shared" si="62"/>
        <v/>
      </c>
      <c r="AM135" s="5" t="str">
        <f t="shared" si="63"/>
        <v/>
      </c>
      <c r="AN135" s="68" t="str">
        <f>IF(COUNTIF(AK135:AK$1193,AK135)=COUNTIF(AK:AK,AK135),SUMIFS(AL135:AL$1193,F135:F$1193,"*WORLDLINE*",AK135:AK$1193,AK135),"")</f>
        <v/>
      </c>
      <c r="AO135" s="83" t="str">
        <f t="shared" si="53"/>
        <v/>
      </c>
      <c r="AP135" s="79" t="str">
        <f t="shared" si="64"/>
        <v/>
      </c>
      <c r="AQ135" s="80" t="str">
        <f t="shared" si="65"/>
        <v/>
      </c>
      <c r="AR135" s="81" t="str">
        <f t="shared" si="66"/>
        <v/>
      </c>
      <c r="AS135" s="84" t="str">
        <f t="shared" si="67"/>
        <v/>
      </c>
      <c r="AT135" s="74" t="str">
        <f>IF(LEFT(O135,5)="SUMUP",MID(RIGHT(O135,6),1,2)&amp;"/"&amp;MID(RIGHT(O135,6),3,2)&amp;"/"&amp;MID(RIGHT(O135,6),5,2),"")</f>
        <v/>
      </c>
      <c r="AU135" s="5" t="str">
        <f t="shared" si="68"/>
        <v/>
      </c>
      <c r="AV135" s="7" t="str">
        <f t="shared" si="69"/>
        <v/>
      </c>
      <c r="AW135" s="75" t="str">
        <f>IF(AX135="","",VLOOKUP(AV135,[1]SUMUP!$V$4:$Y$2029,2,FALSE))</f>
        <v/>
      </c>
      <c r="AX135" s="76" t="str">
        <f>IF(AV135="","",K135)</f>
        <v/>
      </c>
      <c r="AY135" s="77" t="str">
        <f t="shared" si="70"/>
        <v/>
      </c>
      <c r="AZ135" s="83" t="str">
        <f t="shared" si="71"/>
        <v/>
      </c>
      <c r="BA135" s="79" t="str">
        <f t="shared" si="72"/>
        <v/>
      </c>
      <c r="BB135" s="80" t="str">
        <f t="shared" si="73"/>
        <v/>
      </c>
      <c r="BC135" s="81" t="str">
        <f t="shared" si="74"/>
        <v/>
      </c>
      <c r="BD135" s="84" t="str">
        <f t="shared" si="75"/>
        <v/>
      </c>
      <c r="BE135" s="78" t="str">
        <f t="shared" si="54"/>
        <v/>
      </c>
      <c r="BF135" s="79" t="str">
        <f t="shared" si="76"/>
        <v/>
      </c>
      <c r="BG135" s="80" t="str">
        <f t="shared" si="55"/>
        <v/>
      </c>
      <c r="BH135" s="81" t="str">
        <f t="shared" si="56"/>
        <v/>
      </c>
      <c r="BI135" s="84" t="str">
        <f t="shared" si="77"/>
        <v/>
      </c>
      <c r="BJ135" s="12"/>
      <c r="BK135" s="82" t="str">
        <f>IF(SUM(BB135)+SUM(BH135)=0,"",SUM(BB135)+SUM(BH135))</f>
        <v/>
      </c>
      <c r="BL135" s="82" t="str">
        <f t="shared" si="52"/>
        <v/>
      </c>
    </row>
    <row r="136" spans="1:64" ht="18.75" x14ac:dyDescent="0.3">
      <c r="A136" t="s">
        <v>45</v>
      </c>
      <c r="B136" s="3">
        <v>45698</v>
      </c>
      <c r="C136">
        <v>28</v>
      </c>
      <c r="D136">
        <v>265</v>
      </c>
      <c r="E136" t="s">
        <v>385</v>
      </c>
      <c r="F136" t="s">
        <v>386</v>
      </c>
      <c r="G136" t="s">
        <v>387</v>
      </c>
      <c r="H136" t="s">
        <v>388</v>
      </c>
      <c r="I136" t="s">
        <v>389</v>
      </c>
      <c r="J136" s="3">
        <v>45698</v>
      </c>
      <c r="K136" s="2">
        <v>-2361.5700000000002</v>
      </c>
      <c r="L136" t="s">
        <v>49</v>
      </c>
      <c r="M136" t="s">
        <v>112</v>
      </c>
      <c r="N136" t="s">
        <v>59</v>
      </c>
      <c r="O136" t="s">
        <v>390</v>
      </c>
      <c r="AF136" s="66" t="str">
        <f t="shared" si="57"/>
        <v/>
      </c>
      <c r="AG136" s="4" t="str">
        <f t="shared" si="58"/>
        <v/>
      </c>
      <c r="AH136" s="5" t="str">
        <f t="shared" si="59"/>
        <v/>
      </c>
      <c r="AI136" s="4" t="str">
        <f>IF(COUNTIF(AF136:AF$1212,AF136)=COUNTIF(AF:AF,AF136),SUMIFS(AG136:AG$1212,F136:F$1212,"ATOS*",AF136:AF$1212,AF136),"")</f>
        <v/>
      </c>
      <c r="AJ136" s="67" t="str">
        <f t="shared" si="60"/>
        <v/>
      </c>
      <c r="AK136" s="103" t="str">
        <f t="shared" si="61"/>
        <v/>
      </c>
      <c r="AL136" s="4" t="str">
        <f t="shared" si="62"/>
        <v/>
      </c>
      <c r="AM136" s="5" t="str">
        <f t="shared" si="63"/>
        <v/>
      </c>
      <c r="AN136" s="68" t="str">
        <f>IF(COUNTIF(AK136:AK$1193,AK136)=COUNTIF(AK:AK,AK136),SUMIFS(AL136:AL$1193,F136:F$1193,"*WORLDLINE*",AK136:AK$1193,AK136),"")</f>
        <v/>
      </c>
      <c r="AO136" s="83" t="str">
        <f t="shared" si="53"/>
        <v/>
      </c>
      <c r="AP136" s="79" t="str">
        <f t="shared" si="64"/>
        <v/>
      </c>
      <c r="AQ136" s="80" t="str">
        <f t="shared" si="65"/>
        <v/>
      </c>
      <c r="AR136" s="81" t="str">
        <f t="shared" si="66"/>
        <v/>
      </c>
      <c r="AS136" s="84" t="str">
        <f t="shared" si="67"/>
        <v/>
      </c>
      <c r="AT136" s="74" t="str">
        <f>IF(LEFT(O136,5)="SUMUP",MID(RIGHT(O136,6),1,2)&amp;"/"&amp;MID(RIGHT(O136,6),3,2)&amp;"/"&amp;MID(RIGHT(O136,6),5,2),"")</f>
        <v/>
      </c>
      <c r="AU136" s="5" t="str">
        <f t="shared" si="68"/>
        <v/>
      </c>
      <c r="AV136" s="7" t="str">
        <f t="shared" si="69"/>
        <v/>
      </c>
      <c r="AW136" s="75" t="str">
        <f>IF(AX136="","",VLOOKUP(AV136,[1]SUMUP!$V$4:$Y$2029,2,FALSE))</f>
        <v/>
      </c>
      <c r="AX136" s="76" t="str">
        <f>IF(AV136="","",K136)</f>
        <v/>
      </c>
      <c r="AY136" s="77" t="str">
        <f t="shared" si="70"/>
        <v/>
      </c>
      <c r="AZ136" s="83" t="str">
        <f t="shared" si="71"/>
        <v/>
      </c>
      <c r="BA136" s="79" t="str">
        <f t="shared" si="72"/>
        <v/>
      </c>
      <c r="BB136" s="80" t="str">
        <f t="shared" si="73"/>
        <v/>
      </c>
      <c r="BC136" s="81" t="str">
        <f t="shared" si="74"/>
        <v/>
      </c>
      <c r="BD136" s="84" t="str">
        <f t="shared" si="75"/>
        <v/>
      </c>
      <c r="BE136" s="78" t="str">
        <f t="shared" si="54"/>
        <v/>
      </c>
      <c r="BF136" s="79" t="str">
        <f t="shared" si="76"/>
        <v/>
      </c>
      <c r="BG136" s="80" t="str">
        <f t="shared" si="55"/>
        <v/>
      </c>
      <c r="BH136" s="81" t="str">
        <f t="shared" si="56"/>
        <v/>
      </c>
      <c r="BI136" s="84" t="str">
        <f t="shared" si="77"/>
        <v/>
      </c>
      <c r="BJ136" s="12"/>
      <c r="BK136" s="82" t="str">
        <f>IF(SUM(BB136)+SUM(BH136)=0,"",SUM(BB136)+SUM(BH136))</f>
        <v/>
      </c>
      <c r="BL136" s="82" t="str">
        <f t="shared" si="52"/>
        <v/>
      </c>
    </row>
    <row r="137" spans="1:64" ht="18.75" x14ac:dyDescent="0.3">
      <c r="A137" t="s">
        <v>45</v>
      </c>
      <c r="B137" s="3">
        <v>45698</v>
      </c>
      <c r="C137">
        <v>28</v>
      </c>
      <c r="D137">
        <v>264</v>
      </c>
      <c r="E137" t="s">
        <v>391</v>
      </c>
      <c r="F137" t="s">
        <v>392</v>
      </c>
      <c r="I137" t="s">
        <v>393</v>
      </c>
      <c r="J137" s="3">
        <v>45698</v>
      </c>
      <c r="K137" s="2">
        <v>-618.16999999999996</v>
      </c>
      <c r="L137" t="s">
        <v>49</v>
      </c>
      <c r="M137" t="s">
        <v>112</v>
      </c>
      <c r="O137" t="s">
        <v>394</v>
      </c>
      <c r="AF137" s="66" t="str">
        <f t="shared" si="57"/>
        <v/>
      </c>
      <c r="AG137" s="4" t="str">
        <f t="shared" si="58"/>
        <v/>
      </c>
      <c r="AH137" s="5" t="str">
        <f t="shared" si="59"/>
        <v/>
      </c>
      <c r="AI137" s="4" t="str">
        <f>IF(COUNTIF(AF137:AF$1212,AF137)=COUNTIF(AF:AF,AF137),SUMIFS(AG137:AG$1212,F137:F$1212,"ATOS*",AF137:AF$1212,AF137),"")</f>
        <v/>
      </c>
      <c r="AJ137" s="67" t="str">
        <f t="shared" si="60"/>
        <v/>
      </c>
      <c r="AK137" s="103" t="str">
        <f t="shared" si="61"/>
        <v/>
      </c>
      <c r="AL137" s="4" t="str">
        <f t="shared" si="62"/>
        <v/>
      </c>
      <c r="AM137" s="5" t="str">
        <f t="shared" si="63"/>
        <v/>
      </c>
      <c r="AN137" s="68" t="str">
        <f>IF(COUNTIF(AK137:AK$1193,AK137)=COUNTIF(AK:AK,AK137),SUMIFS(AL137:AL$1193,F137:F$1193,"*WORLDLINE*",AK137:AK$1193,AK137),"")</f>
        <v/>
      </c>
      <c r="AO137" s="83" t="str">
        <f t="shared" si="53"/>
        <v/>
      </c>
      <c r="AP137" s="79" t="str">
        <f t="shared" si="64"/>
        <v/>
      </c>
      <c r="AQ137" s="80" t="str">
        <f t="shared" si="65"/>
        <v/>
      </c>
      <c r="AR137" s="81" t="str">
        <f t="shared" si="66"/>
        <v/>
      </c>
      <c r="AS137" s="84" t="str">
        <f t="shared" si="67"/>
        <v/>
      </c>
      <c r="AT137" s="74" t="str">
        <f>IF(LEFT(O137,5)="SUMUP",MID(RIGHT(O137,6),1,2)&amp;"/"&amp;MID(RIGHT(O137,6),3,2)&amp;"/"&amp;MID(RIGHT(O137,6),5,2),"")</f>
        <v/>
      </c>
      <c r="AU137" s="5" t="str">
        <f t="shared" si="68"/>
        <v/>
      </c>
      <c r="AV137" s="7" t="str">
        <f t="shared" si="69"/>
        <v/>
      </c>
      <c r="AW137" s="75" t="str">
        <f>IF(AX137="","",VLOOKUP(AV137,[1]SUMUP!$V$4:$Y$2029,2,FALSE))</f>
        <v/>
      </c>
      <c r="AX137" s="76" t="str">
        <f>IF(AV137="","",K137)</f>
        <v/>
      </c>
      <c r="AY137" s="77" t="str">
        <f t="shared" si="70"/>
        <v/>
      </c>
      <c r="AZ137" s="83" t="str">
        <f t="shared" si="71"/>
        <v/>
      </c>
      <c r="BA137" s="79" t="str">
        <f t="shared" si="72"/>
        <v/>
      </c>
      <c r="BB137" s="80" t="str">
        <f t="shared" si="73"/>
        <v/>
      </c>
      <c r="BC137" s="81" t="str">
        <f t="shared" si="74"/>
        <v/>
      </c>
      <c r="BD137" s="84" t="str">
        <f t="shared" si="75"/>
        <v/>
      </c>
      <c r="BE137" s="78" t="str">
        <f t="shared" si="54"/>
        <v/>
      </c>
      <c r="BF137" s="79" t="str">
        <f t="shared" si="76"/>
        <v/>
      </c>
      <c r="BG137" s="80" t="str">
        <f t="shared" si="55"/>
        <v/>
      </c>
      <c r="BH137" s="81" t="str">
        <f t="shared" si="56"/>
        <v/>
      </c>
      <c r="BI137" s="84" t="str">
        <f t="shared" si="77"/>
        <v/>
      </c>
      <c r="BJ137" s="12"/>
      <c r="BK137" s="82" t="str">
        <f>IF(SUM(BB137)+SUM(BH137)=0,"",SUM(BB137)+SUM(BH137))</f>
        <v/>
      </c>
      <c r="BL137" s="82" t="str">
        <f t="shared" si="52"/>
        <v/>
      </c>
    </row>
    <row r="138" spans="1:64" ht="18.75" x14ac:dyDescent="0.3">
      <c r="A138" t="s">
        <v>45</v>
      </c>
      <c r="B138" s="3">
        <v>45698</v>
      </c>
      <c r="C138">
        <v>28</v>
      </c>
      <c r="D138">
        <v>263</v>
      </c>
      <c r="E138" t="s">
        <v>46</v>
      </c>
      <c r="F138" t="s">
        <v>47</v>
      </c>
      <c r="I138" t="s">
        <v>395</v>
      </c>
      <c r="J138" s="3">
        <v>45698</v>
      </c>
      <c r="K138" s="2">
        <v>154</v>
      </c>
      <c r="L138" t="s">
        <v>49</v>
      </c>
      <c r="M138" t="s">
        <v>50</v>
      </c>
      <c r="O138" t="s">
        <v>373</v>
      </c>
      <c r="AF138" s="66">
        <f t="shared" si="57"/>
        <v>45698</v>
      </c>
      <c r="AG138" s="4">
        <f t="shared" si="58"/>
        <v>154</v>
      </c>
      <c r="AH138" s="5" t="str">
        <f t="shared" si="59"/>
        <v/>
      </c>
      <c r="AI138" s="4" t="str">
        <f>IF(COUNTIF(AF138:AF$1212,AF138)=COUNTIF(AF:AF,AF138),SUMIFS(AG138:AG$1212,F138:F$1212,"ATOS*",AF138:AF$1212,AF138),"")</f>
        <v/>
      </c>
      <c r="AJ138" s="67" t="str">
        <f t="shared" si="60"/>
        <v/>
      </c>
      <c r="AK138" s="103" t="str">
        <f t="shared" si="61"/>
        <v/>
      </c>
      <c r="AL138" s="4" t="str">
        <f t="shared" si="62"/>
        <v/>
      </c>
      <c r="AM138" s="5" t="str">
        <f t="shared" si="63"/>
        <v/>
      </c>
      <c r="AN138" s="68" t="str">
        <f>IF(COUNTIF(AK138:AK$1193,AK138)=COUNTIF(AK:AK,AK138),SUMIFS(AL138:AL$1193,F138:F$1193,"*WORLDLINE*",AK138:AK$1193,AK138),"")</f>
        <v/>
      </c>
      <c r="AO138" s="83" t="str">
        <f t="shared" si="53"/>
        <v/>
      </c>
      <c r="AP138" s="79" t="str">
        <f t="shared" si="64"/>
        <v/>
      </c>
      <c r="AQ138" s="80" t="str">
        <f t="shared" si="65"/>
        <v/>
      </c>
      <c r="AR138" s="81" t="str">
        <f t="shared" si="66"/>
        <v/>
      </c>
      <c r="AS138" s="84" t="str">
        <f t="shared" si="67"/>
        <v/>
      </c>
      <c r="AT138" s="74" t="str">
        <f>IF(LEFT(O138,5)="SUMUP",MID(RIGHT(O138,6),1,2)&amp;"/"&amp;MID(RIGHT(O138,6),3,2)&amp;"/"&amp;MID(RIGHT(O138,6),5,2),"")</f>
        <v/>
      </c>
      <c r="AU138" s="5" t="str">
        <f t="shared" si="68"/>
        <v/>
      </c>
      <c r="AV138" s="7" t="str">
        <f t="shared" si="69"/>
        <v/>
      </c>
      <c r="AW138" s="75" t="str">
        <f>IF(AX138="","",VLOOKUP(AV138,[1]SUMUP!$V$4:$Y$2029,2,FALSE))</f>
        <v/>
      </c>
      <c r="AX138" s="76" t="str">
        <f>IF(AV138="","",K138)</f>
        <v/>
      </c>
      <c r="AY138" s="77" t="str">
        <f t="shared" si="70"/>
        <v/>
      </c>
      <c r="AZ138" s="83" t="str">
        <f t="shared" si="71"/>
        <v/>
      </c>
      <c r="BA138" s="79" t="str">
        <f t="shared" si="72"/>
        <v/>
      </c>
      <c r="BB138" s="80" t="str">
        <f t="shared" si="73"/>
        <v/>
      </c>
      <c r="BC138" s="81" t="str">
        <f t="shared" si="74"/>
        <v/>
      </c>
      <c r="BD138" s="84" t="str">
        <f t="shared" si="75"/>
        <v/>
      </c>
      <c r="BE138" s="78" t="str">
        <f t="shared" si="54"/>
        <v/>
      </c>
      <c r="BF138" s="79" t="str">
        <f t="shared" si="76"/>
        <v/>
      </c>
      <c r="BG138" s="80" t="str">
        <f t="shared" si="55"/>
        <v/>
      </c>
      <c r="BH138" s="81" t="str">
        <f t="shared" si="56"/>
        <v/>
      </c>
      <c r="BI138" s="84" t="str">
        <f t="shared" si="77"/>
        <v/>
      </c>
      <c r="BJ138" s="12"/>
      <c r="BK138" s="82" t="str">
        <f>IF(SUM(BB138)+SUM(BH138)=0,"",SUM(BB138)+SUM(BH138))</f>
        <v/>
      </c>
      <c r="BL138" s="82" t="str">
        <f t="shared" si="52"/>
        <v/>
      </c>
    </row>
    <row r="139" spans="1:64" ht="18.75" x14ac:dyDescent="0.3">
      <c r="A139" t="s">
        <v>45</v>
      </c>
      <c r="B139" s="3">
        <v>45698</v>
      </c>
      <c r="C139">
        <v>28</v>
      </c>
      <c r="D139">
        <v>262</v>
      </c>
      <c r="E139" t="s">
        <v>301</v>
      </c>
      <c r="F139" t="s">
        <v>302</v>
      </c>
      <c r="G139" t="s">
        <v>303</v>
      </c>
      <c r="H139" t="s">
        <v>304</v>
      </c>
      <c r="I139" t="s">
        <v>396</v>
      </c>
      <c r="J139" s="3">
        <v>45698</v>
      </c>
      <c r="K139" s="2">
        <v>12500</v>
      </c>
      <c r="L139" t="s">
        <v>49</v>
      </c>
      <c r="M139" t="s">
        <v>55</v>
      </c>
      <c r="N139" t="s">
        <v>59</v>
      </c>
      <c r="O139" t="s">
        <v>397</v>
      </c>
      <c r="AF139" s="66" t="str">
        <f t="shared" si="57"/>
        <v/>
      </c>
      <c r="AG139" s="4" t="str">
        <f t="shared" si="58"/>
        <v/>
      </c>
      <c r="AH139" s="5" t="str">
        <f t="shared" si="59"/>
        <v/>
      </c>
      <c r="AI139" s="4" t="str">
        <f>IF(COUNTIF(AF139:AF$1212,AF139)=COUNTIF(AF:AF,AF139),SUMIFS(AG139:AG$1212,F139:F$1212,"ATOS*",AF139:AF$1212,AF139),"")</f>
        <v/>
      </c>
      <c r="AJ139" s="67" t="str">
        <f t="shared" si="60"/>
        <v/>
      </c>
      <c r="AK139" s="103" t="str">
        <f t="shared" si="61"/>
        <v/>
      </c>
      <c r="AL139" s="4" t="str">
        <f t="shared" si="62"/>
        <v/>
      </c>
      <c r="AM139" s="5" t="str">
        <f t="shared" si="63"/>
        <v/>
      </c>
      <c r="AN139" s="68" t="str">
        <f>IF(COUNTIF(AK139:AK$1193,AK139)=COUNTIF(AK:AK,AK139),SUMIFS(AL139:AL$1193,F139:F$1193,"*WORLDLINE*",AK139:AK$1193,AK139),"")</f>
        <v/>
      </c>
      <c r="AO139" s="83" t="str">
        <f t="shared" si="53"/>
        <v/>
      </c>
      <c r="AP139" s="79" t="str">
        <f t="shared" si="64"/>
        <v/>
      </c>
      <c r="AQ139" s="80" t="str">
        <f t="shared" si="65"/>
        <v/>
      </c>
      <c r="AR139" s="81" t="str">
        <f t="shared" si="66"/>
        <v/>
      </c>
      <c r="AS139" s="84" t="str">
        <f t="shared" si="67"/>
        <v/>
      </c>
      <c r="AT139" s="74" t="str">
        <f>IF(LEFT(O139,5)="SUMUP",MID(RIGHT(O139,6),1,2)&amp;"/"&amp;MID(RIGHT(O139,6),3,2)&amp;"/"&amp;MID(RIGHT(O139,6),5,2),"")</f>
        <v/>
      </c>
      <c r="AU139" s="5" t="str">
        <f t="shared" si="68"/>
        <v/>
      </c>
      <c r="AV139" s="7" t="str">
        <f t="shared" si="69"/>
        <v/>
      </c>
      <c r="AW139" s="75" t="str">
        <f>IF(AX139="","",VLOOKUP(AV139,[1]SUMUP!$V$4:$Y$2029,2,FALSE))</f>
        <v/>
      </c>
      <c r="AX139" s="76" t="str">
        <f>IF(AV139="","",K139)</f>
        <v/>
      </c>
      <c r="AY139" s="77" t="str">
        <f t="shared" si="70"/>
        <v/>
      </c>
      <c r="AZ139" s="83" t="str">
        <f t="shared" si="71"/>
        <v/>
      </c>
      <c r="BA139" s="79" t="str">
        <f t="shared" si="72"/>
        <v/>
      </c>
      <c r="BB139" s="80" t="str">
        <f t="shared" si="73"/>
        <v/>
      </c>
      <c r="BC139" s="81" t="str">
        <f t="shared" si="74"/>
        <v/>
      </c>
      <c r="BD139" s="84" t="str">
        <f t="shared" si="75"/>
        <v/>
      </c>
      <c r="BE139" s="78" t="str">
        <f t="shared" si="54"/>
        <v/>
      </c>
      <c r="BF139" s="79" t="str">
        <f t="shared" si="76"/>
        <v/>
      </c>
      <c r="BG139" s="80" t="str">
        <f t="shared" si="55"/>
        <v/>
      </c>
      <c r="BH139" s="81" t="str">
        <f t="shared" si="56"/>
        <v/>
      </c>
      <c r="BI139" s="84" t="str">
        <f t="shared" si="77"/>
        <v/>
      </c>
      <c r="BJ139" s="12"/>
      <c r="BK139" s="82" t="str">
        <f>IF(SUM(BB139)+SUM(BH139)=0,"",SUM(BB139)+SUM(BH139))</f>
        <v/>
      </c>
      <c r="BL139" s="82" t="str">
        <f t="shared" si="52"/>
        <v/>
      </c>
    </row>
    <row r="140" spans="1:64" ht="18.75" x14ac:dyDescent="0.3">
      <c r="A140" t="s">
        <v>45</v>
      </c>
      <c r="B140" s="3">
        <v>45698</v>
      </c>
      <c r="C140">
        <v>28</v>
      </c>
      <c r="D140">
        <v>261</v>
      </c>
      <c r="E140" t="s">
        <v>46</v>
      </c>
      <c r="F140" t="s">
        <v>47</v>
      </c>
      <c r="I140" t="s">
        <v>398</v>
      </c>
      <c r="J140" s="3">
        <v>45696</v>
      </c>
      <c r="K140" s="2">
        <v>1321.98</v>
      </c>
      <c r="L140" t="s">
        <v>49</v>
      </c>
      <c r="M140" t="s">
        <v>50</v>
      </c>
      <c r="O140" t="s">
        <v>399</v>
      </c>
      <c r="AF140" s="66">
        <f t="shared" si="57"/>
        <v>45696</v>
      </c>
      <c r="AG140" s="4">
        <f t="shared" si="58"/>
        <v>1321.98</v>
      </c>
      <c r="AH140" s="5">
        <f t="shared" si="59"/>
        <v>45696</v>
      </c>
      <c r="AI140" s="4">
        <f>IF(COUNTIF(AF140:AF$1212,AF140)=COUNTIF(AF:AF,AF140),SUMIFS(AG140:AG$1212,F140:F$1212,"ATOS*",AF140:AF$1212,AF140),"")</f>
        <v>1321.98</v>
      </c>
      <c r="AJ140" s="67" t="str">
        <f t="shared" si="60"/>
        <v/>
      </c>
      <c r="AK140" s="103" t="str">
        <f t="shared" si="61"/>
        <v/>
      </c>
      <c r="AL140" s="4" t="str">
        <f t="shared" si="62"/>
        <v/>
      </c>
      <c r="AM140" s="5" t="str">
        <f t="shared" si="63"/>
        <v/>
      </c>
      <c r="AN140" s="68" t="str">
        <f>IF(COUNTIF(AK140:AK$1193,AK140)=COUNTIF(AK:AK,AK140),SUMIFS(AL140:AL$1193,F140:F$1193,"*WORLDLINE*",AK140:AK$1193,AK140),"")</f>
        <v/>
      </c>
      <c r="AO140" s="83" t="str">
        <f t="shared" si="53"/>
        <v/>
      </c>
      <c r="AP140" s="79" t="str">
        <f t="shared" si="64"/>
        <v/>
      </c>
      <c r="AQ140" s="80" t="str">
        <f t="shared" si="65"/>
        <v/>
      </c>
      <c r="AR140" s="81" t="str">
        <f t="shared" si="66"/>
        <v/>
      </c>
      <c r="AS140" s="84" t="str">
        <f t="shared" si="67"/>
        <v/>
      </c>
      <c r="AT140" s="74" t="str">
        <f>IF(LEFT(O140,5)="SUMUP",MID(RIGHT(O140,6),1,2)&amp;"/"&amp;MID(RIGHT(O140,6),3,2)&amp;"/"&amp;MID(RIGHT(O140,6),5,2),"")</f>
        <v/>
      </c>
      <c r="AU140" s="5" t="str">
        <f t="shared" si="68"/>
        <v/>
      </c>
      <c r="AV140" s="7" t="str">
        <f t="shared" si="69"/>
        <v/>
      </c>
      <c r="AW140" s="75" t="str">
        <f>IF(AX140="","",VLOOKUP(AV140,[1]SUMUP!$V$4:$Y$2029,2,FALSE))</f>
        <v/>
      </c>
      <c r="AX140" s="76" t="str">
        <f>IF(AV140="","",K140)</f>
        <v/>
      </c>
      <c r="AY140" s="77" t="str">
        <f t="shared" si="70"/>
        <v/>
      </c>
      <c r="AZ140" s="83" t="str">
        <f t="shared" si="71"/>
        <v/>
      </c>
      <c r="BA140" s="79" t="str">
        <f t="shared" si="72"/>
        <v/>
      </c>
      <c r="BB140" s="80" t="str">
        <f t="shared" si="73"/>
        <v/>
      </c>
      <c r="BC140" s="81" t="str">
        <f t="shared" si="74"/>
        <v/>
      </c>
      <c r="BD140" s="84" t="str">
        <f t="shared" si="75"/>
        <v/>
      </c>
      <c r="BE140" s="78" t="str">
        <f t="shared" si="54"/>
        <v/>
      </c>
      <c r="BF140" s="79" t="str">
        <f t="shared" si="76"/>
        <v/>
      </c>
      <c r="BG140" s="80" t="str">
        <f t="shared" si="55"/>
        <v/>
      </c>
      <c r="BH140" s="81" t="str">
        <f t="shared" si="56"/>
        <v/>
      </c>
      <c r="BI140" s="84" t="str">
        <f t="shared" si="77"/>
        <v/>
      </c>
      <c r="BJ140" s="12"/>
      <c r="BK140" s="82" t="str">
        <f>IF(SUM(BB140)+SUM(BH140)=0,"",SUM(BB140)+SUM(BH140))</f>
        <v/>
      </c>
      <c r="BL140" s="82" t="str">
        <f t="shared" si="52"/>
        <v/>
      </c>
    </row>
    <row r="141" spans="1:64" ht="18.75" x14ac:dyDescent="0.3">
      <c r="A141" t="s">
        <v>45</v>
      </c>
      <c r="B141" s="3">
        <v>45698</v>
      </c>
      <c r="C141">
        <v>28</v>
      </c>
      <c r="D141">
        <v>260</v>
      </c>
      <c r="E141" t="s">
        <v>46</v>
      </c>
      <c r="F141" t="s">
        <v>47</v>
      </c>
      <c r="I141" t="s">
        <v>400</v>
      </c>
      <c r="J141" s="3">
        <v>45695</v>
      </c>
      <c r="K141" s="2">
        <v>1020</v>
      </c>
      <c r="L141" t="s">
        <v>49</v>
      </c>
      <c r="M141" t="s">
        <v>50</v>
      </c>
      <c r="O141" t="s">
        <v>401</v>
      </c>
      <c r="AF141" s="66">
        <f t="shared" si="57"/>
        <v>45695</v>
      </c>
      <c r="AG141" s="4">
        <f t="shared" si="58"/>
        <v>1020</v>
      </c>
      <c r="AH141" s="5">
        <f t="shared" si="59"/>
        <v>45695</v>
      </c>
      <c r="AI141" s="4">
        <f>IF(COUNTIF(AF141:AF$1212,AF141)=COUNTIF(AF:AF,AF141),SUMIFS(AG141:AG$1212,F141:F$1212,"ATOS*",AF141:AF$1212,AF141),"")</f>
        <v>1071</v>
      </c>
      <c r="AJ141" s="67" t="str">
        <f t="shared" si="60"/>
        <v/>
      </c>
      <c r="AK141" s="103" t="str">
        <f t="shared" si="61"/>
        <v/>
      </c>
      <c r="AL141" s="4" t="str">
        <f t="shared" si="62"/>
        <v/>
      </c>
      <c r="AM141" s="5" t="str">
        <f t="shared" si="63"/>
        <v/>
      </c>
      <c r="AN141" s="68" t="str">
        <f>IF(COUNTIF(AK141:AK$1193,AK141)=COUNTIF(AK:AK,AK141),SUMIFS(AL141:AL$1193,F141:F$1193,"*WORLDLINE*",AK141:AK$1193,AK141),"")</f>
        <v/>
      </c>
      <c r="AO141" s="83" t="str">
        <f t="shared" si="53"/>
        <v/>
      </c>
      <c r="AP141" s="79" t="str">
        <f t="shared" si="64"/>
        <v/>
      </c>
      <c r="AQ141" s="80" t="str">
        <f t="shared" si="65"/>
        <v/>
      </c>
      <c r="AR141" s="81" t="str">
        <f t="shared" si="66"/>
        <v/>
      </c>
      <c r="AS141" s="84" t="str">
        <f t="shared" si="67"/>
        <v/>
      </c>
      <c r="AT141" s="74" t="str">
        <f>IF(LEFT(O141,5)="SUMUP",MID(RIGHT(O141,6),1,2)&amp;"/"&amp;MID(RIGHT(O141,6),3,2)&amp;"/"&amp;MID(RIGHT(O141,6),5,2),"")</f>
        <v/>
      </c>
      <c r="AU141" s="5" t="str">
        <f t="shared" si="68"/>
        <v/>
      </c>
      <c r="AV141" s="7" t="str">
        <f t="shared" si="69"/>
        <v/>
      </c>
      <c r="AW141" s="75" t="str">
        <f>IF(AX141="","",VLOOKUP(AV141,[1]SUMUP!$V$4:$Y$2029,2,FALSE))</f>
        <v/>
      </c>
      <c r="AX141" s="76" t="str">
        <f>IF(AV141="","",K141)</f>
        <v/>
      </c>
      <c r="AY141" s="77" t="str">
        <f t="shared" si="70"/>
        <v/>
      </c>
      <c r="AZ141" s="83" t="str">
        <f t="shared" si="71"/>
        <v/>
      </c>
      <c r="BA141" s="79" t="str">
        <f t="shared" si="72"/>
        <v/>
      </c>
      <c r="BB141" s="80" t="str">
        <f t="shared" si="73"/>
        <v/>
      </c>
      <c r="BC141" s="81" t="str">
        <f t="shared" si="74"/>
        <v/>
      </c>
      <c r="BD141" s="84" t="str">
        <f t="shared" si="75"/>
        <v/>
      </c>
      <c r="BE141" s="78" t="str">
        <f t="shared" si="54"/>
        <v/>
      </c>
      <c r="BF141" s="79" t="str">
        <f t="shared" si="76"/>
        <v/>
      </c>
      <c r="BG141" s="80" t="str">
        <f t="shared" si="55"/>
        <v/>
      </c>
      <c r="BH141" s="81" t="str">
        <f t="shared" si="56"/>
        <v/>
      </c>
      <c r="BI141" s="84" t="str">
        <f t="shared" si="77"/>
        <v/>
      </c>
      <c r="BJ141" s="12"/>
      <c r="BK141" s="82" t="str">
        <f>IF(SUM(BB141)+SUM(BH141)=0,"",SUM(BB141)+SUM(BH141))</f>
        <v/>
      </c>
      <c r="BL141" s="82" t="str">
        <f t="shared" ref="BL141:BL193" si="78">IF(SUM(BC141)+SUM(BH141)=0,"",SUM(BC141)+SUM(BH141))</f>
        <v/>
      </c>
    </row>
    <row r="142" spans="1:64" ht="18.75" x14ac:dyDescent="0.3">
      <c r="A142" t="s">
        <v>45</v>
      </c>
      <c r="B142" s="3">
        <v>45698</v>
      </c>
      <c r="C142">
        <v>28</v>
      </c>
      <c r="D142">
        <v>259</v>
      </c>
      <c r="E142" t="s">
        <v>87</v>
      </c>
      <c r="F142" t="s">
        <v>88</v>
      </c>
      <c r="I142" t="s">
        <v>402</v>
      </c>
      <c r="J142" s="3">
        <v>45698</v>
      </c>
      <c r="K142" s="2">
        <v>49</v>
      </c>
      <c r="L142" t="s">
        <v>49</v>
      </c>
      <c r="M142" t="s">
        <v>50</v>
      </c>
      <c r="O142" t="s">
        <v>403</v>
      </c>
      <c r="AF142" s="66" t="str">
        <f t="shared" si="57"/>
        <v/>
      </c>
      <c r="AG142" s="4" t="str">
        <f t="shared" si="58"/>
        <v/>
      </c>
      <c r="AH142" s="5" t="str">
        <f t="shared" si="59"/>
        <v/>
      </c>
      <c r="AI142" s="4" t="str">
        <f>IF(COUNTIF(AF142:AF$1212,AF142)=COUNTIF(AF:AF,AF142),SUMIFS(AG142:AG$1212,F142:F$1212,"ATOS*",AF142:AF$1212,AF142),"")</f>
        <v/>
      </c>
      <c r="AJ142" s="67" t="str">
        <f t="shared" si="60"/>
        <v>06/02/2025</v>
      </c>
      <c r="AK142" s="103">
        <f t="shared" si="61"/>
        <v>45694</v>
      </c>
      <c r="AL142" s="4">
        <f t="shared" si="62"/>
        <v>49</v>
      </c>
      <c r="AM142" s="5">
        <f t="shared" si="63"/>
        <v>45694</v>
      </c>
      <c r="AN142" s="68">
        <f>IF(COUNTIF(AK142:AK$1193,AK142)=COUNTIF(AK:AK,AK142),SUMIFS(AL142:AL$1193,F142:F$1193,"*WORLDLINE*",AK142:AK$1193,AK142),"")</f>
        <v>49</v>
      </c>
      <c r="AO142" s="83" t="str">
        <f t="shared" si="53"/>
        <v/>
      </c>
      <c r="AP142" s="79" t="str">
        <f t="shared" si="64"/>
        <v/>
      </c>
      <c r="AQ142" s="80" t="str">
        <f t="shared" si="65"/>
        <v/>
      </c>
      <c r="AR142" s="81" t="str">
        <f t="shared" si="66"/>
        <v/>
      </c>
      <c r="AS142" s="84" t="str">
        <f t="shared" si="67"/>
        <v/>
      </c>
      <c r="AT142" s="74" t="str">
        <f>IF(LEFT(O142,5)="SUMUP",MID(RIGHT(O142,6),1,2)&amp;"/"&amp;MID(RIGHT(O142,6),3,2)&amp;"/"&amp;MID(RIGHT(O142,6),5,2),"")</f>
        <v/>
      </c>
      <c r="AU142" s="5" t="str">
        <f t="shared" si="68"/>
        <v/>
      </c>
      <c r="AV142" s="7" t="str">
        <f t="shared" si="69"/>
        <v/>
      </c>
      <c r="AW142" s="75" t="str">
        <f>IF(AX142="","",VLOOKUP(AV142,[1]SUMUP!$V$4:$Y$2029,2,FALSE))</f>
        <v/>
      </c>
      <c r="AX142" s="76" t="str">
        <f>IF(AV142="","",K142)</f>
        <v/>
      </c>
      <c r="AY142" s="77" t="str">
        <f t="shared" si="70"/>
        <v/>
      </c>
      <c r="AZ142" s="83" t="str">
        <f t="shared" si="71"/>
        <v/>
      </c>
      <c r="BA142" s="79" t="str">
        <f t="shared" si="72"/>
        <v/>
      </c>
      <c r="BB142" s="80" t="str">
        <f t="shared" si="73"/>
        <v/>
      </c>
      <c r="BC142" s="81" t="str">
        <f t="shared" si="74"/>
        <v/>
      </c>
      <c r="BD142" s="84" t="str">
        <f t="shared" si="75"/>
        <v/>
      </c>
      <c r="BE142" s="78" t="str">
        <f t="shared" si="54"/>
        <v/>
      </c>
      <c r="BF142" s="79" t="str">
        <f t="shared" si="76"/>
        <v/>
      </c>
      <c r="BG142" s="80" t="str">
        <f t="shared" si="55"/>
        <v/>
      </c>
      <c r="BH142" s="81" t="str">
        <f t="shared" si="56"/>
        <v/>
      </c>
      <c r="BI142" s="84" t="str">
        <f t="shared" si="77"/>
        <v/>
      </c>
      <c r="BJ142" s="12"/>
      <c r="BK142" s="82" t="str">
        <f>IF(SUM(BB142)+SUM(BH142)=0,"",SUM(BB142)+SUM(BH142))</f>
        <v/>
      </c>
      <c r="BL142" s="82" t="str">
        <f t="shared" si="78"/>
        <v/>
      </c>
    </row>
    <row r="143" spans="1:64" ht="18.75" x14ac:dyDescent="0.3">
      <c r="A143" t="s">
        <v>45</v>
      </c>
      <c r="B143" s="3">
        <v>45698</v>
      </c>
      <c r="C143">
        <v>28</v>
      </c>
      <c r="D143">
        <v>258</v>
      </c>
      <c r="E143" t="s">
        <v>91</v>
      </c>
      <c r="F143" t="s">
        <v>92</v>
      </c>
      <c r="G143" t="s">
        <v>93</v>
      </c>
      <c r="H143" t="s">
        <v>94</v>
      </c>
      <c r="I143" t="s">
        <v>404</v>
      </c>
      <c r="J143" s="3">
        <v>45698</v>
      </c>
      <c r="K143" s="2">
        <v>608.74</v>
      </c>
      <c r="L143" t="s">
        <v>49</v>
      </c>
      <c r="M143" t="s">
        <v>96</v>
      </c>
      <c r="N143" t="s">
        <v>59</v>
      </c>
      <c r="O143" t="s">
        <v>405</v>
      </c>
      <c r="AF143" s="66" t="str">
        <f t="shared" si="57"/>
        <v/>
      </c>
      <c r="AG143" s="4" t="str">
        <f t="shared" si="58"/>
        <v/>
      </c>
      <c r="AH143" s="5" t="str">
        <f t="shared" si="59"/>
        <v/>
      </c>
      <c r="AI143" s="4" t="str">
        <f>IF(COUNTIF(AF143:AF$1212,AF143)=COUNTIF(AF:AF,AF143),SUMIFS(AG143:AG$1212,F143:F$1212,"ATOS*",AF143:AF$1212,AF143),"")</f>
        <v/>
      </c>
      <c r="AJ143" s="67" t="str">
        <f t="shared" si="60"/>
        <v/>
      </c>
      <c r="AK143" s="103" t="str">
        <f t="shared" si="61"/>
        <v/>
      </c>
      <c r="AL143" s="4" t="str">
        <f t="shared" si="62"/>
        <v/>
      </c>
      <c r="AM143" s="5" t="str">
        <f t="shared" si="63"/>
        <v/>
      </c>
      <c r="AN143" s="68" t="str">
        <f>IF(COUNTIF(AK143:AK$1193,AK143)=COUNTIF(AK:AK,AK143),SUMIFS(AL143:AL$1193,F143:F$1193,"*WORLDLINE*",AK143:AK$1193,AK143),"")</f>
        <v/>
      </c>
      <c r="AO143" s="83" t="str">
        <f t="shared" si="53"/>
        <v>07/02/2025</v>
      </c>
      <c r="AP143" s="79">
        <f t="shared" si="64"/>
        <v>45695</v>
      </c>
      <c r="AQ143" s="80">
        <f t="shared" si="65"/>
        <v>610</v>
      </c>
      <c r="AR143" s="81">
        <f t="shared" si="66"/>
        <v>608.74</v>
      </c>
      <c r="AS143" s="84">
        <f t="shared" si="67"/>
        <v>1.2599999999999909</v>
      </c>
      <c r="AT143" s="74" t="str">
        <f>IF(LEFT(O143,5)="SUMUP",MID(RIGHT(O143,6),1,2)&amp;"/"&amp;MID(RIGHT(O143,6),3,2)&amp;"/"&amp;MID(RIGHT(O143,6),5,2),"")</f>
        <v/>
      </c>
      <c r="AU143" s="5" t="str">
        <f t="shared" si="68"/>
        <v/>
      </c>
      <c r="AV143" s="7" t="str">
        <f t="shared" si="69"/>
        <v/>
      </c>
      <c r="AW143" s="75" t="str">
        <f>IF(AX143="","",VLOOKUP(AV143,[1]SUMUP!$V$4:$Y$2029,2,FALSE))</f>
        <v/>
      </c>
      <c r="AX143" s="76" t="str">
        <f>IF(AV143="","",K143)</f>
        <v/>
      </c>
      <c r="AY143" s="77" t="str">
        <f t="shared" si="70"/>
        <v/>
      </c>
      <c r="AZ143" s="83" t="str">
        <f t="shared" si="71"/>
        <v/>
      </c>
      <c r="BA143" s="79" t="str">
        <f t="shared" si="72"/>
        <v/>
      </c>
      <c r="BB143" s="80" t="str">
        <f t="shared" si="73"/>
        <v/>
      </c>
      <c r="BC143" s="81" t="str">
        <f t="shared" si="74"/>
        <v/>
      </c>
      <c r="BD143" s="84" t="str">
        <f t="shared" si="75"/>
        <v/>
      </c>
      <c r="BE143" s="78" t="str">
        <f t="shared" si="54"/>
        <v/>
      </c>
      <c r="BF143" s="79" t="str">
        <f t="shared" si="76"/>
        <v/>
      </c>
      <c r="BG143" s="80" t="str">
        <f t="shared" si="55"/>
        <v/>
      </c>
      <c r="BH143" s="81" t="str">
        <f t="shared" si="56"/>
        <v/>
      </c>
      <c r="BI143" s="84" t="str">
        <f t="shared" si="77"/>
        <v/>
      </c>
      <c r="BJ143" s="12"/>
      <c r="BK143" s="82" t="str">
        <f>IF(SUM(BB143)+SUM(BH143)=0,"",SUM(BB143)+SUM(BH143))</f>
        <v/>
      </c>
      <c r="BL143" s="82" t="str">
        <f t="shared" si="78"/>
        <v/>
      </c>
    </row>
    <row r="144" spans="1:64" ht="18.75" x14ac:dyDescent="0.3">
      <c r="A144" t="s">
        <v>45</v>
      </c>
      <c r="B144" s="3">
        <v>45698</v>
      </c>
      <c r="C144">
        <v>28</v>
      </c>
      <c r="D144">
        <v>257</v>
      </c>
      <c r="E144" t="s">
        <v>91</v>
      </c>
      <c r="F144" t="s">
        <v>92</v>
      </c>
      <c r="G144" t="s">
        <v>93</v>
      </c>
      <c r="H144" t="s">
        <v>94</v>
      </c>
      <c r="I144" t="s">
        <v>406</v>
      </c>
      <c r="J144" s="3">
        <v>45698</v>
      </c>
      <c r="K144" s="2">
        <v>728.13</v>
      </c>
      <c r="L144" t="s">
        <v>49</v>
      </c>
      <c r="M144" t="s">
        <v>96</v>
      </c>
      <c r="N144" t="s">
        <v>59</v>
      </c>
      <c r="O144" t="s">
        <v>407</v>
      </c>
      <c r="AF144" s="66" t="str">
        <f t="shared" si="57"/>
        <v/>
      </c>
      <c r="AG144" s="4" t="str">
        <f t="shared" si="58"/>
        <v/>
      </c>
      <c r="AH144" s="5" t="str">
        <f t="shared" si="59"/>
        <v/>
      </c>
      <c r="AI144" s="4" t="str">
        <f>IF(COUNTIF(AF144:AF$1212,AF144)=COUNTIF(AF:AF,AF144),SUMIFS(AG144:AG$1212,F144:F$1212,"ATOS*",AF144:AF$1212,AF144),"")</f>
        <v/>
      </c>
      <c r="AJ144" s="67" t="str">
        <f t="shared" si="60"/>
        <v/>
      </c>
      <c r="AK144" s="103" t="str">
        <f t="shared" si="61"/>
        <v/>
      </c>
      <c r="AL144" s="4" t="str">
        <f t="shared" si="62"/>
        <v/>
      </c>
      <c r="AM144" s="5" t="str">
        <f t="shared" si="63"/>
        <v/>
      </c>
      <c r="AN144" s="68" t="str">
        <f>IF(COUNTIF(AK144:AK$1193,AK144)=COUNTIF(AK:AK,AK144),SUMIFS(AL144:AL$1193,F144:F$1193,"*WORLDLINE*",AK144:AK$1193,AK144),"")</f>
        <v/>
      </c>
      <c r="AO144" s="83" t="str">
        <f t="shared" si="53"/>
        <v>08/02/2025</v>
      </c>
      <c r="AP144" s="79">
        <f t="shared" si="64"/>
        <v>45696</v>
      </c>
      <c r="AQ144" s="80">
        <f t="shared" si="65"/>
        <v>732</v>
      </c>
      <c r="AR144" s="81">
        <f t="shared" si="66"/>
        <v>728.13</v>
      </c>
      <c r="AS144" s="84">
        <f t="shared" si="67"/>
        <v>3.8700000000000045</v>
      </c>
      <c r="AT144" s="74" t="str">
        <f>IF(LEFT(O144,5)="SUMUP",MID(RIGHT(O144,6),1,2)&amp;"/"&amp;MID(RIGHT(O144,6),3,2)&amp;"/"&amp;MID(RIGHT(O144,6),5,2),"")</f>
        <v/>
      </c>
      <c r="AU144" s="5" t="str">
        <f t="shared" si="68"/>
        <v/>
      </c>
      <c r="AV144" s="7" t="str">
        <f t="shared" si="69"/>
        <v/>
      </c>
      <c r="AW144" s="75" t="str">
        <f>IF(AX144="","",VLOOKUP(AV144,[1]SUMUP!$V$4:$Y$2029,2,FALSE))</f>
        <v/>
      </c>
      <c r="AX144" s="76" t="str">
        <f>IF(AV144="","",K144)</f>
        <v/>
      </c>
      <c r="AY144" s="77" t="str">
        <f t="shared" si="70"/>
        <v/>
      </c>
      <c r="AZ144" s="83" t="str">
        <f t="shared" si="71"/>
        <v/>
      </c>
      <c r="BA144" s="79" t="str">
        <f t="shared" si="72"/>
        <v/>
      </c>
      <c r="BB144" s="80" t="str">
        <f t="shared" si="73"/>
        <v/>
      </c>
      <c r="BC144" s="81" t="str">
        <f t="shared" si="74"/>
        <v/>
      </c>
      <c r="BD144" s="84" t="str">
        <f t="shared" si="75"/>
        <v/>
      </c>
      <c r="BE144" s="78" t="str">
        <f t="shared" si="54"/>
        <v/>
      </c>
      <c r="BF144" s="79" t="str">
        <f t="shared" si="76"/>
        <v/>
      </c>
      <c r="BG144" s="80" t="str">
        <f t="shared" si="55"/>
        <v/>
      </c>
      <c r="BH144" s="81" t="str">
        <f t="shared" si="56"/>
        <v/>
      </c>
      <c r="BI144" s="84" t="str">
        <f t="shared" si="77"/>
        <v/>
      </c>
      <c r="BJ144" s="12"/>
      <c r="BK144" s="82" t="str">
        <f>IF(SUM(BB144)+SUM(BH144)=0,"",SUM(BB144)+SUM(BH144))</f>
        <v/>
      </c>
      <c r="BL144" s="82" t="str">
        <f t="shared" si="78"/>
        <v/>
      </c>
    </row>
    <row r="145" spans="1:64" ht="18.75" x14ac:dyDescent="0.3">
      <c r="A145" t="s">
        <v>45</v>
      </c>
      <c r="B145" s="3">
        <v>45698</v>
      </c>
      <c r="C145">
        <v>28</v>
      </c>
      <c r="D145">
        <v>256</v>
      </c>
      <c r="F145" t="s">
        <v>315</v>
      </c>
      <c r="H145" t="s">
        <v>316</v>
      </c>
      <c r="I145" t="s">
        <v>408</v>
      </c>
      <c r="J145" s="3">
        <v>45697</v>
      </c>
      <c r="K145" s="2">
        <v>-36.65</v>
      </c>
      <c r="L145" t="s">
        <v>49</v>
      </c>
      <c r="N145" t="s">
        <v>59</v>
      </c>
      <c r="O145" t="s">
        <v>408</v>
      </c>
      <c r="AF145" s="66" t="str">
        <f t="shared" si="57"/>
        <v/>
      </c>
      <c r="AG145" s="4" t="str">
        <f t="shared" si="58"/>
        <v/>
      </c>
      <c r="AH145" s="5" t="str">
        <f t="shared" si="59"/>
        <v/>
      </c>
      <c r="AI145" s="4" t="str">
        <f>IF(COUNTIF(AF145:AF$1212,AF145)=COUNTIF(AF:AF,AF145),SUMIFS(AG145:AG$1212,F145:F$1212,"ATOS*",AF145:AF$1212,AF145),"")</f>
        <v/>
      </c>
      <c r="AJ145" s="67" t="str">
        <f t="shared" si="60"/>
        <v/>
      </c>
      <c r="AK145" s="103" t="str">
        <f t="shared" si="61"/>
        <v/>
      </c>
      <c r="AL145" s="4" t="str">
        <f t="shared" si="62"/>
        <v/>
      </c>
      <c r="AM145" s="5" t="str">
        <f t="shared" si="63"/>
        <v/>
      </c>
      <c r="AN145" s="68" t="str">
        <f>IF(COUNTIF(AK145:AK$1193,AK145)=COUNTIF(AK:AK,AK145),SUMIFS(AL145:AL$1193,F145:F$1193,"*WORLDLINE*",AK145:AK$1193,AK145),"")</f>
        <v/>
      </c>
      <c r="AO145" s="83" t="str">
        <f t="shared" si="53"/>
        <v/>
      </c>
      <c r="AP145" s="79" t="str">
        <f t="shared" si="64"/>
        <v/>
      </c>
      <c r="AQ145" s="80" t="str">
        <f t="shared" si="65"/>
        <v/>
      </c>
      <c r="AR145" s="81" t="str">
        <f t="shared" si="66"/>
        <v/>
      </c>
      <c r="AS145" s="84" t="str">
        <f t="shared" si="67"/>
        <v/>
      </c>
      <c r="AT145" s="74" t="str">
        <f>IF(LEFT(O145,5)="SUMUP",MID(RIGHT(O145,6),1,2)&amp;"/"&amp;MID(RIGHT(O145,6),3,2)&amp;"/"&amp;MID(RIGHT(O145,6),5,2),"")</f>
        <v/>
      </c>
      <c r="AU145" s="5" t="str">
        <f t="shared" si="68"/>
        <v/>
      </c>
      <c r="AV145" s="7" t="str">
        <f t="shared" si="69"/>
        <v/>
      </c>
      <c r="AW145" s="75" t="str">
        <f>IF(AX145="","",VLOOKUP(AV145,[1]SUMUP!$V$4:$Y$2029,2,FALSE))</f>
        <v/>
      </c>
      <c r="AX145" s="76" t="str">
        <f>IF(AV145="","",K145)</f>
        <v/>
      </c>
      <c r="AY145" s="77" t="str">
        <f t="shared" si="70"/>
        <v/>
      </c>
      <c r="AZ145" s="83" t="str">
        <f t="shared" si="71"/>
        <v/>
      </c>
      <c r="BA145" s="79" t="str">
        <f t="shared" si="72"/>
        <v/>
      </c>
      <c r="BB145" s="80" t="str">
        <f t="shared" si="73"/>
        <v/>
      </c>
      <c r="BC145" s="81" t="str">
        <f t="shared" si="74"/>
        <v/>
      </c>
      <c r="BD145" s="84" t="str">
        <f t="shared" si="75"/>
        <v/>
      </c>
      <c r="BE145" s="78" t="str">
        <f t="shared" si="54"/>
        <v/>
      </c>
      <c r="BF145" s="79" t="str">
        <f t="shared" si="76"/>
        <v/>
      </c>
      <c r="BG145" s="80" t="str">
        <f t="shared" si="55"/>
        <v/>
      </c>
      <c r="BH145" s="81" t="str">
        <f t="shared" si="56"/>
        <v/>
      </c>
      <c r="BI145" s="84" t="str">
        <f t="shared" si="77"/>
        <v/>
      </c>
      <c r="BJ145" s="12"/>
      <c r="BK145" s="82" t="str">
        <f>IF(SUM(BB145)+SUM(BH145)=0,"",SUM(BB145)+SUM(BH145))</f>
        <v/>
      </c>
      <c r="BL145" s="82" t="str">
        <f t="shared" si="78"/>
        <v/>
      </c>
    </row>
    <row r="146" spans="1:64" ht="18.75" x14ac:dyDescent="0.3">
      <c r="A146" t="s">
        <v>45</v>
      </c>
      <c r="B146" s="3">
        <v>45698</v>
      </c>
      <c r="C146">
        <v>28</v>
      </c>
      <c r="D146">
        <v>255</v>
      </c>
      <c r="F146" t="s">
        <v>315</v>
      </c>
      <c r="H146" t="s">
        <v>316</v>
      </c>
      <c r="I146" t="s">
        <v>409</v>
      </c>
      <c r="J146" s="3">
        <v>45697</v>
      </c>
      <c r="K146" s="2">
        <v>-39.06</v>
      </c>
      <c r="L146" t="s">
        <v>49</v>
      </c>
      <c r="N146" t="s">
        <v>59</v>
      </c>
      <c r="O146" t="s">
        <v>409</v>
      </c>
      <c r="AF146" s="66" t="str">
        <f t="shared" si="57"/>
        <v/>
      </c>
      <c r="AG146" s="4" t="str">
        <f t="shared" si="58"/>
        <v/>
      </c>
      <c r="AH146" s="5" t="str">
        <f t="shared" si="59"/>
        <v/>
      </c>
      <c r="AI146" s="4" t="str">
        <f>IF(COUNTIF(AF146:AF$1212,AF146)=COUNTIF(AF:AF,AF146),SUMIFS(AG146:AG$1212,F146:F$1212,"ATOS*",AF146:AF$1212,AF146),"")</f>
        <v/>
      </c>
      <c r="AJ146" s="67" t="str">
        <f t="shared" si="60"/>
        <v/>
      </c>
      <c r="AK146" s="103" t="str">
        <f t="shared" si="61"/>
        <v/>
      </c>
      <c r="AL146" s="4" t="str">
        <f t="shared" si="62"/>
        <v/>
      </c>
      <c r="AM146" s="5" t="str">
        <f t="shared" si="63"/>
        <v/>
      </c>
      <c r="AN146" s="68" t="str">
        <f>IF(COUNTIF(AK146:AK$1193,AK146)=COUNTIF(AK:AK,AK146),SUMIFS(AL146:AL$1193,F146:F$1193,"*WORLDLINE*",AK146:AK$1193,AK146),"")</f>
        <v/>
      </c>
      <c r="AO146" s="83" t="str">
        <f t="shared" si="53"/>
        <v/>
      </c>
      <c r="AP146" s="79" t="str">
        <f t="shared" si="64"/>
        <v/>
      </c>
      <c r="AQ146" s="80" t="str">
        <f t="shared" si="65"/>
        <v/>
      </c>
      <c r="AR146" s="81" t="str">
        <f t="shared" si="66"/>
        <v/>
      </c>
      <c r="AS146" s="84" t="str">
        <f t="shared" si="67"/>
        <v/>
      </c>
      <c r="AT146" s="74" t="str">
        <f>IF(LEFT(O146,5)="SUMUP",MID(RIGHT(O146,6),1,2)&amp;"/"&amp;MID(RIGHT(O146,6),3,2)&amp;"/"&amp;MID(RIGHT(O146,6),5,2),"")</f>
        <v/>
      </c>
      <c r="AU146" s="5" t="str">
        <f t="shared" si="68"/>
        <v/>
      </c>
      <c r="AV146" s="7" t="str">
        <f t="shared" si="69"/>
        <v/>
      </c>
      <c r="AW146" s="75" t="str">
        <f>IF(AX146="","",VLOOKUP(AV146,[1]SUMUP!$V$4:$Y$2029,2,FALSE))</f>
        <v/>
      </c>
      <c r="AX146" s="76" t="str">
        <f>IF(AV146="","",K146)</f>
        <v/>
      </c>
      <c r="AY146" s="77" t="str">
        <f t="shared" si="70"/>
        <v/>
      </c>
      <c r="AZ146" s="83" t="str">
        <f t="shared" si="71"/>
        <v/>
      </c>
      <c r="BA146" s="79" t="str">
        <f t="shared" si="72"/>
        <v/>
      </c>
      <c r="BB146" s="80" t="str">
        <f t="shared" si="73"/>
        <v/>
      </c>
      <c r="BC146" s="81" t="str">
        <f t="shared" si="74"/>
        <v/>
      </c>
      <c r="BD146" s="84" t="str">
        <f t="shared" si="75"/>
        <v/>
      </c>
      <c r="BE146" s="78" t="str">
        <f t="shared" si="54"/>
        <v/>
      </c>
      <c r="BF146" s="79" t="str">
        <f t="shared" si="76"/>
        <v/>
      </c>
      <c r="BG146" s="80" t="str">
        <f t="shared" si="55"/>
        <v/>
      </c>
      <c r="BH146" s="81" t="str">
        <f t="shared" si="56"/>
        <v/>
      </c>
      <c r="BI146" s="84" t="str">
        <f t="shared" si="77"/>
        <v/>
      </c>
      <c r="BJ146" s="12"/>
      <c r="BK146" s="82" t="str">
        <f>IF(SUM(BB146)+SUM(BH146)=0,"",SUM(BB146)+SUM(BH146))</f>
        <v/>
      </c>
      <c r="BL146" s="82" t="str">
        <f t="shared" si="78"/>
        <v/>
      </c>
    </row>
    <row r="147" spans="1:64" ht="18.75" x14ac:dyDescent="0.3">
      <c r="A147" t="s">
        <v>45</v>
      </c>
      <c r="B147" s="3">
        <v>45698</v>
      </c>
      <c r="C147">
        <v>28</v>
      </c>
      <c r="D147">
        <v>254</v>
      </c>
      <c r="E147" t="s">
        <v>410</v>
      </c>
      <c r="F147" t="s">
        <v>411</v>
      </c>
      <c r="G147" t="s">
        <v>412</v>
      </c>
      <c r="H147" t="s">
        <v>413</v>
      </c>
      <c r="I147" t="s">
        <v>414</v>
      </c>
      <c r="J147" s="3">
        <v>45696</v>
      </c>
      <c r="K147" s="2">
        <v>151</v>
      </c>
      <c r="L147" t="s">
        <v>49</v>
      </c>
      <c r="M147" t="s">
        <v>96</v>
      </c>
      <c r="N147" t="s">
        <v>59</v>
      </c>
      <c r="O147" t="s">
        <v>415</v>
      </c>
      <c r="AF147" s="66" t="str">
        <f t="shared" si="57"/>
        <v/>
      </c>
      <c r="AG147" s="4" t="str">
        <f t="shared" si="58"/>
        <v/>
      </c>
      <c r="AH147" s="5" t="str">
        <f t="shared" si="59"/>
        <v/>
      </c>
      <c r="AI147" s="4" t="str">
        <f>IF(COUNTIF(AF147:AF$1212,AF147)=COUNTIF(AF:AF,AF147),SUMIFS(AG147:AG$1212,F147:F$1212,"ATOS*",AF147:AF$1212,AF147),"")</f>
        <v/>
      </c>
      <c r="AJ147" s="67" t="str">
        <f t="shared" si="60"/>
        <v/>
      </c>
      <c r="AK147" s="103" t="str">
        <f t="shared" si="61"/>
        <v/>
      </c>
      <c r="AL147" s="4" t="str">
        <f t="shared" si="62"/>
        <v/>
      </c>
      <c r="AM147" s="5" t="str">
        <f t="shared" si="63"/>
        <v/>
      </c>
      <c r="AN147" s="68" t="str">
        <f>IF(COUNTIF(AK147:AK$1193,AK147)=COUNTIF(AK:AK,AK147),SUMIFS(AL147:AL$1193,F147:F$1193,"*WORLDLINE*",AK147:AK$1193,AK147),"")</f>
        <v/>
      </c>
      <c r="AO147" s="83" t="str">
        <f t="shared" si="53"/>
        <v/>
      </c>
      <c r="AP147" s="79" t="str">
        <f t="shared" si="64"/>
        <v/>
      </c>
      <c r="AQ147" s="80" t="str">
        <f t="shared" si="65"/>
        <v/>
      </c>
      <c r="AR147" s="81" t="str">
        <f t="shared" si="66"/>
        <v/>
      </c>
      <c r="AS147" s="84" t="str">
        <f t="shared" si="67"/>
        <v/>
      </c>
      <c r="AT147" s="74" t="str">
        <f>IF(LEFT(O147,5)="SUMUP",MID(RIGHT(O147,6),1,2)&amp;"/"&amp;MID(RIGHT(O147,6),3,2)&amp;"/"&amp;MID(RIGHT(O147,6),5,2),"")</f>
        <v/>
      </c>
      <c r="AU147" s="5" t="str">
        <f t="shared" si="68"/>
        <v/>
      </c>
      <c r="AV147" s="7" t="str">
        <f t="shared" si="69"/>
        <v/>
      </c>
      <c r="AW147" s="75" t="str">
        <f>IF(AX147="","",VLOOKUP(AV147,[1]SUMUP!$V$4:$Y$2029,2,FALSE))</f>
        <v/>
      </c>
      <c r="AX147" s="76" t="str">
        <f>IF(AV147="","",K147)</f>
        <v/>
      </c>
      <c r="AY147" s="77" t="str">
        <f t="shared" si="70"/>
        <v/>
      </c>
      <c r="AZ147" s="83" t="str">
        <f t="shared" si="71"/>
        <v/>
      </c>
      <c r="BA147" s="79" t="str">
        <f t="shared" si="72"/>
        <v/>
      </c>
      <c r="BB147" s="80" t="str">
        <f t="shared" si="73"/>
        <v/>
      </c>
      <c r="BC147" s="81" t="str">
        <f t="shared" si="74"/>
        <v/>
      </c>
      <c r="BD147" s="84" t="str">
        <f t="shared" si="75"/>
        <v/>
      </c>
      <c r="BE147" s="78" t="str">
        <f t="shared" si="54"/>
        <v/>
      </c>
      <c r="BF147" s="79" t="str">
        <f t="shared" si="76"/>
        <v/>
      </c>
      <c r="BG147" s="80" t="str">
        <f t="shared" si="55"/>
        <v/>
      </c>
      <c r="BH147" s="81" t="str">
        <f t="shared" si="56"/>
        <v/>
      </c>
      <c r="BI147" s="84" t="str">
        <f t="shared" si="77"/>
        <v/>
      </c>
      <c r="BJ147" s="12"/>
      <c r="BK147" s="82" t="str">
        <f>IF(SUM(BB147)+SUM(BH147)=0,"",SUM(BB147)+SUM(BH147))</f>
        <v/>
      </c>
      <c r="BL147" s="82" t="str">
        <f t="shared" si="78"/>
        <v/>
      </c>
    </row>
    <row r="148" spans="1:64" ht="18.75" x14ac:dyDescent="0.3">
      <c r="A148" t="s">
        <v>45</v>
      </c>
      <c r="B148" s="3">
        <v>45695</v>
      </c>
      <c r="C148">
        <v>27</v>
      </c>
      <c r="D148">
        <v>253</v>
      </c>
      <c r="E148" t="s">
        <v>46</v>
      </c>
      <c r="F148" t="s">
        <v>47</v>
      </c>
      <c r="I148" t="s">
        <v>416</v>
      </c>
      <c r="J148" s="3">
        <v>45695</v>
      </c>
      <c r="K148" s="2">
        <v>51</v>
      </c>
      <c r="L148" t="s">
        <v>49</v>
      </c>
      <c r="M148" t="s">
        <v>50</v>
      </c>
      <c r="O148" t="s">
        <v>401</v>
      </c>
      <c r="AF148" s="66">
        <f t="shared" si="57"/>
        <v>45695</v>
      </c>
      <c r="AG148" s="4">
        <f t="shared" si="58"/>
        <v>51</v>
      </c>
      <c r="AH148" s="5" t="str">
        <f t="shared" si="59"/>
        <v/>
      </c>
      <c r="AI148" s="4" t="str">
        <f>IF(COUNTIF(AF148:AF$1212,AF148)=COUNTIF(AF:AF,AF148),SUMIFS(AG148:AG$1212,F148:F$1212,"ATOS*",AF148:AF$1212,AF148),"")</f>
        <v/>
      </c>
      <c r="AJ148" s="67" t="str">
        <f t="shared" si="60"/>
        <v/>
      </c>
      <c r="AK148" s="103" t="str">
        <f t="shared" si="61"/>
        <v/>
      </c>
      <c r="AL148" s="4" t="str">
        <f t="shared" si="62"/>
        <v/>
      </c>
      <c r="AM148" s="5" t="str">
        <f t="shared" si="63"/>
        <v/>
      </c>
      <c r="AN148" s="68" t="str">
        <f>IF(COUNTIF(AK148:AK$1193,AK148)=COUNTIF(AK:AK,AK148),SUMIFS(AL148:AL$1193,F148:F$1193,"*WORLDLINE*",AK148:AK$1193,AK148),"")</f>
        <v/>
      </c>
      <c r="AO148" s="83" t="str">
        <f t="shared" si="53"/>
        <v/>
      </c>
      <c r="AP148" s="79" t="str">
        <f t="shared" si="64"/>
        <v/>
      </c>
      <c r="AQ148" s="80" t="str">
        <f t="shared" si="65"/>
        <v/>
      </c>
      <c r="AR148" s="81" t="str">
        <f t="shared" si="66"/>
        <v/>
      </c>
      <c r="AS148" s="84" t="str">
        <f t="shared" si="67"/>
        <v/>
      </c>
      <c r="AT148" s="74" t="str">
        <f>IF(LEFT(O148,5)="SUMUP",MID(RIGHT(O148,6),1,2)&amp;"/"&amp;MID(RIGHT(O148,6),3,2)&amp;"/"&amp;MID(RIGHT(O148,6),5,2),"")</f>
        <v/>
      </c>
      <c r="AU148" s="5" t="str">
        <f t="shared" si="68"/>
        <v/>
      </c>
      <c r="AV148" s="7" t="str">
        <f t="shared" si="69"/>
        <v/>
      </c>
      <c r="AW148" s="75" t="str">
        <f>IF(AX148="","",VLOOKUP(AV148,[1]SUMUP!$V$4:$Y$2029,2,FALSE))</f>
        <v/>
      </c>
      <c r="AX148" s="76" t="str">
        <f>IF(AV148="","",K148)</f>
        <v/>
      </c>
      <c r="AY148" s="77" t="str">
        <f t="shared" si="70"/>
        <v/>
      </c>
      <c r="AZ148" s="83" t="str">
        <f t="shared" si="71"/>
        <v/>
      </c>
      <c r="BA148" s="79" t="str">
        <f t="shared" si="72"/>
        <v/>
      </c>
      <c r="BB148" s="80" t="str">
        <f t="shared" si="73"/>
        <v/>
      </c>
      <c r="BC148" s="81" t="str">
        <f t="shared" si="74"/>
        <v/>
      </c>
      <c r="BD148" s="84" t="str">
        <f t="shared" si="75"/>
        <v/>
      </c>
      <c r="BE148" s="78" t="str">
        <f t="shared" si="54"/>
        <v/>
      </c>
      <c r="BF148" s="79" t="str">
        <f t="shared" si="76"/>
        <v/>
      </c>
      <c r="BG148" s="80" t="str">
        <f t="shared" si="55"/>
        <v/>
      </c>
      <c r="BH148" s="81" t="str">
        <f t="shared" si="56"/>
        <v/>
      </c>
      <c r="BI148" s="84" t="str">
        <f t="shared" si="77"/>
        <v/>
      </c>
      <c r="BJ148" s="12"/>
      <c r="BK148" s="82" t="str">
        <f>IF(SUM(BB148)+SUM(BH148)=0,"",SUM(BB148)+SUM(BH148))</f>
        <v/>
      </c>
      <c r="BL148" s="82" t="str">
        <f t="shared" si="78"/>
        <v/>
      </c>
    </row>
    <row r="149" spans="1:64" ht="18.75" x14ac:dyDescent="0.3">
      <c r="A149" t="s">
        <v>45</v>
      </c>
      <c r="B149" s="3">
        <v>45695</v>
      </c>
      <c r="C149">
        <v>27</v>
      </c>
      <c r="D149">
        <v>252</v>
      </c>
      <c r="E149" t="s">
        <v>417</v>
      </c>
      <c r="F149" t="s">
        <v>418</v>
      </c>
      <c r="I149" t="s">
        <v>419</v>
      </c>
      <c r="J149" s="3">
        <v>45695</v>
      </c>
      <c r="K149" s="2">
        <v>-1078.2</v>
      </c>
      <c r="L149" t="s">
        <v>49</v>
      </c>
      <c r="M149" t="s">
        <v>279</v>
      </c>
      <c r="O149" t="s">
        <v>420</v>
      </c>
      <c r="AF149" s="66" t="str">
        <f t="shared" si="57"/>
        <v/>
      </c>
      <c r="AG149" s="4" t="str">
        <f t="shared" si="58"/>
        <v/>
      </c>
      <c r="AH149" s="5" t="str">
        <f t="shared" si="59"/>
        <v/>
      </c>
      <c r="AI149" s="4" t="str">
        <f>IF(COUNTIF(AF149:AF$1212,AF149)=COUNTIF(AF:AF,AF149),SUMIFS(AG149:AG$1212,F149:F$1212,"ATOS*",AF149:AF$1212,AF149),"")</f>
        <v/>
      </c>
      <c r="AJ149" s="67" t="str">
        <f t="shared" si="60"/>
        <v/>
      </c>
      <c r="AK149" s="103" t="str">
        <f t="shared" si="61"/>
        <v/>
      </c>
      <c r="AL149" s="4" t="str">
        <f t="shared" si="62"/>
        <v/>
      </c>
      <c r="AM149" s="5" t="str">
        <f t="shared" si="63"/>
        <v/>
      </c>
      <c r="AN149" s="68" t="str">
        <f>IF(COUNTIF(AK149:AK$1193,AK149)=COUNTIF(AK:AK,AK149),SUMIFS(AL149:AL$1193,F149:F$1193,"*WORLDLINE*",AK149:AK$1193,AK149),"")</f>
        <v/>
      </c>
      <c r="AO149" s="83" t="str">
        <f t="shared" si="53"/>
        <v/>
      </c>
      <c r="AP149" s="79" t="str">
        <f t="shared" si="64"/>
        <v/>
      </c>
      <c r="AQ149" s="80" t="str">
        <f t="shared" si="65"/>
        <v/>
      </c>
      <c r="AR149" s="81" t="str">
        <f t="shared" si="66"/>
        <v/>
      </c>
      <c r="AS149" s="84" t="str">
        <f t="shared" si="67"/>
        <v/>
      </c>
      <c r="AT149" s="74" t="str">
        <f>IF(LEFT(O149,5)="SUMUP",MID(RIGHT(O149,6),1,2)&amp;"/"&amp;MID(RIGHT(O149,6),3,2)&amp;"/"&amp;MID(RIGHT(O149,6),5,2),"")</f>
        <v/>
      </c>
      <c r="AU149" s="5" t="str">
        <f t="shared" si="68"/>
        <v/>
      </c>
      <c r="AV149" s="7" t="str">
        <f t="shared" si="69"/>
        <v/>
      </c>
      <c r="AW149" s="75" t="str">
        <f>IF(AX149="","",VLOOKUP(AV149,[1]SUMUP!$V$4:$Y$2029,2,FALSE))</f>
        <v/>
      </c>
      <c r="AX149" s="76" t="str">
        <f>IF(AV149="","",K149)</f>
        <v/>
      </c>
      <c r="AY149" s="77" t="str">
        <f t="shared" si="70"/>
        <v/>
      </c>
      <c r="AZ149" s="83" t="str">
        <f t="shared" si="71"/>
        <v/>
      </c>
      <c r="BA149" s="79" t="str">
        <f t="shared" si="72"/>
        <v/>
      </c>
      <c r="BB149" s="80" t="str">
        <f t="shared" si="73"/>
        <v/>
      </c>
      <c r="BC149" s="81" t="str">
        <f t="shared" si="74"/>
        <v/>
      </c>
      <c r="BD149" s="84" t="str">
        <f t="shared" si="75"/>
        <v/>
      </c>
      <c r="BE149" s="78" t="str">
        <f t="shared" si="54"/>
        <v/>
      </c>
      <c r="BF149" s="79" t="str">
        <f t="shared" si="76"/>
        <v/>
      </c>
      <c r="BG149" s="80" t="str">
        <f t="shared" si="55"/>
        <v/>
      </c>
      <c r="BH149" s="81" t="str">
        <f t="shared" si="56"/>
        <v/>
      </c>
      <c r="BI149" s="84" t="str">
        <f t="shared" si="77"/>
        <v/>
      </c>
      <c r="BJ149" s="12"/>
      <c r="BK149" s="82" t="str">
        <f>IF(SUM(BB149)+SUM(BH149)=0,"",SUM(BB149)+SUM(BH149))</f>
        <v/>
      </c>
      <c r="BL149" s="82" t="str">
        <f t="shared" si="78"/>
        <v/>
      </c>
    </row>
    <row r="150" spans="1:64" ht="18.75" x14ac:dyDescent="0.3">
      <c r="A150" t="s">
        <v>45</v>
      </c>
      <c r="B150" s="3">
        <v>45695</v>
      </c>
      <c r="C150">
        <v>27</v>
      </c>
      <c r="D150">
        <v>251</v>
      </c>
      <c r="E150" t="s">
        <v>91</v>
      </c>
      <c r="F150" t="s">
        <v>92</v>
      </c>
      <c r="G150" t="s">
        <v>93</v>
      </c>
      <c r="H150" t="s">
        <v>94</v>
      </c>
      <c r="I150" t="s">
        <v>421</v>
      </c>
      <c r="J150" s="3">
        <v>45695</v>
      </c>
      <c r="K150" s="2">
        <v>260.18</v>
      </c>
      <c r="L150" t="s">
        <v>49</v>
      </c>
      <c r="M150" t="s">
        <v>96</v>
      </c>
      <c r="N150" t="s">
        <v>59</v>
      </c>
      <c r="O150" t="s">
        <v>422</v>
      </c>
      <c r="AF150" s="66" t="str">
        <f t="shared" si="57"/>
        <v/>
      </c>
      <c r="AG150" s="4" t="str">
        <f t="shared" si="58"/>
        <v/>
      </c>
      <c r="AH150" s="5" t="str">
        <f t="shared" si="59"/>
        <v/>
      </c>
      <c r="AI150" s="4" t="str">
        <f>IF(COUNTIF(AF150:AF$1212,AF150)=COUNTIF(AF:AF,AF150),SUMIFS(AG150:AG$1212,F150:F$1212,"ATOS*",AF150:AF$1212,AF150),"")</f>
        <v/>
      </c>
      <c r="AJ150" s="67" t="str">
        <f t="shared" si="60"/>
        <v/>
      </c>
      <c r="AK150" s="103" t="str">
        <f t="shared" si="61"/>
        <v/>
      </c>
      <c r="AL150" s="4" t="str">
        <f t="shared" si="62"/>
        <v/>
      </c>
      <c r="AM150" s="5" t="str">
        <f t="shared" si="63"/>
        <v/>
      </c>
      <c r="AN150" s="68" t="str">
        <f>IF(COUNTIF(AK150:AK$1193,AK150)=COUNTIF(AK:AK,AK150),SUMIFS(AL150:AL$1193,F150:F$1193,"*WORLDLINE*",AK150:AK$1193,AK150),"")</f>
        <v/>
      </c>
      <c r="AO150" s="83" t="str">
        <f t="shared" si="53"/>
        <v>06/02/2025</v>
      </c>
      <c r="AP150" s="79">
        <f t="shared" si="64"/>
        <v>45694</v>
      </c>
      <c r="AQ150" s="80">
        <f t="shared" si="65"/>
        <v>263</v>
      </c>
      <c r="AR150" s="81">
        <f t="shared" si="66"/>
        <v>260.18</v>
      </c>
      <c r="AS150" s="84">
        <f t="shared" si="67"/>
        <v>2.8199999999999932</v>
      </c>
      <c r="AT150" s="74" t="str">
        <f>IF(LEFT(O150,5)="SUMUP",MID(RIGHT(O150,6),1,2)&amp;"/"&amp;MID(RIGHT(O150,6),3,2)&amp;"/"&amp;MID(RIGHT(O150,6),5,2),"")</f>
        <v/>
      </c>
      <c r="AU150" s="5" t="str">
        <f t="shared" si="68"/>
        <v/>
      </c>
      <c r="AV150" s="7" t="str">
        <f t="shared" si="69"/>
        <v/>
      </c>
      <c r="AW150" s="75" t="str">
        <f>IF(AX150="","",VLOOKUP(AV150,[1]SUMUP!$V$4:$Y$2029,2,FALSE))</f>
        <v/>
      </c>
      <c r="AX150" s="76" t="str">
        <f>IF(AV150="","",K150)</f>
        <v/>
      </c>
      <c r="AY150" s="77" t="str">
        <f t="shared" si="70"/>
        <v/>
      </c>
      <c r="AZ150" s="83" t="str">
        <f t="shared" si="71"/>
        <v/>
      </c>
      <c r="BA150" s="79" t="str">
        <f t="shared" si="72"/>
        <v/>
      </c>
      <c r="BB150" s="80" t="str">
        <f t="shared" si="73"/>
        <v/>
      </c>
      <c r="BC150" s="81" t="str">
        <f t="shared" si="74"/>
        <v/>
      </c>
      <c r="BD150" s="84" t="str">
        <f t="shared" si="75"/>
        <v/>
      </c>
      <c r="BE150" s="78" t="str">
        <f t="shared" si="54"/>
        <v/>
      </c>
      <c r="BF150" s="79" t="str">
        <f t="shared" si="76"/>
        <v/>
      </c>
      <c r="BG150" s="80" t="str">
        <f t="shared" si="55"/>
        <v/>
      </c>
      <c r="BH150" s="81" t="str">
        <f t="shared" si="56"/>
        <v/>
      </c>
      <c r="BI150" s="84" t="str">
        <f t="shared" si="77"/>
        <v/>
      </c>
      <c r="BJ150" s="12"/>
      <c r="BK150" s="82" t="str">
        <f>IF(SUM(BB150)+SUM(BH150)=0,"",SUM(BB150)+SUM(BH150))</f>
        <v/>
      </c>
      <c r="BL150" s="82" t="str">
        <f t="shared" si="78"/>
        <v/>
      </c>
    </row>
    <row r="151" spans="1:64" ht="18.75" x14ac:dyDescent="0.3">
      <c r="A151" t="s">
        <v>45</v>
      </c>
      <c r="B151" s="3">
        <v>45695</v>
      </c>
      <c r="C151">
        <v>27</v>
      </c>
      <c r="D151">
        <v>250</v>
      </c>
      <c r="E151" t="s">
        <v>46</v>
      </c>
      <c r="F151" t="s">
        <v>47</v>
      </c>
      <c r="I151" t="s">
        <v>423</v>
      </c>
      <c r="J151" s="3">
        <v>45694</v>
      </c>
      <c r="K151" s="2">
        <v>90</v>
      </c>
      <c r="L151" t="s">
        <v>49</v>
      </c>
      <c r="M151" t="s">
        <v>50</v>
      </c>
      <c r="O151" t="s">
        <v>424</v>
      </c>
      <c r="AF151" s="66">
        <f t="shared" si="57"/>
        <v>45694</v>
      </c>
      <c r="AG151" s="4">
        <f t="shared" si="58"/>
        <v>90</v>
      </c>
      <c r="AH151" s="5">
        <f t="shared" si="59"/>
        <v>45694</v>
      </c>
      <c r="AI151" s="4">
        <f>IF(COUNTIF(AF151:AF$1212,AF151)=COUNTIF(AF:AF,AF151),SUMIFS(AG151:AG$1212,F151:F$1212,"ATOS*",AF151:AF$1212,AF151),"")</f>
        <v>352</v>
      </c>
      <c r="AJ151" s="67" t="str">
        <f t="shared" si="60"/>
        <v/>
      </c>
      <c r="AK151" s="103" t="str">
        <f t="shared" si="61"/>
        <v/>
      </c>
      <c r="AL151" s="4" t="str">
        <f t="shared" si="62"/>
        <v/>
      </c>
      <c r="AM151" s="5" t="str">
        <f t="shared" si="63"/>
        <v/>
      </c>
      <c r="AN151" s="68" t="str">
        <f>IF(COUNTIF(AK151:AK$1193,AK151)=COUNTIF(AK:AK,AK151),SUMIFS(AL151:AL$1193,F151:F$1193,"*WORLDLINE*",AK151:AK$1193,AK151),"")</f>
        <v/>
      </c>
      <c r="AO151" s="83" t="str">
        <f t="shared" si="53"/>
        <v/>
      </c>
      <c r="AP151" s="79" t="str">
        <f t="shared" si="64"/>
        <v/>
      </c>
      <c r="AQ151" s="80" t="str">
        <f t="shared" si="65"/>
        <v/>
      </c>
      <c r="AR151" s="81" t="str">
        <f t="shared" si="66"/>
        <v/>
      </c>
      <c r="AS151" s="84" t="str">
        <f t="shared" si="67"/>
        <v/>
      </c>
      <c r="AT151" s="74" t="str">
        <f>IF(LEFT(O151,5)="SUMUP",MID(RIGHT(O151,6),1,2)&amp;"/"&amp;MID(RIGHT(O151,6),3,2)&amp;"/"&amp;MID(RIGHT(O151,6),5,2),"")</f>
        <v/>
      </c>
      <c r="AU151" s="5" t="str">
        <f t="shared" si="68"/>
        <v/>
      </c>
      <c r="AV151" s="7" t="str">
        <f t="shared" si="69"/>
        <v/>
      </c>
      <c r="AW151" s="75" t="str">
        <f>IF(AX151="","",VLOOKUP(AV151,[1]SUMUP!$V$4:$Y$2029,2,FALSE))</f>
        <v/>
      </c>
      <c r="AX151" s="76" t="str">
        <f>IF(AV151="","",K151)</f>
        <v/>
      </c>
      <c r="AY151" s="77" t="str">
        <f t="shared" si="70"/>
        <v/>
      </c>
      <c r="AZ151" s="83" t="str">
        <f t="shared" si="71"/>
        <v/>
      </c>
      <c r="BA151" s="79" t="str">
        <f t="shared" si="72"/>
        <v/>
      </c>
      <c r="BB151" s="80" t="str">
        <f t="shared" si="73"/>
        <v/>
      </c>
      <c r="BC151" s="81" t="str">
        <f t="shared" si="74"/>
        <v/>
      </c>
      <c r="BD151" s="84" t="str">
        <f t="shared" si="75"/>
        <v/>
      </c>
      <c r="BE151" s="78" t="str">
        <f t="shared" si="54"/>
        <v/>
      </c>
      <c r="BF151" s="79" t="str">
        <f t="shared" si="76"/>
        <v/>
      </c>
      <c r="BG151" s="80" t="str">
        <f t="shared" si="55"/>
        <v/>
      </c>
      <c r="BH151" s="81" t="str">
        <f t="shared" si="56"/>
        <v/>
      </c>
      <c r="BI151" s="84" t="str">
        <f t="shared" si="77"/>
        <v/>
      </c>
      <c r="BJ151" s="12"/>
      <c r="BK151" s="82" t="str">
        <f>IF(SUM(BB151)+SUM(BH151)=0,"",SUM(BB151)+SUM(BH151))</f>
        <v/>
      </c>
      <c r="BL151" s="82" t="str">
        <f t="shared" si="78"/>
        <v/>
      </c>
    </row>
    <row r="152" spans="1:64" ht="18.75" x14ac:dyDescent="0.3">
      <c r="A152" t="s">
        <v>45</v>
      </c>
      <c r="B152" s="3">
        <v>45695</v>
      </c>
      <c r="C152">
        <v>27</v>
      </c>
      <c r="D152">
        <v>249</v>
      </c>
      <c r="E152" t="s">
        <v>87</v>
      </c>
      <c r="F152" t="s">
        <v>88</v>
      </c>
      <c r="I152" t="s">
        <v>425</v>
      </c>
      <c r="J152" s="3">
        <v>45695</v>
      </c>
      <c r="K152" s="2">
        <v>179</v>
      </c>
      <c r="L152" t="s">
        <v>49</v>
      </c>
      <c r="M152" t="s">
        <v>50</v>
      </c>
      <c r="O152" t="s">
        <v>426</v>
      </c>
      <c r="AF152" s="66" t="str">
        <f t="shared" si="57"/>
        <v/>
      </c>
      <c r="AG152" s="4" t="str">
        <f t="shared" si="58"/>
        <v/>
      </c>
      <c r="AH152" s="5" t="str">
        <f t="shared" si="59"/>
        <v/>
      </c>
      <c r="AI152" s="4" t="str">
        <f>IF(COUNTIF(AF152:AF$1212,AF152)=COUNTIF(AF:AF,AF152),SUMIFS(AG152:AG$1212,F152:F$1212,"ATOS*",AF152:AF$1212,AF152),"")</f>
        <v/>
      </c>
      <c r="AJ152" s="67" t="str">
        <f t="shared" si="60"/>
        <v>05/02/2025</v>
      </c>
      <c r="AK152" s="103">
        <f t="shared" si="61"/>
        <v>45693</v>
      </c>
      <c r="AL152" s="4">
        <f t="shared" si="62"/>
        <v>179</v>
      </c>
      <c r="AM152" s="5">
        <f t="shared" si="63"/>
        <v>45693</v>
      </c>
      <c r="AN152" s="68">
        <f>IF(COUNTIF(AK152:AK$1193,AK152)=COUNTIF(AK:AK,AK152),SUMIFS(AL152:AL$1193,F152:F$1193,"*WORLDLINE*",AK152:AK$1193,AK152),"")</f>
        <v>179</v>
      </c>
      <c r="AO152" s="83" t="str">
        <f t="shared" si="53"/>
        <v/>
      </c>
      <c r="AP152" s="79" t="str">
        <f t="shared" si="64"/>
        <v/>
      </c>
      <c r="AQ152" s="80" t="str">
        <f t="shared" si="65"/>
        <v/>
      </c>
      <c r="AR152" s="81" t="str">
        <f t="shared" si="66"/>
        <v/>
      </c>
      <c r="AS152" s="84" t="str">
        <f t="shared" si="67"/>
        <v/>
      </c>
      <c r="AT152" s="74" t="str">
        <f>IF(LEFT(O152,5)="SUMUP",MID(RIGHT(O152,6),1,2)&amp;"/"&amp;MID(RIGHT(O152,6),3,2)&amp;"/"&amp;MID(RIGHT(O152,6),5,2),"")</f>
        <v/>
      </c>
      <c r="AU152" s="5" t="str">
        <f t="shared" si="68"/>
        <v/>
      </c>
      <c r="AV152" s="7" t="str">
        <f t="shared" si="69"/>
        <v/>
      </c>
      <c r="AW152" s="75" t="str">
        <f>IF(AX152="","",VLOOKUP(AV152,[1]SUMUP!$V$4:$Y$2029,2,FALSE))</f>
        <v/>
      </c>
      <c r="AX152" s="76" t="str">
        <f>IF(AV152="","",K152)</f>
        <v/>
      </c>
      <c r="AY152" s="77" t="str">
        <f t="shared" si="70"/>
        <v/>
      </c>
      <c r="AZ152" s="83" t="str">
        <f t="shared" si="71"/>
        <v/>
      </c>
      <c r="BA152" s="79" t="str">
        <f t="shared" si="72"/>
        <v/>
      </c>
      <c r="BB152" s="80" t="str">
        <f t="shared" si="73"/>
        <v/>
      </c>
      <c r="BC152" s="81" t="str">
        <f t="shared" si="74"/>
        <v/>
      </c>
      <c r="BD152" s="84" t="str">
        <f t="shared" si="75"/>
        <v/>
      </c>
      <c r="BE152" s="78" t="str">
        <f t="shared" si="54"/>
        <v/>
      </c>
      <c r="BF152" s="79" t="str">
        <f t="shared" si="76"/>
        <v/>
      </c>
      <c r="BG152" s="80" t="str">
        <f t="shared" si="55"/>
        <v/>
      </c>
      <c r="BH152" s="81" t="str">
        <f t="shared" si="56"/>
        <v/>
      </c>
      <c r="BI152" s="84" t="str">
        <f t="shared" si="77"/>
        <v/>
      </c>
      <c r="BJ152" s="12"/>
      <c r="BK152" s="82" t="str">
        <f>IF(SUM(BB152)+SUM(BH152)=0,"",SUM(BB152)+SUM(BH152))</f>
        <v/>
      </c>
      <c r="BL152" s="82" t="str">
        <f t="shared" si="78"/>
        <v/>
      </c>
    </row>
    <row r="153" spans="1:64" ht="18.75" x14ac:dyDescent="0.3">
      <c r="A153" t="s">
        <v>45</v>
      </c>
      <c r="B153" s="3">
        <v>45695</v>
      </c>
      <c r="C153">
        <v>27</v>
      </c>
      <c r="D153">
        <v>248</v>
      </c>
      <c r="E153" t="s">
        <v>364</v>
      </c>
      <c r="F153" t="s">
        <v>365</v>
      </c>
      <c r="G153" t="s">
        <v>366</v>
      </c>
      <c r="H153" t="s">
        <v>367</v>
      </c>
      <c r="I153" t="s">
        <v>427</v>
      </c>
      <c r="J153" s="3">
        <v>45695</v>
      </c>
      <c r="K153" s="2">
        <v>-1500</v>
      </c>
      <c r="L153" t="s">
        <v>49</v>
      </c>
      <c r="M153" t="s">
        <v>96</v>
      </c>
      <c r="N153" t="s">
        <v>59</v>
      </c>
      <c r="O153" t="s">
        <v>428</v>
      </c>
      <c r="AF153" s="66" t="str">
        <f t="shared" si="57"/>
        <v/>
      </c>
      <c r="AG153" s="4" t="str">
        <f t="shared" si="58"/>
        <v/>
      </c>
      <c r="AH153" s="5" t="str">
        <f t="shared" si="59"/>
        <v/>
      </c>
      <c r="AI153" s="4" t="str">
        <f>IF(COUNTIF(AF153:AF$1212,AF153)=COUNTIF(AF:AF,AF153),SUMIFS(AG153:AG$1212,F153:F$1212,"ATOS*",AF153:AF$1212,AF153),"")</f>
        <v/>
      </c>
      <c r="AJ153" s="67" t="str">
        <f t="shared" si="60"/>
        <v/>
      </c>
      <c r="AK153" s="103" t="str">
        <f t="shared" si="61"/>
        <v/>
      </c>
      <c r="AL153" s="4" t="str">
        <f t="shared" si="62"/>
        <v/>
      </c>
      <c r="AM153" s="5" t="str">
        <f t="shared" si="63"/>
        <v/>
      </c>
      <c r="AN153" s="68" t="str">
        <f>IF(COUNTIF(AK153:AK$1193,AK153)=COUNTIF(AK:AK,AK153),SUMIFS(AL153:AL$1193,F153:F$1193,"*WORLDLINE*",AK153:AK$1193,AK153),"")</f>
        <v/>
      </c>
      <c r="AO153" s="83" t="str">
        <f t="shared" si="53"/>
        <v/>
      </c>
      <c r="AP153" s="79" t="str">
        <f t="shared" si="64"/>
        <v/>
      </c>
      <c r="AQ153" s="80" t="str">
        <f t="shared" si="65"/>
        <v/>
      </c>
      <c r="AR153" s="81" t="str">
        <f t="shared" si="66"/>
        <v/>
      </c>
      <c r="AS153" s="84" t="str">
        <f t="shared" si="67"/>
        <v/>
      </c>
      <c r="AT153" s="74" t="str">
        <f>IF(LEFT(O153,5)="SUMUP",MID(RIGHT(O153,6),1,2)&amp;"/"&amp;MID(RIGHT(O153,6),3,2)&amp;"/"&amp;MID(RIGHT(O153,6),5,2),"")</f>
        <v/>
      </c>
      <c r="AU153" s="5" t="str">
        <f t="shared" si="68"/>
        <v/>
      </c>
      <c r="AV153" s="7" t="str">
        <f t="shared" si="69"/>
        <v/>
      </c>
      <c r="AW153" s="75" t="str">
        <f>IF(AX153="","",VLOOKUP(AV153,[1]SUMUP!$V$4:$Y$2029,2,FALSE))</f>
        <v/>
      </c>
      <c r="AX153" s="76" t="str">
        <f>IF(AV153="","",K153)</f>
        <v/>
      </c>
      <c r="AY153" s="77" t="str">
        <f t="shared" si="70"/>
        <v/>
      </c>
      <c r="AZ153" s="83" t="str">
        <f t="shared" si="71"/>
        <v/>
      </c>
      <c r="BA153" s="79" t="str">
        <f t="shared" si="72"/>
        <v/>
      </c>
      <c r="BB153" s="80" t="str">
        <f t="shared" si="73"/>
        <v/>
      </c>
      <c r="BC153" s="81" t="str">
        <f t="shared" si="74"/>
        <v/>
      </c>
      <c r="BD153" s="84" t="str">
        <f t="shared" si="75"/>
        <v/>
      </c>
      <c r="BE153" s="78" t="str">
        <f t="shared" si="54"/>
        <v/>
      </c>
      <c r="BF153" s="79" t="str">
        <f t="shared" si="76"/>
        <v/>
      </c>
      <c r="BG153" s="80" t="str">
        <f t="shared" si="55"/>
        <v/>
      </c>
      <c r="BH153" s="81" t="str">
        <f t="shared" si="56"/>
        <v/>
      </c>
      <c r="BI153" s="84" t="str">
        <f t="shared" si="77"/>
        <v/>
      </c>
      <c r="BJ153" s="12"/>
      <c r="BK153" s="82" t="str">
        <f>IF(SUM(BB153)+SUM(BH153)=0,"",SUM(BB153)+SUM(BH153))</f>
        <v/>
      </c>
      <c r="BL153" s="82" t="str">
        <f t="shared" si="78"/>
        <v/>
      </c>
    </row>
    <row r="154" spans="1:64" ht="18.75" x14ac:dyDescent="0.3">
      <c r="A154" t="s">
        <v>45</v>
      </c>
      <c r="B154" s="3">
        <v>45695</v>
      </c>
      <c r="C154">
        <v>27</v>
      </c>
      <c r="D154">
        <v>247</v>
      </c>
      <c r="E154" t="s">
        <v>349</v>
      </c>
      <c r="F154" t="s">
        <v>350</v>
      </c>
      <c r="G154" t="s">
        <v>351</v>
      </c>
      <c r="H154" t="s">
        <v>352</v>
      </c>
      <c r="I154" t="s">
        <v>429</v>
      </c>
      <c r="J154" s="3">
        <v>45695</v>
      </c>
      <c r="K154" s="2">
        <v>-1300</v>
      </c>
      <c r="L154" t="s">
        <v>49</v>
      </c>
      <c r="M154" t="s">
        <v>75</v>
      </c>
      <c r="N154" t="s">
        <v>59</v>
      </c>
      <c r="O154" t="s">
        <v>430</v>
      </c>
      <c r="AF154" s="66" t="str">
        <f t="shared" si="57"/>
        <v/>
      </c>
      <c r="AG154" s="4" t="str">
        <f t="shared" si="58"/>
        <v/>
      </c>
      <c r="AH154" s="5" t="str">
        <f t="shared" si="59"/>
        <v/>
      </c>
      <c r="AI154" s="4" t="str">
        <f>IF(COUNTIF(AF154:AF$1212,AF154)=COUNTIF(AF:AF,AF154),SUMIFS(AG154:AG$1212,F154:F$1212,"ATOS*",AF154:AF$1212,AF154),"")</f>
        <v/>
      </c>
      <c r="AJ154" s="67" t="str">
        <f t="shared" si="60"/>
        <v/>
      </c>
      <c r="AK154" s="103" t="str">
        <f t="shared" si="61"/>
        <v/>
      </c>
      <c r="AL154" s="4" t="str">
        <f t="shared" si="62"/>
        <v/>
      </c>
      <c r="AM154" s="5" t="str">
        <f t="shared" si="63"/>
        <v/>
      </c>
      <c r="AN154" s="68" t="str">
        <f>IF(COUNTIF(AK154:AK$1193,AK154)=COUNTIF(AK:AK,AK154),SUMIFS(AL154:AL$1193,F154:F$1193,"*WORLDLINE*",AK154:AK$1193,AK154),"")</f>
        <v/>
      </c>
      <c r="AO154" s="83" t="str">
        <f t="shared" si="53"/>
        <v/>
      </c>
      <c r="AP154" s="79" t="str">
        <f t="shared" si="64"/>
        <v/>
      </c>
      <c r="AQ154" s="80" t="str">
        <f t="shared" si="65"/>
        <v/>
      </c>
      <c r="AR154" s="81" t="str">
        <f t="shared" si="66"/>
        <v/>
      </c>
      <c r="AS154" s="84" t="str">
        <f t="shared" si="67"/>
        <v/>
      </c>
      <c r="AT154" s="74" t="str">
        <f>IF(LEFT(O154,5)="SUMUP",MID(RIGHT(O154,6),1,2)&amp;"/"&amp;MID(RIGHT(O154,6),3,2)&amp;"/"&amp;MID(RIGHT(O154,6),5,2),"")</f>
        <v/>
      </c>
      <c r="AU154" s="5" t="str">
        <f t="shared" si="68"/>
        <v/>
      </c>
      <c r="AV154" s="7" t="str">
        <f t="shared" si="69"/>
        <v/>
      </c>
      <c r="AW154" s="75" t="str">
        <f>IF(AX154="","",VLOOKUP(AV154,[1]SUMUP!$V$4:$Y$2029,2,FALSE))</f>
        <v/>
      </c>
      <c r="AX154" s="76" t="str">
        <f>IF(AV154="","",K154)</f>
        <v/>
      </c>
      <c r="AY154" s="77" t="str">
        <f t="shared" si="70"/>
        <v/>
      </c>
      <c r="AZ154" s="83" t="str">
        <f t="shared" si="71"/>
        <v/>
      </c>
      <c r="BA154" s="79" t="str">
        <f t="shared" si="72"/>
        <v/>
      </c>
      <c r="BB154" s="80" t="str">
        <f t="shared" si="73"/>
        <v/>
      </c>
      <c r="BC154" s="81" t="str">
        <f t="shared" si="74"/>
        <v/>
      </c>
      <c r="BD154" s="84" t="str">
        <f t="shared" si="75"/>
        <v/>
      </c>
      <c r="BE154" s="78" t="str">
        <f t="shared" si="54"/>
        <v/>
      </c>
      <c r="BF154" s="79" t="str">
        <f t="shared" si="76"/>
        <v/>
      </c>
      <c r="BG154" s="80" t="str">
        <f t="shared" si="55"/>
        <v/>
      </c>
      <c r="BH154" s="81" t="str">
        <f t="shared" si="56"/>
        <v/>
      </c>
      <c r="BI154" s="84" t="str">
        <f t="shared" si="77"/>
        <v/>
      </c>
      <c r="BJ154" s="12"/>
      <c r="BK154" s="82" t="str">
        <f>IF(SUM(BB154)+SUM(BH154)=0,"",SUM(BB154)+SUM(BH154))</f>
        <v/>
      </c>
      <c r="BL154" s="82" t="str">
        <f t="shared" si="78"/>
        <v/>
      </c>
    </row>
    <row r="155" spans="1:64" ht="18.75" x14ac:dyDescent="0.3">
      <c r="A155" t="s">
        <v>45</v>
      </c>
      <c r="B155" s="3">
        <v>45695</v>
      </c>
      <c r="C155">
        <v>27</v>
      </c>
      <c r="D155">
        <v>246</v>
      </c>
      <c r="E155" t="s">
        <v>361</v>
      </c>
      <c r="F155" t="s">
        <v>362</v>
      </c>
      <c r="I155" t="s">
        <v>431</v>
      </c>
      <c r="J155" s="3">
        <v>45695</v>
      </c>
      <c r="K155" s="2">
        <v>-500</v>
      </c>
      <c r="L155" t="s">
        <v>49</v>
      </c>
      <c r="M155" t="s">
        <v>279</v>
      </c>
      <c r="O155" t="s">
        <v>430</v>
      </c>
      <c r="AF155" s="66" t="str">
        <f t="shared" si="57"/>
        <v/>
      </c>
      <c r="AG155" s="4" t="str">
        <f t="shared" si="58"/>
        <v/>
      </c>
      <c r="AH155" s="5" t="str">
        <f t="shared" si="59"/>
        <v/>
      </c>
      <c r="AI155" s="4" t="str">
        <f>IF(COUNTIF(AF155:AF$1212,AF155)=COUNTIF(AF:AF,AF155),SUMIFS(AG155:AG$1212,F155:F$1212,"ATOS*",AF155:AF$1212,AF155),"")</f>
        <v/>
      </c>
      <c r="AJ155" s="67" t="str">
        <f t="shared" si="60"/>
        <v/>
      </c>
      <c r="AK155" s="103" t="str">
        <f t="shared" si="61"/>
        <v/>
      </c>
      <c r="AL155" s="4" t="str">
        <f t="shared" si="62"/>
        <v/>
      </c>
      <c r="AM155" s="5" t="str">
        <f t="shared" si="63"/>
        <v/>
      </c>
      <c r="AN155" s="68" t="str">
        <f>IF(COUNTIF(AK155:AK$1193,AK155)=COUNTIF(AK:AK,AK155),SUMIFS(AL155:AL$1193,F155:F$1193,"*WORLDLINE*",AK155:AK$1193,AK155),"")</f>
        <v/>
      </c>
      <c r="AO155" s="83" t="str">
        <f t="shared" si="53"/>
        <v/>
      </c>
      <c r="AP155" s="79" t="str">
        <f t="shared" si="64"/>
        <v/>
      </c>
      <c r="AQ155" s="80" t="str">
        <f t="shared" si="65"/>
        <v/>
      </c>
      <c r="AR155" s="81" t="str">
        <f t="shared" si="66"/>
        <v/>
      </c>
      <c r="AS155" s="84" t="str">
        <f t="shared" si="67"/>
        <v/>
      </c>
      <c r="AT155" s="74" t="str">
        <f>IF(LEFT(O155,5)="SUMUP",MID(RIGHT(O155,6),1,2)&amp;"/"&amp;MID(RIGHT(O155,6),3,2)&amp;"/"&amp;MID(RIGHT(O155,6),5,2),"")</f>
        <v/>
      </c>
      <c r="AU155" s="5" t="str">
        <f t="shared" si="68"/>
        <v/>
      </c>
      <c r="AV155" s="7" t="str">
        <f t="shared" si="69"/>
        <v/>
      </c>
      <c r="AW155" s="75" t="str">
        <f>IF(AX155="","",VLOOKUP(AV155,[1]SUMUP!$V$4:$Y$2029,2,FALSE))</f>
        <v/>
      </c>
      <c r="AX155" s="76" t="str">
        <f>IF(AV155="","",K155)</f>
        <v/>
      </c>
      <c r="AY155" s="77" t="str">
        <f t="shared" si="70"/>
        <v/>
      </c>
      <c r="AZ155" s="83" t="str">
        <f t="shared" si="71"/>
        <v/>
      </c>
      <c r="BA155" s="79" t="str">
        <f t="shared" si="72"/>
        <v/>
      </c>
      <c r="BB155" s="80" t="str">
        <f t="shared" si="73"/>
        <v/>
      </c>
      <c r="BC155" s="81" t="str">
        <f t="shared" si="74"/>
        <v/>
      </c>
      <c r="BD155" s="84" t="str">
        <f t="shared" si="75"/>
        <v/>
      </c>
      <c r="BE155" s="78" t="str">
        <f t="shared" si="54"/>
        <v/>
      </c>
      <c r="BF155" s="79" t="str">
        <f t="shared" si="76"/>
        <v/>
      </c>
      <c r="BG155" s="80" t="str">
        <f t="shared" si="55"/>
        <v/>
      </c>
      <c r="BH155" s="81" t="str">
        <f t="shared" si="56"/>
        <v/>
      </c>
      <c r="BI155" s="84" t="str">
        <f t="shared" si="77"/>
        <v/>
      </c>
      <c r="BJ155" s="12"/>
      <c r="BK155" s="82" t="str">
        <f>IF(SUM(BB155)+SUM(BH155)=0,"",SUM(BB155)+SUM(BH155))</f>
        <v/>
      </c>
      <c r="BL155" s="82" t="str">
        <f t="shared" si="78"/>
        <v/>
      </c>
    </row>
    <row r="156" spans="1:64" ht="18.75" x14ac:dyDescent="0.3">
      <c r="A156" t="s">
        <v>45</v>
      </c>
      <c r="B156" s="3">
        <v>45695</v>
      </c>
      <c r="C156">
        <v>27</v>
      </c>
      <c r="D156">
        <v>245</v>
      </c>
      <c r="E156" t="s">
        <v>432</v>
      </c>
      <c r="F156" t="s">
        <v>433</v>
      </c>
      <c r="G156" t="s">
        <v>434</v>
      </c>
      <c r="H156" t="s">
        <v>435</v>
      </c>
      <c r="I156" t="s">
        <v>436</v>
      </c>
      <c r="J156" s="3">
        <v>45694</v>
      </c>
      <c r="K156" s="2">
        <v>119</v>
      </c>
      <c r="L156" t="s">
        <v>49</v>
      </c>
      <c r="M156" t="s">
        <v>437</v>
      </c>
      <c r="N156" t="s">
        <v>59</v>
      </c>
      <c r="O156" t="s">
        <v>438</v>
      </c>
      <c r="AF156" s="66" t="str">
        <f t="shared" si="57"/>
        <v/>
      </c>
      <c r="AG156" s="4" t="str">
        <f t="shared" si="58"/>
        <v/>
      </c>
      <c r="AH156" s="5" t="str">
        <f t="shared" si="59"/>
        <v/>
      </c>
      <c r="AI156" s="4" t="str">
        <f>IF(COUNTIF(AF156:AF$1212,AF156)=COUNTIF(AF:AF,AF156),SUMIFS(AG156:AG$1212,F156:F$1212,"ATOS*",AF156:AF$1212,AF156),"")</f>
        <v/>
      </c>
      <c r="AJ156" s="67" t="str">
        <f t="shared" si="60"/>
        <v/>
      </c>
      <c r="AK156" s="103" t="str">
        <f t="shared" si="61"/>
        <v/>
      </c>
      <c r="AL156" s="4" t="str">
        <f t="shared" si="62"/>
        <v/>
      </c>
      <c r="AM156" s="5" t="str">
        <f t="shared" si="63"/>
        <v/>
      </c>
      <c r="AN156" s="68" t="str">
        <f>IF(COUNTIF(AK156:AK$1193,AK156)=COUNTIF(AK:AK,AK156),SUMIFS(AL156:AL$1193,F156:F$1193,"*WORLDLINE*",AK156:AK$1193,AK156),"")</f>
        <v/>
      </c>
      <c r="AO156" s="83" t="str">
        <f t="shared" si="53"/>
        <v/>
      </c>
      <c r="AP156" s="79" t="str">
        <f t="shared" si="64"/>
        <v/>
      </c>
      <c r="AQ156" s="80" t="str">
        <f t="shared" si="65"/>
        <v/>
      </c>
      <c r="AR156" s="81" t="str">
        <f t="shared" si="66"/>
        <v/>
      </c>
      <c r="AS156" s="84" t="str">
        <f t="shared" si="67"/>
        <v/>
      </c>
      <c r="AT156" s="74" t="str">
        <f>IF(LEFT(O156,5)="SUMUP",MID(RIGHT(O156,6),1,2)&amp;"/"&amp;MID(RIGHT(O156,6),3,2)&amp;"/"&amp;MID(RIGHT(O156,6),5,2),"")</f>
        <v/>
      </c>
      <c r="AU156" s="5" t="str">
        <f t="shared" si="68"/>
        <v/>
      </c>
      <c r="AV156" s="7" t="str">
        <f t="shared" si="69"/>
        <v/>
      </c>
      <c r="AW156" s="75" t="str">
        <f>IF(AX156="","",VLOOKUP(AV156,[1]SUMUP!$V$4:$Y$2029,2,FALSE))</f>
        <v/>
      </c>
      <c r="AX156" s="76" t="str">
        <f>IF(AV156="","",K156)</f>
        <v/>
      </c>
      <c r="AY156" s="77" t="str">
        <f t="shared" si="70"/>
        <v/>
      </c>
      <c r="AZ156" s="83" t="str">
        <f t="shared" si="71"/>
        <v/>
      </c>
      <c r="BA156" s="79" t="str">
        <f t="shared" si="72"/>
        <v/>
      </c>
      <c r="BB156" s="80" t="str">
        <f t="shared" si="73"/>
        <v/>
      </c>
      <c r="BC156" s="81" t="str">
        <f t="shared" si="74"/>
        <v/>
      </c>
      <c r="BD156" s="84" t="str">
        <f t="shared" si="75"/>
        <v/>
      </c>
      <c r="BE156" s="78" t="str">
        <f t="shared" si="54"/>
        <v/>
      </c>
      <c r="BF156" s="79" t="str">
        <f t="shared" si="76"/>
        <v/>
      </c>
      <c r="BG156" s="80" t="str">
        <f t="shared" si="55"/>
        <v/>
      </c>
      <c r="BH156" s="81" t="str">
        <f t="shared" si="56"/>
        <v/>
      </c>
      <c r="BI156" s="84" t="str">
        <f t="shared" si="77"/>
        <v/>
      </c>
      <c r="BJ156" s="12"/>
      <c r="BK156" s="82" t="str">
        <f>IF(SUM(BB156)+SUM(BH156)=0,"",SUM(BB156)+SUM(BH156))</f>
        <v/>
      </c>
      <c r="BL156" s="82" t="str">
        <f t="shared" si="78"/>
        <v/>
      </c>
    </row>
    <row r="157" spans="1:64" ht="18.75" x14ac:dyDescent="0.3">
      <c r="A157" t="s">
        <v>45</v>
      </c>
      <c r="B157" s="3">
        <v>45695</v>
      </c>
      <c r="C157">
        <v>27</v>
      </c>
      <c r="D157">
        <v>244</v>
      </c>
      <c r="F157" t="s">
        <v>125</v>
      </c>
      <c r="H157" t="s">
        <v>126</v>
      </c>
      <c r="I157" t="s">
        <v>439</v>
      </c>
      <c r="J157" s="3">
        <v>45694</v>
      </c>
      <c r="K157" s="2">
        <v>-23.2</v>
      </c>
      <c r="L157" t="s">
        <v>49</v>
      </c>
      <c r="N157" t="s">
        <v>59</v>
      </c>
      <c r="O157" t="s">
        <v>439</v>
      </c>
      <c r="AF157" s="66" t="str">
        <f t="shared" si="57"/>
        <v/>
      </c>
      <c r="AG157" s="4" t="str">
        <f t="shared" si="58"/>
        <v/>
      </c>
      <c r="AH157" s="5" t="str">
        <f t="shared" si="59"/>
        <v/>
      </c>
      <c r="AI157" s="4" t="str">
        <f>IF(COUNTIF(AF157:AF$1212,AF157)=COUNTIF(AF:AF,AF157),SUMIFS(AG157:AG$1212,F157:F$1212,"ATOS*",AF157:AF$1212,AF157),"")</f>
        <v/>
      </c>
      <c r="AJ157" s="67" t="str">
        <f t="shared" si="60"/>
        <v/>
      </c>
      <c r="AK157" s="103" t="str">
        <f t="shared" si="61"/>
        <v/>
      </c>
      <c r="AL157" s="4" t="str">
        <f t="shared" si="62"/>
        <v/>
      </c>
      <c r="AM157" s="5" t="str">
        <f t="shared" si="63"/>
        <v/>
      </c>
      <c r="AN157" s="68" t="str">
        <f>IF(COUNTIF(AK157:AK$1193,AK157)=COUNTIF(AK:AK,AK157),SUMIFS(AL157:AL$1193,F157:F$1193,"*WORLDLINE*",AK157:AK$1193,AK157),"")</f>
        <v/>
      </c>
      <c r="AO157" s="83" t="str">
        <f t="shared" si="53"/>
        <v/>
      </c>
      <c r="AP157" s="79" t="str">
        <f t="shared" si="64"/>
        <v/>
      </c>
      <c r="AQ157" s="80" t="str">
        <f t="shared" si="65"/>
        <v/>
      </c>
      <c r="AR157" s="81" t="str">
        <f t="shared" si="66"/>
        <v/>
      </c>
      <c r="AS157" s="84" t="str">
        <f t="shared" si="67"/>
        <v/>
      </c>
      <c r="AT157" s="74" t="str">
        <f>IF(LEFT(O157,5)="SUMUP",MID(RIGHT(O157,6),1,2)&amp;"/"&amp;MID(RIGHT(O157,6),3,2)&amp;"/"&amp;MID(RIGHT(O157,6),5,2),"")</f>
        <v/>
      </c>
      <c r="AU157" s="5" t="str">
        <f t="shared" si="68"/>
        <v/>
      </c>
      <c r="AV157" s="7" t="str">
        <f t="shared" si="69"/>
        <v/>
      </c>
      <c r="AW157" s="75" t="str">
        <f>IF(AX157="","",VLOOKUP(AV157,[1]SUMUP!$V$4:$Y$2029,2,FALSE))</f>
        <v/>
      </c>
      <c r="AX157" s="76" t="str">
        <f>IF(AV157="","",K157)</f>
        <v/>
      </c>
      <c r="AY157" s="77" t="str">
        <f t="shared" si="70"/>
        <v/>
      </c>
      <c r="AZ157" s="83" t="str">
        <f t="shared" si="71"/>
        <v/>
      </c>
      <c r="BA157" s="79" t="str">
        <f t="shared" si="72"/>
        <v/>
      </c>
      <c r="BB157" s="80" t="str">
        <f t="shared" si="73"/>
        <v/>
      </c>
      <c r="BC157" s="81" t="str">
        <f t="shared" si="74"/>
        <v/>
      </c>
      <c r="BD157" s="84" t="str">
        <f t="shared" si="75"/>
        <v/>
      </c>
      <c r="BE157" s="78" t="str">
        <f t="shared" si="54"/>
        <v/>
      </c>
      <c r="BF157" s="79" t="str">
        <f t="shared" si="76"/>
        <v/>
      </c>
      <c r="BG157" s="80" t="str">
        <f t="shared" si="55"/>
        <v/>
      </c>
      <c r="BH157" s="81" t="str">
        <f t="shared" si="56"/>
        <v/>
      </c>
      <c r="BI157" s="84" t="str">
        <f t="shared" si="77"/>
        <v/>
      </c>
      <c r="BJ157" s="12"/>
      <c r="BK157" s="82" t="str">
        <f>IF(SUM(BB157)+SUM(BH157)=0,"",SUM(BB157)+SUM(BH157))</f>
        <v/>
      </c>
      <c r="BL157" s="82" t="str">
        <f t="shared" si="78"/>
        <v/>
      </c>
    </row>
    <row r="158" spans="1:64" ht="18.75" x14ac:dyDescent="0.3">
      <c r="A158" t="s">
        <v>45</v>
      </c>
      <c r="B158" s="3">
        <v>45694</v>
      </c>
      <c r="C158">
        <v>26</v>
      </c>
      <c r="D158">
        <v>243</v>
      </c>
      <c r="F158" t="s">
        <v>125</v>
      </c>
      <c r="H158" t="s">
        <v>126</v>
      </c>
      <c r="I158" t="s">
        <v>440</v>
      </c>
      <c r="J158" s="3">
        <v>45694</v>
      </c>
      <c r="K158" s="2">
        <v>-234.57</v>
      </c>
      <c r="L158" t="s">
        <v>49</v>
      </c>
      <c r="N158" t="s">
        <v>59</v>
      </c>
      <c r="O158" t="s">
        <v>440</v>
      </c>
      <c r="AF158" s="66" t="str">
        <f t="shared" si="57"/>
        <v/>
      </c>
      <c r="AG158" s="4" t="str">
        <f t="shared" si="58"/>
        <v/>
      </c>
      <c r="AH158" s="5" t="str">
        <f t="shared" si="59"/>
        <v/>
      </c>
      <c r="AI158" s="4" t="str">
        <f>IF(COUNTIF(AF158:AF$1212,AF158)=COUNTIF(AF:AF,AF158),SUMIFS(AG158:AG$1212,F158:F$1212,"ATOS*",AF158:AF$1212,AF158),"")</f>
        <v/>
      </c>
      <c r="AJ158" s="67" t="str">
        <f t="shared" si="60"/>
        <v/>
      </c>
      <c r="AK158" s="103" t="str">
        <f t="shared" si="61"/>
        <v/>
      </c>
      <c r="AL158" s="4" t="str">
        <f t="shared" si="62"/>
        <v/>
      </c>
      <c r="AM158" s="5" t="str">
        <f t="shared" si="63"/>
        <v/>
      </c>
      <c r="AN158" s="68" t="str">
        <f>IF(COUNTIF(AK158:AK$1193,AK158)=COUNTIF(AK:AK,AK158),SUMIFS(AL158:AL$1193,F158:F$1193,"*WORLDLINE*",AK158:AK$1193,AK158),"")</f>
        <v/>
      </c>
      <c r="AO158" s="83" t="str">
        <f t="shared" ref="AO158:AO193" si="79">IF(OR(K158&lt;0,LEFT(O158,3)&lt;&gt;"ALL"),"",IF(LEFT(F158,4)="Axep",IF(RIGHT(O158,8)="Nivelles",SUBSTITUTE(MID(O158,50,10),".","/"),"")))</f>
        <v/>
      </c>
      <c r="AP158" s="79" t="str">
        <f t="shared" si="64"/>
        <v/>
      </c>
      <c r="AQ158" s="80" t="str">
        <f t="shared" si="65"/>
        <v/>
      </c>
      <c r="AR158" s="81" t="str">
        <f t="shared" si="66"/>
        <v/>
      </c>
      <c r="AS158" s="84" t="str">
        <f t="shared" si="67"/>
        <v/>
      </c>
      <c r="AT158" s="74" t="str">
        <f>IF(LEFT(O158,5)="SUMUP",MID(RIGHT(O158,6),1,2)&amp;"/"&amp;MID(RIGHT(O158,6),3,2)&amp;"/"&amp;MID(RIGHT(O158,6),5,2),"")</f>
        <v/>
      </c>
      <c r="AU158" s="5" t="str">
        <f t="shared" si="68"/>
        <v/>
      </c>
      <c r="AV158" s="7" t="str">
        <f t="shared" si="69"/>
        <v/>
      </c>
      <c r="AW158" s="75" t="str">
        <f>IF(AX158="","",VLOOKUP(AV158,[1]SUMUP!$V$4:$Y$2029,2,FALSE))</f>
        <v/>
      </c>
      <c r="AX158" s="76" t="str">
        <f>IF(AV158="","",K158)</f>
        <v/>
      </c>
      <c r="AY158" s="77" t="str">
        <f t="shared" si="70"/>
        <v/>
      </c>
      <c r="AZ158" s="83" t="str">
        <f t="shared" si="71"/>
        <v/>
      </c>
      <c r="BA158" s="79" t="str">
        <f t="shared" si="72"/>
        <v/>
      </c>
      <c r="BB158" s="80" t="str">
        <f t="shared" si="73"/>
        <v/>
      </c>
      <c r="BC158" s="81" t="str">
        <f t="shared" si="74"/>
        <v/>
      </c>
      <c r="BD158" s="84" t="str">
        <f t="shared" si="75"/>
        <v/>
      </c>
      <c r="BE158" s="78" t="str">
        <f t="shared" si="54"/>
        <v/>
      </c>
      <c r="BF158" s="79" t="str">
        <f t="shared" si="76"/>
        <v/>
      </c>
      <c r="BG158" s="80" t="str">
        <f t="shared" si="55"/>
        <v/>
      </c>
      <c r="BH158" s="81" t="str">
        <f t="shared" si="56"/>
        <v/>
      </c>
      <c r="BI158" s="84" t="str">
        <f t="shared" si="77"/>
        <v/>
      </c>
      <c r="BJ158" s="12"/>
      <c r="BK158" s="82" t="str">
        <f>IF(SUM(BB158)+SUM(BH158)=0,"",SUM(BB158)+SUM(BH158))</f>
        <v/>
      </c>
      <c r="BL158" s="82" t="str">
        <f t="shared" si="78"/>
        <v/>
      </c>
    </row>
    <row r="159" spans="1:64" ht="18.75" x14ac:dyDescent="0.3">
      <c r="A159" t="s">
        <v>45</v>
      </c>
      <c r="B159" s="3">
        <v>45694</v>
      </c>
      <c r="C159">
        <v>26</v>
      </c>
      <c r="D159">
        <v>242</v>
      </c>
      <c r="E159" t="s">
        <v>46</v>
      </c>
      <c r="F159" t="s">
        <v>47</v>
      </c>
      <c r="I159" t="s">
        <v>441</v>
      </c>
      <c r="J159" s="3">
        <v>45694</v>
      </c>
      <c r="K159" s="2">
        <v>262</v>
      </c>
      <c r="L159" t="s">
        <v>49</v>
      </c>
      <c r="M159" t="s">
        <v>50</v>
      </c>
      <c r="O159" t="s">
        <v>424</v>
      </c>
      <c r="AF159" s="66">
        <f t="shared" si="57"/>
        <v>45694</v>
      </c>
      <c r="AG159" s="4">
        <f t="shared" si="58"/>
        <v>262</v>
      </c>
      <c r="AH159" s="5" t="str">
        <f t="shared" si="59"/>
        <v/>
      </c>
      <c r="AI159" s="4" t="str">
        <f>IF(COUNTIF(AF159:AF$1212,AF159)=COUNTIF(AF:AF,AF159),SUMIFS(AG159:AG$1212,F159:F$1212,"ATOS*",AF159:AF$1212,AF159),"")</f>
        <v/>
      </c>
      <c r="AJ159" s="67" t="str">
        <f t="shared" si="60"/>
        <v/>
      </c>
      <c r="AK159" s="103" t="str">
        <f t="shared" si="61"/>
        <v/>
      </c>
      <c r="AL159" s="4" t="str">
        <f t="shared" si="62"/>
        <v/>
      </c>
      <c r="AM159" s="5" t="str">
        <f t="shared" si="63"/>
        <v/>
      </c>
      <c r="AN159" s="68" t="str">
        <f>IF(COUNTIF(AK159:AK$1193,AK159)=COUNTIF(AK:AK,AK159),SUMIFS(AL159:AL$1193,F159:F$1193,"*WORLDLINE*",AK159:AK$1193,AK159),"")</f>
        <v/>
      </c>
      <c r="AO159" s="83" t="str">
        <f t="shared" si="79"/>
        <v/>
      </c>
      <c r="AP159" s="79" t="str">
        <f t="shared" si="64"/>
        <v/>
      </c>
      <c r="AQ159" s="80" t="str">
        <f t="shared" si="65"/>
        <v/>
      </c>
      <c r="AR159" s="81" t="str">
        <f t="shared" si="66"/>
        <v/>
      </c>
      <c r="AS159" s="84" t="str">
        <f t="shared" si="67"/>
        <v/>
      </c>
      <c r="AT159" s="74" t="str">
        <f>IF(LEFT(O159,5)="SUMUP",MID(RIGHT(O159,6),1,2)&amp;"/"&amp;MID(RIGHT(O159,6),3,2)&amp;"/"&amp;MID(RIGHT(O159,6),5,2),"")</f>
        <v/>
      </c>
      <c r="AU159" s="5" t="str">
        <f t="shared" si="68"/>
        <v/>
      </c>
      <c r="AV159" s="7" t="str">
        <f t="shared" si="69"/>
        <v/>
      </c>
      <c r="AW159" s="75" t="str">
        <f>IF(AX159="","",VLOOKUP(AV159,[1]SUMUP!$V$4:$Y$2029,2,FALSE))</f>
        <v/>
      </c>
      <c r="AX159" s="76" t="str">
        <f>IF(AV159="","",K159)</f>
        <v/>
      </c>
      <c r="AY159" s="77" t="str">
        <f t="shared" si="70"/>
        <v/>
      </c>
      <c r="AZ159" s="83" t="str">
        <f t="shared" si="71"/>
        <v/>
      </c>
      <c r="BA159" s="79" t="str">
        <f t="shared" si="72"/>
        <v/>
      </c>
      <c r="BB159" s="80" t="str">
        <f t="shared" si="73"/>
        <v/>
      </c>
      <c r="BC159" s="81" t="str">
        <f t="shared" si="74"/>
        <v/>
      </c>
      <c r="BD159" s="84" t="str">
        <f t="shared" si="75"/>
        <v/>
      </c>
      <c r="BE159" s="78" t="str">
        <f t="shared" si="54"/>
        <v/>
      </c>
      <c r="BF159" s="79" t="str">
        <f t="shared" si="76"/>
        <v/>
      </c>
      <c r="BG159" s="80" t="str">
        <f t="shared" si="55"/>
        <v/>
      </c>
      <c r="BH159" s="81" t="str">
        <f t="shared" si="56"/>
        <v/>
      </c>
      <c r="BI159" s="84" t="str">
        <f t="shared" si="77"/>
        <v/>
      </c>
      <c r="BJ159" s="12"/>
      <c r="BK159" s="82" t="str">
        <f>IF(SUM(BB159)+SUM(BH159)=0,"",SUM(BB159)+SUM(BH159))</f>
        <v/>
      </c>
      <c r="BL159" s="82" t="str">
        <f t="shared" si="78"/>
        <v/>
      </c>
    </row>
    <row r="160" spans="1:64" ht="18.75" x14ac:dyDescent="0.3">
      <c r="A160" t="s">
        <v>45</v>
      </c>
      <c r="B160" s="3">
        <v>45694</v>
      </c>
      <c r="C160">
        <v>26</v>
      </c>
      <c r="D160">
        <v>241</v>
      </c>
      <c r="E160" t="s">
        <v>91</v>
      </c>
      <c r="F160" t="s">
        <v>92</v>
      </c>
      <c r="G160" t="s">
        <v>93</v>
      </c>
      <c r="H160" t="s">
        <v>94</v>
      </c>
      <c r="I160" t="s">
        <v>442</v>
      </c>
      <c r="J160" s="3">
        <v>45694</v>
      </c>
      <c r="K160" s="2">
        <v>200.87</v>
      </c>
      <c r="L160" t="s">
        <v>49</v>
      </c>
      <c r="M160" t="s">
        <v>96</v>
      </c>
      <c r="N160" t="s">
        <v>59</v>
      </c>
      <c r="O160" t="s">
        <v>443</v>
      </c>
      <c r="AF160" s="66" t="str">
        <f t="shared" si="57"/>
        <v/>
      </c>
      <c r="AG160" s="4" t="str">
        <f t="shared" si="58"/>
        <v/>
      </c>
      <c r="AH160" s="5" t="str">
        <f t="shared" si="59"/>
        <v/>
      </c>
      <c r="AI160" s="4" t="str">
        <f>IF(COUNTIF(AF160:AF$1212,AF160)=COUNTIF(AF:AF,AF160),SUMIFS(AG160:AG$1212,F160:F$1212,"ATOS*",AF160:AF$1212,AF160),"")</f>
        <v/>
      </c>
      <c r="AJ160" s="67" t="str">
        <f t="shared" si="60"/>
        <v/>
      </c>
      <c r="AK160" s="103" t="str">
        <f t="shared" si="61"/>
        <v/>
      </c>
      <c r="AL160" s="4" t="str">
        <f t="shared" si="62"/>
        <v/>
      </c>
      <c r="AM160" s="5" t="str">
        <f t="shared" si="63"/>
        <v/>
      </c>
      <c r="AN160" s="68" t="str">
        <f>IF(COUNTIF(AK160:AK$1193,AK160)=COUNTIF(AK:AK,AK160),SUMIFS(AL160:AL$1193,F160:F$1193,"*WORLDLINE*",AK160:AK$1193,AK160),"")</f>
        <v/>
      </c>
      <c r="AO160" s="83" t="str">
        <f t="shared" si="79"/>
        <v>05/02/2025</v>
      </c>
      <c r="AP160" s="79">
        <f t="shared" si="64"/>
        <v>45693</v>
      </c>
      <c r="AQ160" s="80">
        <f t="shared" si="65"/>
        <v>202</v>
      </c>
      <c r="AR160" s="81">
        <f t="shared" si="66"/>
        <v>200.87</v>
      </c>
      <c r="AS160" s="84">
        <f t="shared" si="67"/>
        <v>1.1299999999999955</v>
      </c>
      <c r="AT160" s="74" t="str">
        <f>IF(LEFT(O160,5)="SUMUP",MID(RIGHT(O160,6),1,2)&amp;"/"&amp;MID(RIGHT(O160,6),3,2)&amp;"/"&amp;MID(RIGHT(O160,6),5,2),"")</f>
        <v/>
      </c>
      <c r="AU160" s="5" t="str">
        <f t="shared" si="68"/>
        <v/>
      </c>
      <c r="AV160" s="7" t="str">
        <f t="shared" si="69"/>
        <v/>
      </c>
      <c r="AW160" s="75" t="str">
        <f>IF(AX160="","",VLOOKUP(AV160,[1]SUMUP!$V$4:$Y$2029,2,FALSE))</f>
        <v/>
      </c>
      <c r="AX160" s="76" t="str">
        <f>IF(AV160="","",K160)</f>
        <v/>
      </c>
      <c r="AY160" s="77" t="str">
        <f t="shared" si="70"/>
        <v/>
      </c>
      <c r="AZ160" s="83" t="str">
        <f t="shared" si="71"/>
        <v/>
      </c>
      <c r="BA160" s="79" t="str">
        <f t="shared" si="72"/>
        <v/>
      </c>
      <c r="BB160" s="80" t="str">
        <f t="shared" si="73"/>
        <v/>
      </c>
      <c r="BC160" s="81" t="str">
        <f t="shared" si="74"/>
        <v/>
      </c>
      <c r="BD160" s="84" t="str">
        <f t="shared" si="75"/>
        <v/>
      </c>
      <c r="BE160" s="78" t="str">
        <f t="shared" si="54"/>
        <v/>
      </c>
      <c r="BF160" s="79" t="str">
        <f t="shared" si="76"/>
        <v/>
      </c>
      <c r="BG160" s="80" t="str">
        <f t="shared" si="55"/>
        <v/>
      </c>
      <c r="BH160" s="81" t="str">
        <f t="shared" si="56"/>
        <v/>
      </c>
      <c r="BI160" s="84" t="str">
        <f t="shared" si="77"/>
        <v/>
      </c>
      <c r="BJ160" s="12"/>
      <c r="BK160" s="82" t="str">
        <f>IF(SUM(BB160)+SUM(BH160)=0,"",SUM(BB160)+SUM(BH160))</f>
        <v/>
      </c>
      <c r="BL160" s="82" t="str">
        <f t="shared" si="78"/>
        <v/>
      </c>
    </row>
    <row r="161" spans="1:64" ht="18.75" x14ac:dyDescent="0.3">
      <c r="A161" t="s">
        <v>45</v>
      </c>
      <c r="B161" s="3">
        <v>45694</v>
      </c>
      <c r="C161">
        <v>26</v>
      </c>
      <c r="D161">
        <v>240</v>
      </c>
      <c r="E161" t="s">
        <v>46</v>
      </c>
      <c r="F161" t="s">
        <v>47</v>
      </c>
      <c r="I161" t="s">
        <v>444</v>
      </c>
      <c r="J161" s="3">
        <v>45693</v>
      </c>
      <c r="K161" s="2">
        <v>484</v>
      </c>
      <c r="L161" t="s">
        <v>49</v>
      </c>
      <c r="M161" t="s">
        <v>50</v>
      </c>
      <c r="O161" t="s">
        <v>445</v>
      </c>
      <c r="AF161" s="66">
        <f t="shared" si="57"/>
        <v>45693</v>
      </c>
      <c r="AG161" s="4">
        <f t="shared" si="58"/>
        <v>484</v>
      </c>
      <c r="AH161" s="5">
        <f t="shared" si="59"/>
        <v>45693</v>
      </c>
      <c r="AI161" s="4">
        <f>IF(COUNTIF(AF161:AF$1212,AF161)=COUNTIF(AF:AF,AF161),SUMIFS(AG161:AG$1212,F161:F$1212,"ATOS*",AF161:AF$1212,AF161),"")</f>
        <v>603</v>
      </c>
      <c r="AJ161" s="67" t="str">
        <f t="shared" si="60"/>
        <v/>
      </c>
      <c r="AK161" s="103" t="str">
        <f t="shared" si="61"/>
        <v/>
      </c>
      <c r="AL161" s="4" t="str">
        <f t="shared" si="62"/>
        <v/>
      </c>
      <c r="AM161" s="5" t="str">
        <f t="shared" si="63"/>
        <v/>
      </c>
      <c r="AN161" s="68" t="str">
        <f>IF(COUNTIF(AK161:AK$1193,AK161)=COUNTIF(AK:AK,AK161),SUMIFS(AL161:AL$1193,F161:F$1193,"*WORLDLINE*",AK161:AK$1193,AK161),"")</f>
        <v/>
      </c>
      <c r="AO161" s="83" t="str">
        <f t="shared" si="79"/>
        <v/>
      </c>
      <c r="AP161" s="79" t="str">
        <f t="shared" si="64"/>
        <v/>
      </c>
      <c r="AQ161" s="80" t="str">
        <f t="shared" si="65"/>
        <v/>
      </c>
      <c r="AR161" s="81" t="str">
        <f t="shared" si="66"/>
        <v/>
      </c>
      <c r="AS161" s="84" t="str">
        <f t="shared" si="67"/>
        <v/>
      </c>
      <c r="AT161" s="74" t="str">
        <f>IF(LEFT(O161,5)="SUMUP",MID(RIGHT(O161,6),1,2)&amp;"/"&amp;MID(RIGHT(O161,6),3,2)&amp;"/"&amp;MID(RIGHT(O161,6),5,2),"")</f>
        <v/>
      </c>
      <c r="AU161" s="5" t="str">
        <f t="shared" si="68"/>
        <v/>
      </c>
      <c r="AV161" s="7" t="str">
        <f t="shared" si="69"/>
        <v/>
      </c>
      <c r="AW161" s="75" t="str">
        <f>IF(AX161="","",VLOOKUP(AV161,[1]SUMUP!$V$4:$Y$2029,2,FALSE))</f>
        <v/>
      </c>
      <c r="AX161" s="76" t="str">
        <f>IF(AV161="","",K161)</f>
        <v/>
      </c>
      <c r="AY161" s="77" t="str">
        <f t="shared" si="70"/>
        <v/>
      </c>
      <c r="AZ161" s="83" t="str">
        <f t="shared" si="71"/>
        <v/>
      </c>
      <c r="BA161" s="79" t="str">
        <f t="shared" si="72"/>
        <v/>
      </c>
      <c r="BB161" s="80" t="str">
        <f t="shared" si="73"/>
        <v/>
      </c>
      <c r="BC161" s="81" t="str">
        <f t="shared" si="74"/>
        <v/>
      </c>
      <c r="BD161" s="84" t="str">
        <f t="shared" si="75"/>
        <v/>
      </c>
      <c r="BE161" s="78" t="str">
        <f t="shared" si="54"/>
        <v/>
      </c>
      <c r="BF161" s="79" t="str">
        <f t="shared" si="76"/>
        <v/>
      </c>
      <c r="BG161" s="80" t="str">
        <f t="shared" si="55"/>
        <v/>
      </c>
      <c r="BH161" s="81" t="str">
        <f t="shared" si="56"/>
        <v/>
      </c>
      <c r="BI161" s="84" t="str">
        <f t="shared" si="77"/>
        <v/>
      </c>
      <c r="BJ161" s="12"/>
      <c r="BK161" s="82" t="str">
        <f>IF(SUM(BB161)+SUM(BH161)=0,"",SUM(BB161)+SUM(BH161))</f>
        <v/>
      </c>
      <c r="BL161" s="82" t="str">
        <f t="shared" si="78"/>
        <v/>
      </c>
    </row>
    <row r="162" spans="1:64" ht="18.75" x14ac:dyDescent="0.3">
      <c r="A162" t="s">
        <v>45</v>
      </c>
      <c r="B162" s="3">
        <v>45694</v>
      </c>
      <c r="C162">
        <v>26</v>
      </c>
      <c r="D162">
        <v>239</v>
      </c>
      <c r="I162" t="s">
        <v>446</v>
      </c>
      <c r="J162" s="3">
        <v>45693</v>
      </c>
      <c r="K162" s="2">
        <v>-4.84</v>
      </c>
      <c r="L162" t="s">
        <v>49</v>
      </c>
      <c r="O162" t="s">
        <v>446</v>
      </c>
      <c r="AF162" s="66" t="str">
        <f t="shared" si="57"/>
        <v/>
      </c>
      <c r="AG162" s="4" t="str">
        <f t="shared" si="58"/>
        <v/>
      </c>
      <c r="AH162" s="5" t="str">
        <f t="shared" si="59"/>
        <v/>
      </c>
      <c r="AI162" s="4" t="str">
        <f>IF(COUNTIF(AF162:AF$1212,AF162)=COUNTIF(AF:AF,AF162),SUMIFS(AG162:AG$1212,F162:F$1212,"ATOS*",AF162:AF$1212,AF162),"")</f>
        <v/>
      </c>
      <c r="AJ162" s="67" t="str">
        <f t="shared" si="60"/>
        <v/>
      </c>
      <c r="AK162" s="103" t="str">
        <f t="shared" si="61"/>
        <v/>
      </c>
      <c r="AL162" s="4" t="str">
        <f t="shared" si="62"/>
        <v/>
      </c>
      <c r="AM162" s="5" t="str">
        <f t="shared" si="63"/>
        <v/>
      </c>
      <c r="AN162" s="68" t="str">
        <f>IF(COUNTIF(AK162:AK$1193,AK162)=COUNTIF(AK:AK,AK162),SUMIFS(AL162:AL$1193,F162:F$1193,"*WORLDLINE*",AK162:AK$1193,AK162),"")</f>
        <v/>
      </c>
      <c r="AO162" s="83" t="str">
        <f t="shared" si="79"/>
        <v/>
      </c>
      <c r="AP162" s="79" t="str">
        <f t="shared" si="64"/>
        <v/>
      </c>
      <c r="AQ162" s="80" t="str">
        <f t="shared" si="65"/>
        <v/>
      </c>
      <c r="AR162" s="81" t="str">
        <f t="shared" si="66"/>
        <v/>
      </c>
      <c r="AS162" s="84" t="str">
        <f t="shared" si="67"/>
        <v/>
      </c>
      <c r="AT162" s="74" t="str">
        <f>IF(LEFT(O162,5)="SUMUP",MID(RIGHT(O162,6),1,2)&amp;"/"&amp;MID(RIGHT(O162,6),3,2)&amp;"/"&amp;MID(RIGHT(O162,6),5,2),"")</f>
        <v/>
      </c>
      <c r="AU162" s="5" t="str">
        <f t="shared" si="68"/>
        <v/>
      </c>
      <c r="AV162" s="7" t="str">
        <f t="shared" si="69"/>
        <v/>
      </c>
      <c r="AW162" s="75" t="str">
        <f>IF(AX162="","",VLOOKUP(AV162,[1]SUMUP!$V$4:$Y$2029,2,FALSE))</f>
        <v/>
      </c>
      <c r="AX162" s="76" t="str">
        <f>IF(AV162="","",K162)</f>
        <v/>
      </c>
      <c r="AY162" s="77" t="str">
        <f t="shared" si="70"/>
        <v/>
      </c>
      <c r="AZ162" s="83" t="str">
        <f t="shared" si="71"/>
        <v/>
      </c>
      <c r="BA162" s="79" t="str">
        <f t="shared" si="72"/>
        <v/>
      </c>
      <c r="BB162" s="80" t="str">
        <f t="shared" si="73"/>
        <v/>
      </c>
      <c r="BC162" s="81" t="str">
        <f t="shared" si="74"/>
        <v/>
      </c>
      <c r="BD162" s="84" t="str">
        <f t="shared" si="75"/>
        <v/>
      </c>
      <c r="BE162" s="78" t="str">
        <f t="shared" si="54"/>
        <v/>
      </c>
      <c r="BF162" s="79" t="str">
        <f t="shared" si="76"/>
        <v/>
      </c>
      <c r="BG162" s="80" t="str">
        <f t="shared" si="55"/>
        <v/>
      </c>
      <c r="BH162" s="81" t="str">
        <f t="shared" si="56"/>
        <v/>
      </c>
      <c r="BI162" s="84" t="str">
        <f t="shared" si="77"/>
        <v/>
      </c>
      <c r="BJ162" s="12"/>
      <c r="BK162" s="82" t="str">
        <f>IF(SUM(BB162)+SUM(BH162)=0,"",SUM(BB162)+SUM(BH162))</f>
        <v/>
      </c>
      <c r="BL162" s="82" t="str">
        <f t="shared" si="78"/>
        <v/>
      </c>
    </row>
    <row r="163" spans="1:64" ht="18.75" x14ac:dyDescent="0.3">
      <c r="A163" t="s">
        <v>45</v>
      </c>
      <c r="B163" s="3">
        <v>45694</v>
      </c>
      <c r="C163">
        <v>26</v>
      </c>
      <c r="D163">
        <v>238</v>
      </c>
      <c r="I163" t="s">
        <v>447</v>
      </c>
      <c r="J163" s="3">
        <v>45689</v>
      </c>
      <c r="K163" s="2">
        <v>-3.86</v>
      </c>
      <c r="L163" t="s">
        <v>49</v>
      </c>
      <c r="O163" t="s">
        <v>447</v>
      </c>
      <c r="AF163" s="66" t="str">
        <f t="shared" si="57"/>
        <v/>
      </c>
      <c r="AG163" s="4" t="str">
        <f t="shared" si="58"/>
        <v/>
      </c>
      <c r="AH163" s="5" t="str">
        <f t="shared" si="59"/>
        <v/>
      </c>
      <c r="AI163" s="4" t="str">
        <f>IF(COUNTIF(AF163:AF$1212,AF163)=COUNTIF(AF:AF,AF163),SUMIFS(AG163:AG$1212,F163:F$1212,"ATOS*",AF163:AF$1212,AF163),"")</f>
        <v/>
      </c>
      <c r="AJ163" s="67" t="str">
        <f t="shared" si="60"/>
        <v/>
      </c>
      <c r="AK163" s="103" t="str">
        <f t="shared" si="61"/>
        <v/>
      </c>
      <c r="AL163" s="4" t="str">
        <f t="shared" si="62"/>
        <v/>
      </c>
      <c r="AM163" s="5" t="str">
        <f t="shared" si="63"/>
        <v/>
      </c>
      <c r="AN163" s="68" t="str">
        <f>IF(COUNTIF(AK163:AK$1193,AK163)=COUNTIF(AK:AK,AK163),SUMIFS(AL163:AL$1193,F163:F$1193,"*WORLDLINE*",AK163:AK$1193,AK163),"")</f>
        <v/>
      </c>
      <c r="AO163" s="83" t="str">
        <f t="shared" si="79"/>
        <v/>
      </c>
      <c r="AP163" s="79" t="str">
        <f t="shared" si="64"/>
        <v/>
      </c>
      <c r="AQ163" s="80" t="str">
        <f t="shared" si="65"/>
        <v/>
      </c>
      <c r="AR163" s="81" t="str">
        <f t="shared" si="66"/>
        <v/>
      </c>
      <c r="AS163" s="84" t="str">
        <f t="shared" si="67"/>
        <v/>
      </c>
      <c r="AT163" s="74" t="str">
        <f>IF(LEFT(O163,5)="SUMUP",MID(RIGHT(O163,6),1,2)&amp;"/"&amp;MID(RIGHT(O163,6),3,2)&amp;"/"&amp;MID(RIGHT(O163,6),5,2),"")</f>
        <v/>
      </c>
      <c r="AU163" s="5" t="str">
        <f t="shared" si="68"/>
        <v/>
      </c>
      <c r="AV163" s="7" t="str">
        <f t="shared" si="69"/>
        <v/>
      </c>
      <c r="AW163" s="75" t="str">
        <f>IF(AX163="","",VLOOKUP(AV163,[1]SUMUP!$V$4:$Y$2029,2,FALSE))</f>
        <v/>
      </c>
      <c r="AX163" s="76" t="str">
        <f>IF(AV163="","",K163)</f>
        <v/>
      </c>
      <c r="AY163" s="77" t="str">
        <f t="shared" si="70"/>
        <v/>
      </c>
      <c r="AZ163" s="83" t="str">
        <f t="shared" si="71"/>
        <v/>
      </c>
      <c r="BA163" s="79" t="str">
        <f t="shared" si="72"/>
        <v/>
      </c>
      <c r="BB163" s="80" t="str">
        <f t="shared" si="73"/>
        <v/>
      </c>
      <c r="BC163" s="81" t="str">
        <f t="shared" si="74"/>
        <v/>
      </c>
      <c r="BD163" s="84" t="str">
        <f t="shared" si="75"/>
        <v/>
      </c>
      <c r="BE163" s="78" t="str">
        <f t="shared" si="54"/>
        <v/>
      </c>
      <c r="BF163" s="79" t="str">
        <f t="shared" si="76"/>
        <v/>
      </c>
      <c r="BG163" s="80" t="str">
        <f t="shared" si="55"/>
        <v/>
      </c>
      <c r="BH163" s="81" t="str">
        <f t="shared" si="56"/>
        <v/>
      </c>
      <c r="BI163" s="84" t="str">
        <f t="shared" si="77"/>
        <v/>
      </c>
      <c r="BJ163" s="12"/>
      <c r="BK163" s="82" t="str">
        <f>IF(SUM(BB163)+SUM(BH163)=0,"",SUM(BB163)+SUM(BH163))</f>
        <v/>
      </c>
      <c r="BL163" s="82" t="str">
        <f t="shared" si="78"/>
        <v/>
      </c>
    </row>
    <row r="164" spans="1:64" ht="18.75" x14ac:dyDescent="0.3">
      <c r="A164" t="s">
        <v>45</v>
      </c>
      <c r="B164" s="3">
        <v>45694</v>
      </c>
      <c r="C164">
        <v>26</v>
      </c>
      <c r="D164">
        <v>237</v>
      </c>
      <c r="I164" t="s">
        <v>448</v>
      </c>
      <c r="J164" s="3">
        <v>45689</v>
      </c>
      <c r="K164" s="2">
        <v>-1.21</v>
      </c>
      <c r="L164" t="s">
        <v>49</v>
      </c>
      <c r="O164" t="s">
        <v>448</v>
      </c>
      <c r="AF164" s="66" t="str">
        <f t="shared" si="57"/>
        <v/>
      </c>
      <c r="AG164" s="4" t="str">
        <f t="shared" si="58"/>
        <v/>
      </c>
      <c r="AH164" s="5" t="str">
        <f t="shared" si="59"/>
        <v/>
      </c>
      <c r="AI164" s="4" t="str">
        <f>IF(COUNTIF(AF164:AF$1212,AF164)=COUNTIF(AF:AF,AF164),SUMIFS(AG164:AG$1212,F164:F$1212,"ATOS*",AF164:AF$1212,AF164),"")</f>
        <v/>
      </c>
      <c r="AJ164" s="67" t="str">
        <f t="shared" si="60"/>
        <v/>
      </c>
      <c r="AK164" s="103" t="str">
        <f t="shared" si="61"/>
        <v/>
      </c>
      <c r="AL164" s="4" t="str">
        <f t="shared" si="62"/>
        <v/>
      </c>
      <c r="AM164" s="5" t="str">
        <f t="shared" si="63"/>
        <v/>
      </c>
      <c r="AN164" s="68" t="str">
        <f>IF(COUNTIF(AK164:AK$1193,AK164)=COUNTIF(AK:AK,AK164),SUMIFS(AL164:AL$1193,F164:F$1193,"*WORLDLINE*",AK164:AK$1193,AK164),"")</f>
        <v/>
      </c>
      <c r="AO164" s="83" t="str">
        <f t="shared" si="79"/>
        <v/>
      </c>
      <c r="AP164" s="79" t="str">
        <f t="shared" si="64"/>
        <v/>
      </c>
      <c r="AQ164" s="80" t="str">
        <f t="shared" si="65"/>
        <v/>
      </c>
      <c r="AR164" s="81" t="str">
        <f t="shared" si="66"/>
        <v/>
      </c>
      <c r="AS164" s="84" t="str">
        <f t="shared" si="67"/>
        <v/>
      </c>
      <c r="AT164" s="74" t="str">
        <f>IF(LEFT(O164,5)="SUMUP",MID(RIGHT(O164,6),1,2)&amp;"/"&amp;MID(RIGHT(O164,6),3,2)&amp;"/"&amp;MID(RIGHT(O164,6),5,2),"")</f>
        <v/>
      </c>
      <c r="AU164" s="5" t="str">
        <f t="shared" si="68"/>
        <v/>
      </c>
      <c r="AV164" s="7" t="str">
        <f t="shared" si="69"/>
        <v/>
      </c>
      <c r="AW164" s="75" t="str">
        <f>IF(AX164="","",VLOOKUP(AV164,[1]SUMUP!$V$4:$Y$2029,2,FALSE))</f>
        <v/>
      </c>
      <c r="AX164" s="76" t="str">
        <f>IF(AV164="","",K164)</f>
        <v/>
      </c>
      <c r="AY164" s="77" t="str">
        <f t="shared" si="70"/>
        <v/>
      </c>
      <c r="AZ164" s="83" t="str">
        <f t="shared" si="71"/>
        <v/>
      </c>
      <c r="BA164" s="79" t="str">
        <f t="shared" si="72"/>
        <v/>
      </c>
      <c r="BB164" s="80" t="str">
        <f t="shared" si="73"/>
        <v/>
      </c>
      <c r="BC164" s="81" t="str">
        <f t="shared" si="74"/>
        <v/>
      </c>
      <c r="BD164" s="84" t="str">
        <f t="shared" si="75"/>
        <v/>
      </c>
      <c r="BE164" s="78" t="str">
        <f t="shared" si="54"/>
        <v/>
      </c>
      <c r="BF164" s="79" t="str">
        <f t="shared" si="76"/>
        <v/>
      </c>
      <c r="BG164" s="80" t="str">
        <f t="shared" si="55"/>
        <v/>
      </c>
      <c r="BH164" s="81" t="str">
        <f t="shared" si="56"/>
        <v/>
      </c>
      <c r="BI164" s="84" t="str">
        <f t="shared" si="77"/>
        <v/>
      </c>
      <c r="BJ164" s="12"/>
      <c r="BK164" s="82" t="str">
        <f>IF(SUM(BB164)+SUM(BH164)=0,"",SUM(BB164)+SUM(BH164))</f>
        <v/>
      </c>
      <c r="BL164" s="82" t="str">
        <f t="shared" si="78"/>
        <v/>
      </c>
    </row>
    <row r="165" spans="1:64" ht="18.75" x14ac:dyDescent="0.3">
      <c r="A165" t="s">
        <v>45</v>
      </c>
      <c r="B165" s="3">
        <v>45693</v>
      </c>
      <c r="C165">
        <v>25</v>
      </c>
      <c r="D165">
        <v>236</v>
      </c>
      <c r="F165" t="s">
        <v>320</v>
      </c>
      <c r="H165" t="s">
        <v>321</v>
      </c>
      <c r="I165" t="s">
        <v>449</v>
      </c>
      <c r="J165" s="3">
        <v>45693</v>
      </c>
      <c r="K165" s="2">
        <v>-169.98</v>
      </c>
      <c r="L165" t="s">
        <v>49</v>
      </c>
      <c r="N165" t="s">
        <v>59</v>
      </c>
      <c r="O165" t="s">
        <v>449</v>
      </c>
      <c r="AF165" s="66" t="str">
        <f t="shared" si="57"/>
        <v/>
      </c>
      <c r="AG165" s="4" t="str">
        <f t="shared" si="58"/>
        <v/>
      </c>
      <c r="AH165" s="5" t="str">
        <f t="shared" si="59"/>
        <v/>
      </c>
      <c r="AI165" s="4" t="str">
        <f>IF(COUNTIF(AF165:AF$1212,AF165)=COUNTIF(AF:AF,AF165),SUMIFS(AG165:AG$1212,F165:F$1212,"ATOS*",AF165:AF$1212,AF165),"")</f>
        <v/>
      </c>
      <c r="AJ165" s="67" t="str">
        <f t="shared" si="60"/>
        <v/>
      </c>
      <c r="AK165" s="103" t="str">
        <f t="shared" si="61"/>
        <v/>
      </c>
      <c r="AL165" s="4" t="str">
        <f t="shared" si="62"/>
        <v/>
      </c>
      <c r="AM165" s="5" t="str">
        <f t="shared" si="63"/>
        <v/>
      </c>
      <c r="AN165" s="68" t="str">
        <f>IF(COUNTIF(AK165:AK$1193,AK165)=COUNTIF(AK:AK,AK165),SUMIFS(AL165:AL$1193,F165:F$1193,"*WORLDLINE*",AK165:AK$1193,AK165),"")</f>
        <v/>
      </c>
      <c r="AO165" s="83" t="str">
        <f t="shared" si="79"/>
        <v/>
      </c>
      <c r="AP165" s="79" t="str">
        <f t="shared" si="64"/>
        <v/>
      </c>
      <c r="AQ165" s="80" t="str">
        <f t="shared" si="65"/>
        <v/>
      </c>
      <c r="AR165" s="81" t="str">
        <f t="shared" si="66"/>
        <v/>
      </c>
      <c r="AS165" s="84" t="str">
        <f t="shared" si="67"/>
        <v/>
      </c>
      <c r="AT165" s="74" t="str">
        <f>IF(LEFT(O165,5)="SUMUP",MID(RIGHT(O165,6),1,2)&amp;"/"&amp;MID(RIGHT(O165,6),3,2)&amp;"/"&amp;MID(RIGHT(O165,6),5,2),"")</f>
        <v/>
      </c>
      <c r="AU165" s="5" t="str">
        <f t="shared" si="68"/>
        <v/>
      </c>
      <c r="AV165" s="7" t="str">
        <f t="shared" si="69"/>
        <v/>
      </c>
      <c r="AW165" s="75" t="str">
        <f>IF(AX165="","",VLOOKUP(AV165,[1]SUMUP!$V$4:$Y$2029,2,FALSE))</f>
        <v/>
      </c>
      <c r="AX165" s="76" t="str">
        <f>IF(AV165="","",K165)</f>
        <v/>
      </c>
      <c r="AY165" s="77" t="str">
        <f t="shared" si="70"/>
        <v/>
      </c>
      <c r="AZ165" s="83" t="str">
        <f t="shared" si="71"/>
        <v/>
      </c>
      <c r="BA165" s="79" t="str">
        <f t="shared" si="72"/>
        <v/>
      </c>
      <c r="BB165" s="80" t="str">
        <f t="shared" si="73"/>
        <v/>
      </c>
      <c r="BC165" s="81" t="str">
        <f t="shared" si="74"/>
        <v/>
      </c>
      <c r="BD165" s="84" t="str">
        <f t="shared" si="75"/>
        <v/>
      </c>
      <c r="BE165" s="78" t="str">
        <f t="shared" si="54"/>
        <v/>
      </c>
      <c r="BF165" s="79" t="str">
        <f t="shared" si="76"/>
        <v/>
      </c>
      <c r="BG165" s="80" t="str">
        <f t="shared" si="55"/>
        <v/>
      </c>
      <c r="BH165" s="81" t="str">
        <f t="shared" si="56"/>
        <v/>
      </c>
      <c r="BI165" s="84" t="str">
        <f t="shared" si="77"/>
        <v/>
      </c>
      <c r="BJ165" s="12"/>
      <c r="BK165" s="82" t="str">
        <f>IF(SUM(BB165)+SUM(BH165)=0,"",SUM(BB165)+SUM(BH165))</f>
        <v/>
      </c>
      <c r="BL165" s="82" t="str">
        <f t="shared" si="78"/>
        <v/>
      </c>
    </row>
    <row r="166" spans="1:64" ht="18.75" x14ac:dyDescent="0.3">
      <c r="A166" t="s">
        <v>45</v>
      </c>
      <c r="B166" s="3">
        <v>45693</v>
      </c>
      <c r="C166">
        <v>25</v>
      </c>
      <c r="D166">
        <v>235</v>
      </c>
      <c r="E166" t="s">
        <v>46</v>
      </c>
      <c r="F166" t="s">
        <v>47</v>
      </c>
      <c r="I166" t="s">
        <v>450</v>
      </c>
      <c r="J166" s="3">
        <v>45693</v>
      </c>
      <c r="K166" s="2">
        <v>119</v>
      </c>
      <c r="L166" t="s">
        <v>49</v>
      </c>
      <c r="M166" t="s">
        <v>50</v>
      </c>
      <c r="O166" t="s">
        <v>445</v>
      </c>
      <c r="AF166" s="66">
        <f t="shared" si="57"/>
        <v>45693</v>
      </c>
      <c r="AG166" s="4">
        <f t="shared" si="58"/>
        <v>119</v>
      </c>
      <c r="AH166" s="5" t="str">
        <f t="shared" si="59"/>
        <v/>
      </c>
      <c r="AI166" s="4" t="str">
        <f>IF(COUNTIF(AF166:AF$1212,AF166)=COUNTIF(AF:AF,AF166),SUMIFS(AG166:AG$1212,F166:F$1212,"ATOS*",AF166:AF$1212,AF166),"")</f>
        <v/>
      </c>
      <c r="AJ166" s="67" t="str">
        <f t="shared" si="60"/>
        <v/>
      </c>
      <c r="AK166" s="103" t="str">
        <f t="shared" si="61"/>
        <v/>
      </c>
      <c r="AL166" s="4" t="str">
        <f t="shared" si="62"/>
        <v/>
      </c>
      <c r="AM166" s="5" t="str">
        <f t="shared" si="63"/>
        <v/>
      </c>
      <c r="AN166" s="68" t="str">
        <f>IF(COUNTIF(AK166:AK$1193,AK166)=COUNTIF(AK:AK,AK166),SUMIFS(AL166:AL$1193,F166:F$1193,"*WORLDLINE*",AK166:AK$1193,AK166),"")</f>
        <v/>
      </c>
      <c r="AO166" s="83" t="str">
        <f t="shared" si="79"/>
        <v/>
      </c>
      <c r="AP166" s="79" t="str">
        <f t="shared" si="64"/>
        <v/>
      </c>
      <c r="AQ166" s="80" t="str">
        <f t="shared" si="65"/>
        <v/>
      </c>
      <c r="AR166" s="81" t="str">
        <f t="shared" si="66"/>
        <v/>
      </c>
      <c r="AS166" s="84" t="str">
        <f t="shared" si="67"/>
        <v/>
      </c>
      <c r="AT166" s="74" t="str">
        <f>IF(LEFT(O166,5)="SUMUP",MID(RIGHT(O166,6),1,2)&amp;"/"&amp;MID(RIGHT(O166,6),3,2)&amp;"/"&amp;MID(RIGHT(O166,6),5,2),"")</f>
        <v/>
      </c>
      <c r="AU166" s="5" t="str">
        <f t="shared" si="68"/>
        <v/>
      </c>
      <c r="AV166" s="7" t="str">
        <f t="shared" si="69"/>
        <v/>
      </c>
      <c r="AW166" s="75" t="str">
        <f>IF(AX166="","",VLOOKUP(AV166,[1]SUMUP!$V$4:$Y$2029,2,FALSE))</f>
        <v/>
      </c>
      <c r="AX166" s="76" t="str">
        <f>IF(AV166="","",K166)</f>
        <v/>
      </c>
      <c r="AY166" s="77" t="str">
        <f t="shared" si="70"/>
        <v/>
      </c>
      <c r="AZ166" s="83" t="str">
        <f t="shared" si="71"/>
        <v/>
      </c>
      <c r="BA166" s="79" t="str">
        <f t="shared" si="72"/>
        <v/>
      </c>
      <c r="BB166" s="80" t="str">
        <f t="shared" si="73"/>
        <v/>
      </c>
      <c r="BC166" s="81" t="str">
        <f t="shared" si="74"/>
        <v/>
      </c>
      <c r="BD166" s="84" t="str">
        <f t="shared" si="75"/>
        <v/>
      </c>
      <c r="BE166" s="78" t="str">
        <f t="shared" si="54"/>
        <v/>
      </c>
      <c r="BF166" s="79" t="str">
        <f t="shared" si="76"/>
        <v/>
      </c>
      <c r="BG166" s="80" t="str">
        <f t="shared" si="55"/>
        <v/>
      </c>
      <c r="BH166" s="81" t="str">
        <f t="shared" si="56"/>
        <v/>
      </c>
      <c r="BI166" s="84" t="str">
        <f t="shared" si="77"/>
        <v/>
      </c>
      <c r="BJ166" s="12"/>
      <c r="BK166" s="82" t="str">
        <f>IF(SUM(BB166)+SUM(BH166)=0,"",SUM(BB166)+SUM(BH166))</f>
        <v/>
      </c>
      <c r="BL166" s="82" t="str">
        <f t="shared" si="78"/>
        <v/>
      </c>
    </row>
    <row r="167" spans="1:64" ht="18.75" x14ac:dyDescent="0.3">
      <c r="A167" t="s">
        <v>45</v>
      </c>
      <c r="B167" s="3">
        <v>45693</v>
      </c>
      <c r="C167">
        <v>25</v>
      </c>
      <c r="D167">
        <v>234</v>
      </c>
      <c r="E167" t="s">
        <v>91</v>
      </c>
      <c r="F167" t="s">
        <v>92</v>
      </c>
      <c r="G167" t="s">
        <v>93</v>
      </c>
      <c r="H167" t="s">
        <v>94</v>
      </c>
      <c r="I167" t="s">
        <v>451</v>
      </c>
      <c r="J167" s="3">
        <v>45693</v>
      </c>
      <c r="K167" s="2">
        <v>263.54000000000002</v>
      </c>
      <c r="L167" t="s">
        <v>49</v>
      </c>
      <c r="M167" t="s">
        <v>96</v>
      </c>
      <c r="N167" t="s">
        <v>59</v>
      </c>
      <c r="O167" t="s">
        <v>452</v>
      </c>
      <c r="AF167" s="66" t="str">
        <f t="shared" si="57"/>
        <v/>
      </c>
      <c r="AG167" s="4" t="str">
        <f t="shared" si="58"/>
        <v/>
      </c>
      <c r="AH167" s="5" t="str">
        <f t="shared" si="59"/>
        <v/>
      </c>
      <c r="AI167" s="4" t="str">
        <f>IF(COUNTIF(AF167:AF$1212,AF167)=COUNTIF(AF:AF,AF167),SUMIFS(AG167:AG$1212,F167:F$1212,"ATOS*",AF167:AF$1212,AF167),"")</f>
        <v/>
      </c>
      <c r="AJ167" s="67" t="str">
        <f t="shared" si="60"/>
        <v/>
      </c>
      <c r="AK167" s="103" t="str">
        <f t="shared" si="61"/>
        <v/>
      </c>
      <c r="AL167" s="4" t="str">
        <f t="shared" si="62"/>
        <v/>
      </c>
      <c r="AM167" s="5" t="str">
        <f t="shared" si="63"/>
        <v/>
      </c>
      <c r="AN167" s="68" t="str">
        <f>IF(COUNTIF(AK167:AK$1193,AK167)=COUNTIF(AK:AK,AK167),SUMIFS(AL167:AL$1193,F167:F$1193,"*WORLDLINE*",AK167:AK$1193,AK167),"")</f>
        <v/>
      </c>
      <c r="AO167" s="83" t="str">
        <f t="shared" si="79"/>
        <v>04/02/2025</v>
      </c>
      <c r="AP167" s="79">
        <f t="shared" si="64"/>
        <v>45692</v>
      </c>
      <c r="AQ167" s="80">
        <f t="shared" si="65"/>
        <v>266</v>
      </c>
      <c r="AR167" s="81">
        <f t="shared" si="66"/>
        <v>263.54000000000002</v>
      </c>
      <c r="AS167" s="84">
        <f t="shared" si="67"/>
        <v>2.4599999999999795</v>
      </c>
      <c r="AT167" s="74" t="str">
        <f>IF(LEFT(O167,5)="SUMUP",MID(RIGHT(O167,6),1,2)&amp;"/"&amp;MID(RIGHT(O167,6),3,2)&amp;"/"&amp;MID(RIGHT(O167,6),5,2),"")</f>
        <v/>
      </c>
      <c r="AU167" s="5" t="str">
        <f t="shared" si="68"/>
        <v/>
      </c>
      <c r="AV167" s="7" t="str">
        <f t="shared" si="69"/>
        <v/>
      </c>
      <c r="AW167" s="75" t="str">
        <f>IF(AX167="","",VLOOKUP(AV167,[1]SUMUP!$V$4:$Y$2029,2,FALSE))</f>
        <v/>
      </c>
      <c r="AX167" s="76" t="str">
        <f>IF(AV167="","",K167)</f>
        <v/>
      </c>
      <c r="AY167" s="77" t="str">
        <f t="shared" si="70"/>
        <v/>
      </c>
      <c r="AZ167" s="83" t="str">
        <f t="shared" si="71"/>
        <v/>
      </c>
      <c r="BA167" s="79" t="str">
        <f t="shared" si="72"/>
        <v/>
      </c>
      <c r="BB167" s="80" t="str">
        <f t="shared" si="73"/>
        <v/>
      </c>
      <c r="BC167" s="81" t="str">
        <f t="shared" si="74"/>
        <v/>
      </c>
      <c r="BD167" s="84" t="str">
        <f t="shared" si="75"/>
        <v/>
      </c>
      <c r="BE167" s="78" t="str">
        <f t="shared" si="54"/>
        <v/>
      </c>
      <c r="BF167" s="79" t="str">
        <f t="shared" si="76"/>
        <v/>
      </c>
      <c r="BG167" s="80" t="str">
        <f t="shared" si="55"/>
        <v/>
      </c>
      <c r="BH167" s="81" t="str">
        <f t="shared" si="56"/>
        <v/>
      </c>
      <c r="BI167" s="84" t="str">
        <f t="shared" si="77"/>
        <v/>
      </c>
      <c r="BJ167" s="12"/>
      <c r="BK167" s="82" t="str">
        <f>IF(SUM(BB167)+SUM(BH167)=0,"",SUM(BB167)+SUM(BH167))</f>
        <v/>
      </c>
      <c r="BL167" s="82" t="str">
        <f t="shared" si="78"/>
        <v/>
      </c>
    </row>
    <row r="168" spans="1:64" ht="18.75" x14ac:dyDescent="0.3">
      <c r="A168" t="s">
        <v>45</v>
      </c>
      <c r="B168" s="3">
        <v>45693</v>
      </c>
      <c r="C168">
        <v>25</v>
      </c>
      <c r="D168">
        <v>233</v>
      </c>
      <c r="E168" t="s">
        <v>46</v>
      </c>
      <c r="F168" t="s">
        <v>47</v>
      </c>
      <c r="I168" t="s">
        <v>453</v>
      </c>
      <c r="J168" s="3">
        <v>45692</v>
      </c>
      <c r="K168" s="2">
        <v>374</v>
      </c>
      <c r="L168" t="s">
        <v>49</v>
      </c>
      <c r="M168" t="s">
        <v>50</v>
      </c>
      <c r="O168" t="s">
        <v>454</v>
      </c>
      <c r="AF168" s="66">
        <f t="shared" si="57"/>
        <v>45692</v>
      </c>
      <c r="AG168" s="4">
        <f t="shared" si="58"/>
        <v>374</v>
      </c>
      <c r="AH168" s="5">
        <f t="shared" si="59"/>
        <v>45692</v>
      </c>
      <c r="AI168" s="4">
        <f>IF(COUNTIF(AF168:AF$1212,AF168)=COUNTIF(AF:AF,AF168),SUMIFS(AG168:AG$1212,F168:F$1212,"ATOS*",AF168:AF$1212,AF168),"")</f>
        <v>659</v>
      </c>
      <c r="AJ168" s="67" t="str">
        <f t="shared" si="60"/>
        <v/>
      </c>
      <c r="AK168" s="103" t="str">
        <f t="shared" si="61"/>
        <v/>
      </c>
      <c r="AL168" s="4" t="str">
        <f t="shared" si="62"/>
        <v/>
      </c>
      <c r="AM168" s="5" t="str">
        <f t="shared" si="63"/>
        <v/>
      </c>
      <c r="AN168" s="68" t="str">
        <f>IF(COUNTIF(AK168:AK$1193,AK168)=COUNTIF(AK:AK,AK168),SUMIFS(AL168:AL$1193,F168:F$1193,"*WORLDLINE*",AK168:AK$1193,AK168),"")</f>
        <v/>
      </c>
      <c r="AO168" s="83" t="str">
        <f t="shared" si="79"/>
        <v/>
      </c>
      <c r="AP168" s="79" t="str">
        <f t="shared" si="64"/>
        <v/>
      </c>
      <c r="AQ168" s="80" t="str">
        <f t="shared" si="65"/>
        <v/>
      </c>
      <c r="AR168" s="81" t="str">
        <f t="shared" si="66"/>
        <v/>
      </c>
      <c r="AS168" s="84" t="str">
        <f t="shared" si="67"/>
        <v/>
      </c>
      <c r="AT168" s="74" t="str">
        <f>IF(LEFT(O168,5)="SUMUP",MID(RIGHT(O168,6),1,2)&amp;"/"&amp;MID(RIGHT(O168,6),3,2)&amp;"/"&amp;MID(RIGHT(O168,6),5,2),"")</f>
        <v/>
      </c>
      <c r="AU168" s="5" t="str">
        <f t="shared" si="68"/>
        <v/>
      </c>
      <c r="AV168" s="7" t="str">
        <f t="shared" si="69"/>
        <v/>
      </c>
      <c r="AW168" s="75" t="str">
        <f>IF(AX168="","",VLOOKUP(AV168,[1]SUMUP!$V$4:$Y$2029,2,FALSE))</f>
        <v/>
      </c>
      <c r="AX168" s="76" t="str">
        <f>IF(AV168="","",K168)</f>
        <v/>
      </c>
      <c r="AY168" s="77" t="str">
        <f t="shared" si="70"/>
        <v/>
      </c>
      <c r="AZ168" s="83" t="str">
        <f t="shared" si="71"/>
        <v/>
      </c>
      <c r="BA168" s="79" t="str">
        <f t="shared" si="72"/>
        <v/>
      </c>
      <c r="BB168" s="80" t="str">
        <f t="shared" si="73"/>
        <v/>
      </c>
      <c r="BC168" s="81" t="str">
        <f t="shared" si="74"/>
        <v/>
      </c>
      <c r="BD168" s="84" t="str">
        <f t="shared" si="75"/>
        <v/>
      </c>
      <c r="BE168" s="78" t="str">
        <f t="shared" si="54"/>
        <v/>
      </c>
      <c r="BF168" s="79" t="str">
        <f t="shared" si="76"/>
        <v/>
      </c>
      <c r="BG168" s="80" t="str">
        <f t="shared" si="55"/>
        <v/>
      </c>
      <c r="BH168" s="81" t="str">
        <f t="shared" si="56"/>
        <v/>
      </c>
      <c r="BI168" s="84" t="str">
        <f t="shared" si="77"/>
        <v/>
      </c>
      <c r="BJ168" s="12"/>
      <c r="BK168" s="82" t="str">
        <f>IF(SUM(BB168)+SUM(BH168)=0,"",SUM(BB168)+SUM(BH168))</f>
        <v/>
      </c>
      <c r="BL168" s="82" t="str">
        <f t="shared" si="78"/>
        <v/>
      </c>
    </row>
    <row r="169" spans="1:64" ht="18.75" x14ac:dyDescent="0.3">
      <c r="A169" t="s">
        <v>45</v>
      </c>
      <c r="B169" s="3">
        <v>45693</v>
      </c>
      <c r="C169">
        <v>25</v>
      </c>
      <c r="D169">
        <v>232</v>
      </c>
      <c r="E169" t="s">
        <v>87</v>
      </c>
      <c r="F169" t="s">
        <v>88</v>
      </c>
      <c r="I169" t="s">
        <v>455</v>
      </c>
      <c r="J169" s="3">
        <v>45693</v>
      </c>
      <c r="K169" s="2">
        <v>39</v>
      </c>
      <c r="L169" t="s">
        <v>49</v>
      </c>
      <c r="M169" t="s">
        <v>50</v>
      </c>
      <c r="O169" t="s">
        <v>456</v>
      </c>
      <c r="AF169" s="66" t="str">
        <f t="shared" si="57"/>
        <v/>
      </c>
      <c r="AG169" s="4" t="str">
        <f t="shared" si="58"/>
        <v/>
      </c>
      <c r="AH169" s="5" t="str">
        <f t="shared" si="59"/>
        <v/>
      </c>
      <c r="AI169" s="4" t="str">
        <f>IF(COUNTIF(AF169:AF$1212,AF169)=COUNTIF(AF:AF,AF169),SUMIFS(AG169:AG$1212,F169:F$1212,"ATOS*",AF169:AF$1212,AF169),"")</f>
        <v/>
      </c>
      <c r="AJ169" s="67" t="str">
        <f t="shared" si="60"/>
        <v>03/02/2025</v>
      </c>
      <c r="AK169" s="103">
        <f t="shared" si="61"/>
        <v>45691</v>
      </c>
      <c r="AL169" s="4">
        <f t="shared" si="62"/>
        <v>39</v>
      </c>
      <c r="AM169" s="5">
        <f t="shared" si="63"/>
        <v>45691</v>
      </c>
      <c r="AN169" s="68">
        <f>IF(COUNTIF(AK169:AK$1193,AK169)=COUNTIF(AK:AK,AK169),SUMIFS(AL169:AL$1193,F169:F$1193,"*WORLDLINE*",AK169:AK$1193,AK169),"")</f>
        <v>39</v>
      </c>
      <c r="AO169" s="83" t="str">
        <f t="shared" si="79"/>
        <v/>
      </c>
      <c r="AP169" s="79" t="str">
        <f t="shared" si="64"/>
        <v/>
      </c>
      <c r="AQ169" s="80" t="str">
        <f t="shared" si="65"/>
        <v/>
      </c>
      <c r="AR169" s="81" t="str">
        <f t="shared" si="66"/>
        <v/>
      </c>
      <c r="AS169" s="84" t="str">
        <f t="shared" si="67"/>
        <v/>
      </c>
      <c r="AT169" s="74" t="str">
        <f>IF(LEFT(O169,5)="SUMUP",MID(RIGHT(O169,6),1,2)&amp;"/"&amp;MID(RIGHT(O169,6),3,2)&amp;"/"&amp;MID(RIGHT(O169,6),5,2),"")</f>
        <v/>
      </c>
      <c r="AU169" s="5" t="str">
        <f t="shared" si="68"/>
        <v/>
      </c>
      <c r="AV169" s="7" t="str">
        <f t="shared" si="69"/>
        <v/>
      </c>
      <c r="AW169" s="75" t="str">
        <f>IF(AX169="","",VLOOKUP(AV169,[1]SUMUP!$V$4:$Y$2029,2,FALSE))</f>
        <v/>
      </c>
      <c r="AX169" s="76" t="str">
        <f>IF(AV169="","",K169)</f>
        <v/>
      </c>
      <c r="AY169" s="77" t="str">
        <f t="shared" si="70"/>
        <v/>
      </c>
      <c r="AZ169" s="83" t="str">
        <f t="shared" si="71"/>
        <v/>
      </c>
      <c r="BA169" s="79" t="str">
        <f t="shared" si="72"/>
        <v/>
      </c>
      <c r="BB169" s="80" t="str">
        <f t="shared" si="73"/>
        <v/>
      </c>
      <c r="BC169" s="81" t="str">
        <f t="shared" si="74"/>
        <v/>
      </c>
      <c r="BD169" s="84" t="str">
        <f t="shared" si="75"/>
        <v/>
      </c>
      <c r="BE169" s="78" t="str">
        <f t="shared" si="54"/>
        <v/>
      </c>
      <c r="BF169" s="79" t="str">
        <f t="shared" si="76"/>
        <v/>
      </c>
      <c r="BG169" s="80" t="str">
        <f t="shared" si="55"/>
        <v/>
      </c>
      <c r="BH169" s="81" t="str">
        <f t="shared" si="56"/>
        <v/>
      </c>
      <c r="BI169" s="84" t="str">
        <f t="shared" si="77"/>
        <v/>
      </c>
      <c r="BJ169" s="12"/>
      <c r="BK169" s="82" t="str">
        <f>IF(SUM(BB169)+SUM(BH169)=0,"",SUM(BB169)+SUM(BH169))</f>
        <v/>
      </c>
      <c r="BL169" s="82" t="str">
        <f t="shared" si="78"/>
        <v/>
      </c>
    </row>
    <row r="170" spans="1:64" ht="18.75" x14ac:dyDescent="0.3">
      <c r="A170" t="s">
        <v>45</v>
      </c>
      <c r="B170" s="3">
        <v>45692</v>
      </c>
      <c r="C170">
        <v>24</v>
      </c>
      <c r="D170">
        <v>231</v>
      </c>
      <c r="E170" t="s">
        <v>46</v>
      </c>
      <c r="F170" t="s">
        <v>47</v>
      </c>
      <c r="I170" t="s">
        <v>457</v>
      </c>
      <c r="J170" s="3">
        <v>45692</v>
      </c>
      <c r="K170" s="2">
        <v>285</v>
      </c>
      <c r="L170" t="s">
        <v>49</v>
      </c>
      <c r="M170" t="s">
        <v>50</v>
      </c>
      <c r="O170" t="s">
        <v>454</v>
      </c>
      <c r="AF170" s="66">
        <f t="shared" si="57"/>
        <v>45692</v>
      </c>
      <c r="AG170" s="4">
        <f t="shared" si="58"/>
        <v>285</v>
      </c>
      <c r="AH170" s="5" t="str">
        <f t="shared" si="59"/>
        <v/>
      </c>
      <c r="AI170" s="4" t="str">
        <f>IF(COUNTIF(AF170:AF$1212,AF170)=COUNTIF(AF:AF,AF170),SUMIFS(AG170:AG$1212,F170:F$1212,"ATOS*",AF170:AF$1212,AF170),"")</f>
        <v/>
      </c>
      <c r="AJ170" s="67" t="str">
        <f t="shared" si="60"/>
        <v/>
      </c>
      <c r="AK170" s="103" t="str">
        <f t="shared" si="61"/>
        <v/>
      </c>
      <c r="AL170" s="4" t="str">
        <f t="shared" si="62"/>
        <v/>
      </c>
      <c r="AM170" s="5" t="str">
        <f t="shared" si="63"/>
        <v/>
      </c>
      <c r="AN170" s="68" t="str">
        <f>IF(COUNTIF(AK170:AK$1193,AK170)=COUNTIF(AK:AK,AK170),SUMIFS(AL170:AL$1193,F170:F$1193,"*WORLDLINE*",AK170:AK$1193,AK170),"")</f>
        <v/>
      </c>
      <c r="AO170" s="83" t="str">
        <f t="shared" si="79"/>
        <v/>
      </c>
      <c r="AP170" s="79" t="str">
        <f t="shared" si="64"/>
        <v/>
      </c>
      <c r="AQ170" s="80" t="str">
        <f t="shared" si="65"/>
        <v/>
      </c>
      <c r="AR170" s="81" t="str">
        <f t="shared" si="66"/>
        <v/>
      </c>
      <c r="AS170" s="84" t="str">
        <f t="shared" si="67"/>
        <v/>
      </c>
      <c r="AT170" s="74" t="str">
        <f>IF(LEFT(O170,5)="SUMUP",MID(RIGHT(O170,6),1,2)&amp;"/"&amp;MID(RIGHT(O170,6),3,2)&amp;"/"&amp;MID(RIGHT(O170,6),5,2),"")</f>
        <v/>
      </c>
      <c r="AU170" s="5" t="str">
        <f t="shared" si="68"/>
        <v/>
      </c>
      <c r="AV170" s="7" t="str">
        <f t="shared" si="69"/>
        <v/>
      </c>
      <c r="AW170" s="75" t="str">
        <f>IF(AX170="","",VLOOKUP(AV170,[1]SUMUP!$V$4:$Y$2029,2,FALSE))</f>
        <v/>
      </c>
      <c r="AX170" s="76" t="str">
        <f>IF(AV170="","",K170)</f>
        <v/>
      </c>
      <c r="AY170" s="77" t="str">
        <f t="shared" si="70"/>
        <v/>
      </c>
      <c r="AZ170" s="83" t="str">
        <f t="shared" si="71"/>
        <v/>
      </c>
      <c r="BA170" s="79" t="str">
        <f t="shared" si="72"/>
        <v/>
      </c>
      <c r="BB170" s="80" t="str">
        <f t="shared" si="73"/>
        <v/>
      </c>
      <c r="BC170" s="81" t="str">
        <f t="shared" si="74"/>
        <v/>
      </c>
      <c r="BD170" s="84" t="str">
        <f t="shared" si="75"/>
        <v/>
      </c>
      <c r="BE170" s="78" t="str">
        <f t="shared" si="54"/>
        <v/>
      </c>
      <c r="BF170" s="79" t="str">
        <f t="shared" si="76"/>
        <v/>
      </c>
      <c r="BG170" s="80" t="str">
        <f t="shared" si="55"/>
        <v/>
      </c>
      <c r="BH170" s="81" t="str">
        <f t="shared" si="56"/>
        <v/>
      </c>
      <c r="BI170" s="84" t="str">
        <f t="shared" si="77"/>
        <v/>
      </c>
      <c r="BJ170" s="12"/>
      <c r="BK170" s="82" t="str">
        <f>IF(SUM(BB170)+SUM(BH170)=0,"",SUM(BB170)+SUM(BH170))</f>
        <v/>
      </c>
      <c r="BL170" s="82" t="str">
        <f t="shared" si="78"/>
        <v/>
      </c>
    </row>
    <row r="171" spans="1:64" ht="18.75" x14ac:dyDescent="0.3">
      <c r="A171" t="s">
        <v>45</v>
      </c>
      <c r="B171" s="3">
        <v>45692</v>
      </c>
      <c r="C171">
        <v>24</v>
      </c>
      <c r="D171">
        <v>230</v>
      </c>
      <c r="E171" t="s">
        <v>121</v>
      </c>
      <c r="F171" t="s">
        <v>122</v>
      </c>
      <c r="I171" t="s">
        <v>458</v>
      </c>
      <c r="J171" s="3">
        <v>45692</v>
      </c>
      <c r="K171" s="2">
        <v>-59</v>
      </c>
      <c r="L171" t="s">
        <v>49</v>
      </c>
      <c r="M171" t="s">
        <v>55</v>
      </c>
      <c r="O171" t="s">
        <v>459</v>
      </c>
      <c r="AF171" s="66" t="str">
        <f t="shared" si="57"/>
        <v/>
      </c>
      <c r="AG171" s="4" t="str">
        <f t="shared" si="58"/>
        <v/>
      </c>
      <c r="AH171" s="5" t="str">
        <f t="shared" si="59"/>
        <v/>
      </c>
      <c r="AI171" s="4" t="str">
        <f>IF(COUNTIF(AF171:AF$1212,AF171)=COUNTIF(AF:AF,AF171),SUMIFS(AG171:AG$1212,F171:F$1212,"ATOS*",AF171:AF$1212,AF171),"")</f>
        <v/>
      </c>
      <c r="AJ171" s="67" t="str">
        <f t="shared" si="60"/>
        <v/>
      </c>
      <c r="AK171" s="103" t="str">
        <f t="shared" si="61"/>
        <v/>
      </c>
      <c r="AL171" s="4" t="str">
        <f t="shared" si="62"/>
        <v/>
      </c>
      <c r="AM171" s="5" t="str">
        <f t="shared" si="63"/>
        <v/>
      </c>
      <c r="AN171" s="68" t="str">
        <f>IF(COUNTIF(AK171:AK$1193,AK171)=COUNTIF(AK:AK,AK171),SUMIFS(AL171:AL$1193,F171:F$1193,"*WORLDLINE*",AK171:AK$1193,AK171),"")</f>
        <v/>
      </c>
      <c r="AO171" s="83" t="str">
        <f t="shared" si="79"/>
        <v/>
      </c>
      <c r="AP171" s="79" t="str">
        <f t="shared" si="64"/>
        <v/>
      </c>
      <c r="AQ171" s="80" t="str">
        <f t="shared" si="65"/>
        <v/>
      </c>
      <c r="AR171" s="81" t="str">
        <f t="shared" si="66"/>
        <v/>
      </c>
      <c r="AS171" s="84" t="str">
        <f t="shared" si="67"/>
        <v/>
      </c>
      <c r="AT171" s="74" t="str">
        <f>IF(LEFT(O171,5)="SUMUP",MID(RIGHT(O171,6),1,2)&amp;"/"&amp;MID(RIGHT(O171,6),3,2)&amp;"/"&amp;MID(RIGHT(O171,6),5,2),"")</f>
        <v/>
      </c>
      <c r="AU171" s="5" t="str">
        <f t="shared" si="68"/>
        <v/>
      </c>
      <c r="AV171" s="7" t="str">
        <f t="shared" si="69"/>
        <v/>
      </c>
      <c r="AW171" s="75" t="str">
        <f>IF(AX171="","",VLOOKUP(AV171,[1]SUMUP!$V$4:$Y$2029,2,FALSE))</f>
        <v/>
      </c>
      <c r="AX171" s="76" t="str">
        <f>IF(AV171="","",K171)</f>
        <v/>
      </c>
      <c r="AY171" s="77" t="str">
        <f t="shared" si="70"/>
        <v/>
      </c>
      <c r="AZ171" s="83" t="str">
        <f t="shared" si="71"/>
        <v/>
      </c>
      <c r="BA171" s="79" t="str">
        <f t="shared" si="72"/>
        <v/>
      </c>
      <c r="BB171" s="80" t="str">
        <f t="shared" si="73"/>
        <v/>
      </c>
      <c r="BC171" s="81" t="str">
        <f t="shared" si="74"/>
        <v/>
      </c>
      <c r="BD171" s="84" t="str">
        <f t="shared" si="75"/>
        <v/>
      </c>
      <c r="BE171" s="78" t="str">
        <f t="shared" si="54"/>
        <v/>
      </c>
      <c r="BF171" s="79" t="str">
        <f t="shared" si="76"/>
        <v/>
      </c>
      <c r="BG171" s="80" t="str">
        <f t="shared" si="55"/>
        <v/>
      </c>
      <c r="BH171" s="81" t="str">
        <f t="shared" si="56"/>
        <v/>
      </c>
      <c r="BI171" s="84" t="str">
        <f t="shared" si="77"/>
        <v/>
      </c>
      <c r="BJ171" s="12"/>
      <c r="BK171" s="82" t="str">
        <f>IF(SUM(BB171)+SUM(BH171)=0,"",SUM(BB171)+SUM(BH171))</f>
        <v/>
      </c>
      <c r="BL171" s="82" t="str">
        <f t="shared" si="78"/>
        <v/>
      </c>
    </row>
    <row r="172" spans="1:64" ht="18.75" x14ac:dyDescent="0.3">
      <c r="A172" t="s">
        <v>45</v>
      </c>
      <c r="B172" s="3">
        <v>45692</v>
      </c>
      <c r="C172">
        <v>24</v>
      </c>
      <c r="D172">
        <v>229</v>
      </c>
      <c r="E172" t="s">
        <v>91</v>
      </c>
      <c r="F172" t="s">
        <v>92</v>
      </c>
      <c r="G172" t="s">
        <v>93</v>
      </c>
      <c r="H172" t="s">
        <v>94</v>
      </c>
      <c r="I172" t="s">
        <v>460</v>
      </c>
      <c r="J172" s="3">
        <v>45692</v>
      </c>
      <c r="K172" s="2">
        <v>243.69</v>
      </c>
      <c r="L172" t="s">
        <v>49</v>
      </c>
      <c r="M172" t="s">
        <v>96</v>
      </c>
      <c r="N172" t="s">
        <v>59</v>
      </c>
      <c r="O172" t="s">
        <v>461</v>
      </c>
      <c r="AF172" s="66" t="str">
        <f t="shared" si="57"/>
        <v/>
      </c>
      <c r="AG172" s="4" t="str">
        <f t="shared" si="58"/>
        <v/>
      </c>
      <c r="AH172" s="5" t="str">
        <f t="shared" si="59"/>
        <v/>
      </c>
      <c r="AI172" s="4" t="str">
        <f>IF(COUNTIF(AF172:AF$1212,AF172)=COUNTIF(AF:AF,AF172),SUMIFS(AG172:AG$1212,F172:F$1212,"ATOS*",AF172:AF$1212,AF172),"")</f>
        <v/>
      </c>
      <c r="AJ172" s="67" t="str">
        <f t="shared" si="60"/>
        <v/>
      </c>
      <c r="AK172" s="103" t="str">
        <f t="shared" si="61"/>
        <v/>
      </c>
      <c r="AL172" s="4" t="str">
        <f t="shared" si="62"/>
        <v/>
      </c>
      <c r="AM172" s="5" t="str">
        <f t="shared" si="63"/>
        <v/>
      </c>
      <c r="AN172" s="68" t="str">
        <f>IF(COUNTIF(AK172:AK$1193,AK172)=COUNTIF(AK:AK,AK172),SUMIFS(AL172:AL$1193,F172:F$1193,"*WORLDLINE*",AK172:AK$1193,AK172),"")</f>
        <v/>
      </c>
      <c r="AO172" s="83" t="str">
        <f t="shared" si="79"/>
        <v>03/02/2025</v>
      </c>
      <c r="AP172" s="79">
        <f t="shared" si="64"/>
        <v>45691</v>
      </c>
      <c r="AQ172" s="80">
        <f t="shared" si="65"/>
        <v>244</v>
      </c>
      <c r="AR172" s="81">
        <f t="shared" si="66"/>
        <v>243.69</v>
      </c>
      <c r="AS172" s="84">
        <f t="shared" si="67"/>
        <v>0.31000000000000227</v>
      </c>
      <c r="AT172" s="74" t="str">
        <f>IF(LEFT(O172,5)="SUMUP",MID(RIGHT(O172,6),1,2)&amp;"/"&amp;MID(RIGHT(O172,6),3,2)&amp;"/"&amp;MID(RIGHT(O172,6),5,2),"")</f>
        <v/>
      </c>
      <c r="AU172" s="5" t="str">
        <f t="shared" si="68"/>
        <v/>
      </c>
      <c r="AV172" s="7" t="str">
        <f t="shared" si="69"/>
        <v/>
      </c>
      <c r="AW172" s="75" t="str">
        <f>IF(AX172="","",VLOOKUP(AV172,[1]SUMUP!$V$4:$Y$2029,2,FALSE))</f>
        <v/>
      </c>
      <c r="AX172" s="76" t="str">
        <f>IF(AV172="","",K172)</f>
        <v/>
      </c>
      <c r="AY172" s="77" t="str">
        <f t="shared" si="70"/>
        <v/>
      </c>
      <c r="AZ172" s="83" t="str">
        <f t="shared" si="71"/>
        <v/>
      </c>
      <c r="BA172" s="79" t="str">
        <f t="shared" si="72"/>
        <v/>
      </c>
      <c r="BB172" s="80" t="str">
        <f t="shared" si="73"/>
        <v/>
      </c>
      <c r="BC172" s="81" t="str">
        <f t="shared" si="74"/>
        <v/>
      </c>
      <c r="BD172" s="84" t="str">
        <f t="shared" si="75"/>
        <v/>
      </c>
      <c r="BE172" s="78" t="str">
        <f t="shared" si="54"/>
        <v/>
      </c>
      <c r="BF172" s="79" t="str">
        <f t="shared" si="76"/>
        <v/>
      </c>
      <c r="BG172" s="80" t="str">
        <f t="shared" si="55"/>
        <v/>
      </c>
      <c r="BH172" s="81" t="str">
        <f t="shared" si="56"/>
        <v/>
      </c>
      <c r="BI172" s="84" t="str">
        <f t="shared" si="77"/>
        <v/>
      </c>
      <c r="BJ172" s="12"/>
      <c r="BK172" s="82" t="str">
        <f>IF(SUM(BB172)+SUM(BH172)=0,"",SUM(BB172)+SUM(BH172))</f>
        <v/>
      </c>
      <c r="BL172" s="82" t="str">
        <f t="shared" si="78"/>
        <v/>
      </c>
    </row>
    <row r="173" spans="1:64" ht="18.75" x14ac:dyDescent="0.3">
      <c r="A173" t="s">
        <v>45</v>
      </c>
      <c r="B173" s="3">
        <v>45692</v>
      </c>
      <c r="C173">
        <v>24</v>
      </c>
      <c r="D173">
        <v>228</v>
      </c>
      <c r="F173" t="s">
        <v>134</v>
      </c>
      <c r="H173" t="s">
        <v>135</v>
      </c>
      <c r="I173" t="s">
        <v>462</v>
      </c>
      <c r="J173" s="3">
        <v>45692</v>
      </c>
      <c r="K173" s="2">
        <v>-32.07</v>
      </c>
      <c r="L173" t="s">
        <v>49</v>
      </c>
      <c r="N173" t="s">
        <v>59</v>
      </c>
      <c r="O173" t="s">
        <v>462</v>
      </c>
      <c r="AF173" s="66" t="str">
        <f t="shared" si="57"/>
        <v/>
      </c>
      <c r="AG173" s="4" t="str">
        <f t="shared" si="58"/>
        <v/>
      </c>
      <c r="AH173" s="5" t="str">
        <f t="shared" si="59"/>
        <v/>
      </c>
      <c r="AI173" s="4" t="str">
        <f>IF(COUNTIF(AF173:AF$1212,AF173)=COUNTIF(AF:AF,AF173),SUMIFS(AG173:AG$1212,F173:F$1212,"ATOS*",AF173:AF$1212,AF173),"")</f>
        <v/>
      </c>
      <c r="AJ173" s="67" t="str">
        <f t="shared" si="60"/>
        <v/>
      </c>
      <c r="AK173" s="103" t="str">
        <f t="shared" si="61"/>
        <v/>
      </c>
      <c r="AL173" s="4" t="str">
        <f t="shared" si="62"/>
        <v/>
      </c>
      <c r="AM173" s="5" t="str">
        <f t="shared" si="63"/>
        <v/>
      </c>
      <c r="AN173" s="68" t="str">
        <f>IF(COUNTIF(AK173:AK$1193,AK173)=COUNTIF(AK:AK,AK173),SUMIFS(AL173:AL$1193,F173:F$1193,"*WORLDLINE*",AK173:AK$1193,AK173),"")</f>
        <v/>
      </c>
      <c r="AO173" s="83" t="str">
        <f t="shared" si="79"/>
        <v/>
      </c>
      <c r="AP173" s="79" t="str">
        <f t="shared" si="64"/>
        <v/>
      </c>
      <c r="AQ173" s="80" t="str">
        <f t="shared" si="65"/>
        <v/>
      </c>
      <c r="AR173" s="81" t="str">
        <f t="shared" si="66"/>
        <v/>
      </c>
      <c r="AS173" s="84" t="str">
        <f t="shared" si="67"/>
        <v/>
      </c>
      <c r="AT173" s="74" t="str">
        <f>IF(LEFT(O173,5)="SUMUP",MID(RIGHT(O173,6),1,2)&amp;"/"&amp;MID(RIGHT(O173,6),3,2)&amp;"/"&amp;MID(RIGHT(O173,6),5,2),"")</f>
        <v/>
      </c>
      <c r="AU173" s="5" t="str">
        <f t="shared" si="68"/>
        <v/>
      </c>
      <c r="AV173" s="7" t="str">
        <f t="shared" si="69"/>
        <v/>
      </c>
      <c r="AW173" s="75" t="str">
        <f>IF(AX173="","",VLOOKUP(AV173,[1]SUMUP!$V$4:$Y$2029,2,FALSE))</f>
        <v/>
      </c>
      <c r="AX173" s="76" t="str">
        <f>IF(AV173="","",K173)</f>
        <v/>
      </c>
      <c r="AY173" s="77" t="str">
        <f t="shared" si="70"/>
        <v/>
      </c>
      <c r="AZ173" s="83" t="str">
        <f t="shared" si="71"/>
        <v/>
      </c>
      <c r="BA173" s="79" t="str">
        <f t="shared" si="72"/>
        <v/>
      </c>
      <c r="BB173" s="80" t="str">
        <f t="shared" si="73"/>
        <v/>
      </c>
      <c r="BC173" s="81" t="str">
        <f t="shared" si="74"/>
        <v/>
      </c>
      <c r="BD173" s="84" t="str">
        <f t="shared" si="75"/>
        <v/>
      </c>
      <c r="BE173" s="78" t="str">
        <f t="shared" si="54"/>
        <v/>
      </c>
      <c r="BF173" s="79" t="str">
        <f t="shared" si="76"/>
        <v/>
      </c>
      <c r="BG173" s="80" t="str">
        <f t="shared" si="55"/>
        <v/>
      </c>
      <c r="BH173" s="81" t="str">
        <f t="shared" si="56"/>
        <v/>
      </c>
      <c r="BI173" s="84" t="str">
        <f t="shared" si="77"/>
        <v/>
      </c>
      <c r="BJ173" s="12"/>
      <c r="BK173" s="82" t="str">
        <f>IF(SUM(BB173)+SUM(BH173)=0,"",SUM(BB173)+SUM(BH173))</f>
        <v/>
      </c>
      <c r="BL173" s="82" t="str">
        <f t="shared" si="78"/>
        <v/>
      </c>
    </row>
    <row r="174" spans="1:64" ht="18.75" x14ac:dyDescent="0.3">
      <c r="A174" t="s">
        <v>45</v>
      </c>
      <c r="B174" s="3">
        <v>45692</v>
      </c>
      <c r="C174">
        <v>24</v>
      </c>
      <c r="D174">
        <v>227</v>
      </c>
      <c r="E174" t="s">
        <v>46</v>
      </c>
      <c r="F174" t="s">
        <v>47</v>
      </c>
      <c r="I174" t="s">
        <v>463</v>
      </c>
      <c r="J174" s="3">
        <v>45691</v>
      </c>
      <c r="K174" s="2">
        <v>732</v>
      </c>
      <c r="L174" t="s">
        <v>49</v>
      </c>
      <c r="M174" t="s">
        <v>50</v>
      </c>
      <c r="O174" t="s">
        <v>464</v>
      </c>
      <c r="AF174" s="66">
        <f t="shared" si="57"/>
        <v>45691</v>
      </c>
      <c r="AG174" s="4">
        <f t="shared" si="58"/>
        <v>732</v>
      </c>
      <c r="AH174" s="5">
        <f t="shared" si="59"/>
        <v>45691</v>
      </c>
      <c r="AI174" s="4">
        <f>IF(COUNTIF(AF174:AF$1212,AF174)=COUNTIF(AF:AF,AF174),SUMIFS(AG174:AG$1212,F174:F$1212,"ATOS*",AF174:AF$1212,AF174),"")</f>
        <v>785</v>
      </c>
      <c r="AJ174" s="67" t="str">
        <f t="shared" si="60"/>
        <v/>
      </c>
      <c r="AK174" s="103" t="str">
        <f t="shared" si="61"/>
        <v/>
      </c>
      <c r="AL174" s="4" t="str">
        <f t="shared" si="62"/>
        <v/>
      </c>
      <c r="AM174" s="5" t="str">
        <f t="shared" si="63"/>
        <v/>
      </c>
      <c r="AN174" s="68" t="str">
        <f>IF(COUNTIF(AK174:AK$1193,AK174)=COUNTIF(AK:AK,AK174),SUMIFS(AL174:AL$1193,F174:F$1193,"*WORLDLINE*",AK174:AK$1193,AK174),"")</f>
        <v/>
      </c>
      <c r="AO174" s="83" t="str">
        <f t="shared" si="79"/>
        <v/>
      </c>
      <c r="AP174" s="79" t="str">
        <f t="shared" si="64"/>
        <v/>
      </c>
      <c r="AQ174" s="80" t="str">
        <f t="shared" si="65"/>
        <v/>
      </c>
      <c r="AR174" s="81" t="str">
        <f t="shared" si="66"/>
        <v/>
      </c>
      <c r="AS174" s="84" t="str">
        <f t="shared" si="67"/>
        <v/>
      </c>
      <c r="AT174" s="74" t="str">
        <f>IF(LEFT(O174,5)="SUMUP",MID(RIGHT(O174,6),1,2)&amp;"/"&amp;MID(RIGHT(O174,6),3,2)&amp;"/"&amp;MID(RIGHT(O174,6),5,2),"")</f>
        <v/>
      </c>
      <c r="AU174" s="5" t="str">
        <f t="shared" si="68"/>
        <v/>
      </c>
      <c r="AV174" s="7" t="str">
        <f t="shared" si="69"/>
        <v/>
      </c>
      <c r="AW174" s="75" t="str">
        <f>IF(AX174="","",VLOOKUP(AV174,[1]SUMUP!$V$4:$Y$2029,2,FALSE))</f>
        <v/>
      </c>
      <c r="AX174" s="76" t="str">
        <f>IF(AV174="","",K174)</f>
        <v/>
      </c>
      <c r="AY174" s="77" t="str">
        <f t="shared" si="70"/>
        <v/>
      </c>
      <c r="AZ174" s="83" t="str">
        <f t="shared" si="71"/>
        <v/>
      </c>
      <c r="BA174" s="79" t="str">
        <f t="shared" si="72"/>
        <v/>
      </c>
      <c r="BB174" s="80" t="str">
        <f t="shared" si="73"/>
        <v/>
      </c>
      <c r="BC174" s="81" t="str">
        <f t="shared" si="74"/>
        <v/>
      </c>
      <c r="BD174" s="84" t="str">
        <f t="shared" si="75"/>
        <v/>
      </c>
      <c r="BE174" s="78" t="str">
        <f t="shared" si="54"/>
        <v/>
      </c>
      <c r="BF174" s="79" t="str">
        <f t="shared" si="76"/>
        <v/>
      </c>
      <c r="BG174" s="80" t="str">
        <f t="shared" si="55"/>
        <v/>
      </c>
      <c r="BH174" s="81" t="str">
        <f t="shared" si="56"/>
        <v/>
      </c>
      <c r="BI174" s="84" t="str">
        <f t="shared" si="77"/>
        <v/>
      </c>
      <c r="BJ174" s="12"/>
      <c r="BK174" s="82" t="str">
        <f>IF(SUM(BB174)+SUM(BH174)=0,"",SUM(BB174)+SUM(BH174))</f>
        <v/>
      </c>
      <c r="BL174" s="82" t="str">
        <f t="shared" si="78"/>
        <v/>
      </c>
    </row>
    <row r="175" spans="1:64" ht="18.75" x14ac:dyDescent="0.3">
      <c r="A175" t="s">
        <v>45</v>
      </c>
      <c r="B175" s="3">
        <v>45692</v>
      </c>
      <c r="C175">
        <v>24</v>
      </c>
      <c r="D175">
        <v>226</v>
      </c>
      <c r="E175" t="s">
        <v>87</v>
      </c>
      <c r="F175" t="s">
        <v>88</v>
      </c>
      <c r="I175" t="s">
        <v>465</v>
      </c>
      <c r="J175" s="3">
        <v>45692</v>
      </c>
      <c r="K175" s="2">
        <v>53</v>
      </c>
      <c r="L175" t="s">
        <v>49</v>
      </c>
      <c r="M175" t="s">
        <v>50</v>
      </c>
      <c r="O175" t="s">
        <v>466</v>
      </c>
      <c r="AF175" s="66" t="str">
        <f t="shared" si="57"/>
        <v/>
      </c>
      <c r="AG175" s="4" t="str">
        <f t="shared" si="58"/>
        <v/>
      </c>
      <c r="AH175" s="5" t="str">
        <f t="shared" si="59"/>
        <v/>
      </c>
      <c r="AI175" s="4" t="str">
        <f>IF(COUNTIF(AF175:AF$1212,AF175)=COUNTIF(AF:AF,AF175),SUMIFS(AG175:AG$1212,F175:F$1212,"ATOS*",AF175:AF$1212,AF175),"")</f>
        <v/>
      </c>
      <c r="AJ175" s="67" t="str">
        <f t="shared" si="60"/>
        <v>31/01/2025</v>
      </c>
      <c r="AK175" s="103">
        <f t="shared" si="61"/>
        <v>45688</v>
      </c>
      <c r="AL175" s="4">
        <f t="shared" si="62"/>
        <v>53</v>
      </c>
      <c r="AM175" s="5">
        <f t="shared" si="63"/>
        <v>45688</v>
      </c>
      <c r="AN175" s="68">
        <f>IF(COUNTIF(AK175:AK$1193,AK175)=COUNTIF(AK:AK,AK175),SUMIFS(AL175:AL$1193,F175:F$1193,"*WORLDLINE*",AK175:AK$1193,AK175),"")</f>
        <v>53</v>
      </c>
      <c r="AO175" s="83" t="str">
        <f t="shared" si="79"/>
        <v/>
      </c>
      <c r="AP175" s="79" t="str">
        <f t="shared" si="64"/>
        <v/>
      </c>
      <c r="AQ175" s="80" t="str">
        <f t="shared" si="65"/>
        <v/>
      </c>
      <c r="AR175" s="81" t="str">
        <f t="shared" si="66"/>
        <v/>
      </c>
      <c r="AS175" s="84" t="str">
        <f t="shared" si="67"/>
        <v/>
      </c>
      <c r="AT175" s="74" t="str">
        <f>IF(LEFT(O175,5)="SUMUP",MID(RIGHT(O175,6),1,2)&amp;"/"&amp;MID(RIGHT(O175,6),3,2)&amp;"/"&amp;MID(RIGHT(O175,6),5,2),"")</f>
        <v/>
      </c>
      <c r="AU175" s="5" t="str">
        <f t="shared" si="68"/>
        <v/>
      </c>
      <c r="AV175" s="7" t="str">
        <f t="shared" si="69"/>
        <v/>
      </c>
      <c r="AW175" s="75" t="str">
        <f>IF(AX175="","",VLOOKUP(AV175,[1]SUMUP!$V$4:$Y$2029,2,FALSE))</f>
        <v/>
      </c>
      <c r="AX175" s="76" t="str">
        <f>IF(AV175="","",K175)</f>
        <v/>
      </c>
      <c r="AY175" s="77" t="str">
        <f t="shared" si="70"/>
        <v/>
      </c>
      <c r="AZ175" s="83" t="str">
        <f t="shared" si="71"/>
        <v/>
      </c>
      <c r="BA175" s="79" t="str">
        <f t="shared" si="72"/>
        <v/>
      </c>
      <c r="BB175" s="80" t="str">
        <f t="shared" si="73"/>
        <v/>
      </c>
      <c r="BC175" s="81" t="str">
        <f t="shared" si="74"/>
        <v/>
      </c>
      <c r="BD175" s="84" t="str">
        <f t="shared" si="75"/>
        <v/>
      </c>
      <c r="BE175" s="78" t="str">
        <f t="shared" si="54"/>
        <v/>
      </c>
      <c r="BF175" s="79" t="str">
        <f t="shared" si="76"/>
        <v/>
      </c>
      <c r="BG175" s="80" t="str">
        <f t="shared" si="55"/>
        <v/>
      </c>
      <c r="BH175" s="81" t="str">
        <f t="shared" si="56"/>
        <v/>
      </c>
      <c r="BI175" s="84" t="str">
        <f t="shared" si="77"/>
        <v/>
      </c>
      <c r="BJ175" s="12"/>
      <c r="BK175" s="82" t="str">
        <f>IF(SUM(BB175)+SUM(BH175)=0,"",SUM(BB175)+SUM(BH175))</f>
        <v/>
      </c>
      <c r="BL175" s="82" t="str">
        <f t="shared" si="78"/>
        <v/>
      </c>
    </row>
    <row r="176" spans="1:64" ht="18.75" x14ac:dyDescent="0.3">
      <c r="A176" t="s">
        <v>45</v>
      </c>
      <c r="B176" s="3">
        <v>45692</v>
      </c>
      <c r="C176">
        <v>24</v>
      </c>
      <c r="D176">
        <v>225</v>
      </c>
      <c r="E176" t="s">
        <v>87</v>
      </c>
      <c r="F176" t="s">
        <v>88</v>
      </c>
      <c r="I176" t="s">
        <v>467</v>
      </c>
      <c r="J176" s="3">
        <v>45692</v>
      </c>
      <c r="K176" s="2">
        <v>108</v>
      </c>
      <c r="L176" t="s">
        <v>49</v>
      </c>
      <c r="M176" t="s">
        <v>50</v>
      </c>
      <c r="O176" t="s">
        <v>468</v>
      </c>
      <c r="AF176" s="66" t="str">
        <f t="shared" si="57"/>
        <v/>
      </c>
      <c r="AG176" s="4" t="str">
        <f t="shared" si="58"/>
        <v/>
      </c>
      <c r="AH176" s="5" t="str">
        <f t="shared" si="59"/>
        <v/>
      </c>
      <c r="AI176" s="4" t="str">
        <f>IF(COUNTIF(AF176:AF$1212,AF176)=COUNTIF(AF:AF,AF176),SUMIFS(AG176:AG$1212,F176:F$1212,"ATOS*",AF176:AF$1212,AF176),"")</f>
        <v/>
      </c>
      <c r="AJ176" s="67" t="str">
        <f t="shared" si="60"/>
        <v>01/02/2025</v>
      </c>
      <c r="AK176" s="103">
        <f t="shared" si="61"/>
        <v>45689</v>
      </c>
      <c r="AL176" s="4">
        <f t="shared" si="62"/>
        <v>108</v>
      </c>
      <c r="AM176" s="5">
        <f t="shared" si="63"/>
        <v>45689</v>
      </c>
      <c r="AN176" s="68">
        <f>IF(COUNTIF(AK176:AK$1193,AK176)=COUNTIF(AK:AK,AK176),SUMIFS(AL176:AL$1193,F176:F$1193,"*WORLDLINE*",AK176:AK$1193,AK176),"")</f>
        <v>108</v>
      </c>
      <c r="AO176" s="83" t="str">
        <f t="shared" si="79"/>
        <v/>
      </c>
      <c r="AP176" s="79" t="str">
        <f t="shared" si="64"/>
        <v/>
      </c>
      <c r="AQ176" s="80" t="str">
        <f t="shared" si="65"/>
        <v/>
      </c>
      <c r="AR176" s="81" t="str">
        <f t="shared" si="66"/>
        <v/>
      </c>
      <c r="AS176" s="84" t="str">
        <f t="shared" si="67"/>
        <v/>
      </c>
      <c r="AT176" s="74" t="str">
        <f>IF(LEFT(O176,5)="SUMUP",MID(RIGHT(O176,6),1,2)&amp;"/"&amp;MID(RIGHT(O176,6),3,2)&amp;"/"&amp;MID(RIGHT(O176,6),5,2),"")</f>
        <v/>
      </c>
      <c r="AU176" s="5" t="str">
        <f t="shared" si="68"/>
        <v/>
      </c>
      <c r="AV176" s="7" t="str">
        <f t="shared" si="69"/>
        <v/>
      </c>
      <c r="AW176" s="75" t="str">
        <f>IF(AX176="","",VLOOKUP(AV176,[1]SUMUP!$V$4:$Y$2029,2,FALSE))</f>
        <v/>
      </c>
      <c r="AX176" s="76" t="str">
        <f>IF(AV176="","",K176)</f>
        <v/>
      </c>
      <c r="AY176" s="77" t="str">
        <f t="shared" si="70"/>
        <v/>
      </c>
      <c r="AZ176" s="83" t="str">
        <f t="shared" si="71"/>
        <v/>
      </c>
      <c r="BA176" s="79" t="str">
        <f t="shared" si="72"/>
        <v/>
      </c>
      <c r="BB176" s="80" t="str">
        <f t="shared" si="73"/>
        <v/>
      </c>
      <c r="BC176" s="81" t="str">
        <f t="shared" si="74"/>
        <v/>
      </c>
      <c r="BD176" s="84" t="str">
        <f t="shared" si="75"/>
        <v/>
      </c>
      <c r="BE176" s="78" t="str">
        <f t="shared" si="54"/>
        <v/>
      </c>
      <c r="BF176" s="79" t="str">
        <f t="shared" si="76"/>
        <v/>
      </c>
      <c r="BG176" s="80" t="str">
        <f t="shared" si="55"/>
        <v/>
      </c>
      <c r="BH176" s="81" t="str">
        <f t="shared" si="56"/>
        <v/>
      </c>
      <c r="BI176" s="84" t="str">
        <f t="shared" si="77"/>
        <v/>
      </c>
      <c r="BJ176" s="12"/>
      <c r="BK176" s="82" t="str">
        <f>IF(SUM(BB176)+SUM(BH176)=0,"",SUM(BB176)+SUM(BH176))</f>
        <v/>
      </c>
      <c r="BL176" s="82" t="str">
        <f t="shared" si="78"/>
        <v/>
      </c>
    </row>
    <row r="177" spans="1:64" ht="18.75" x14ac:dyDescent="0.3">
      <c r="A177" t="s">
        <v>45</v>
      </c>
      <c r="B177" s="3">
        <v>45691</v>
      </c>
      <c r="C177">
        <v>23</v>
      </c>
      <c r="D177">
        <v>224</v>
      </c>
      <c r="E177" t="s">
        <v>46</v>
      </c>
      <c r="F177" t="s">
        <v>47</v>
      </c>
      <c r="I177" t="s">
        <v>469</v>
      </c>
      <c r="J177" s="3">
        <v>45691</v>
      </c>
      <c r="K177" s="2">
        <v>53</v>
      </c>
      <c r="L177" t="s">
        <v>49</v>
      </c>
      <c r="M177" t="s">
        <v>50</v>
      </c>
      <c r="O177" t="s">
        <v>464</v>
      </c>
      <c r="AF177" s="66">
        <f t="shared" si="57"/>
        <v>45691</v>
      </c>
      <c r="AG177" s="4">
        <f t="shared" si="58"/>
        <v>53</v>
      </c>
      <c r="AH177" s="5" t="str">
        <f t="shared" si="59"/>
        <v/>
      </c>
      <c r="AI177" s="4" t="str">
        <f>IF(COUNTIF(AF177:AF$1212,AF177)=COUNTIF(AF:AF,AF177),SUMIFS(AG177:AG$1212,F177:F$1212,"ATOS*",AF177:AF$1212,AF177),"")</f>
        <v/>
      </c>
      <c r="AJ177" s="67" t="str">
        <f t="shared" si="60"/>
        <v/>
      </c>
      <c r="AK177" s="103" t="str">
        <f t="shared" si="61"/>
        <v/>
      </c>
      <c r="AL177" s="4" t="str">
        <f t="shared" si="62"/>
        <v/>
      </c>
      <c r="AM177" s="5" t="str">
        <f t="shared" si="63"/>
        <v/>
      </c>
      <c r="AN177" s="68" t="str">
        <f>IF(COUNTIF(AK177:AK$1193,AK177)=COUNTIF(AK:AK,AK177),SUMIFS(AL177:AL$1193,F177:F$1193,"*WORLDLINE*",AK177:AK$1193,AK177),"")</f>
        <v/>
      </c>
      <c r="AO177" s="83" t="str">
        <f t="shared" si="79"/>
        <v/>
      </c>
      <c r="AP177" s="79" t="str">
        <f t="shared" si="64"/>
        <v/>
      </c>
      <c r="AQ177" s="80" t="str">
        <f t="shared" si="65"/>
        <v/>
      </c>
      <c r="AR177" s="81" t="str">
        <f t="shared" si="66"/>
        <v/>
      </c>
      <c r="AS177" s="84" t="str">
        <f t="shared" si="67"/>
        <v/>
      </c>
      <c r="AT177" s="74" t="str">
        <f>IF(LEFT(O177,5)="SUMUP",MID(RIGHT(O177,6),1,2)&amp;"/"&amp;MID(RIGHT(O177,6),3,2)&amp;"/"&amp;MID(RIGHT(O177,6),5,2),"")</f>
        <v/>
      </c>
      <c r="AU177" s="5" t="str">
        <f t="shared" si="68"/>
        <v/>
      </c>
      <c r="AV177" s="7" t="str">
        <f t="shared" si="69"/>
        <v/>
      </c>
      <c r="AW177" s="75" t="str">
        <f>IF(AX177="","",VLOOKUP(AV177,[1]SUMUP!$V$4:$Y$2029,2,FALSE))</f>
        <v/>
      </c>
      <c r="AX177" s="76" t="str">
        <f>IF(AV177="","",K177)</f>
        <v/>
      </c>
      <c r="AY177" s="77" t="str">
        <f t="shared" si="70"/>
        <v/>
      </c>
      <c r="AZ177" s="83" t="str">
        <f t="shared" si="71"/>
        <v/>
      </c>
      <c r="BA177" s="79" t="str">
        <f t="shared" si="72"/>
        <v/>
      </c>
      <c r="BB177" s="80" t="str">
        <f t="shared" si="73"/>
        <v/>
      </c>
      <c r="BC177" s="81" t="str">
        <f t="shared" si="74"/>
        <v/>
      </c>
      <c r="BD177" s="84" t="str">
        <f t="shared" si="75"/>
        <v/>
      </c>
      <c r="BE177" s="78" t="str">
        <f t="shared" si="54"/>
        <v/>
      </c>
      <c r="BF177" s="79" t="str">
        <f t="shared" si="76"/>
        <v/>
      </c>
      <c r="BG177" s="80" t="str">
        <f t="shared" si="55"/>
        <v/>
      </c>
      <c r="BH177" s="81" t="str">
        <f t="shared" si="56"/>
        <v/>
      </c>
      <c r="BI177" s="84" t="str">
        <f t="shared" si="77"/>
        <v/>
      </c>
      <c r="BJ177" s="12"/>
      <c r="BK177" s="82" t="str">
        <f>IF(SUM(BB177)+SUM(BH177)=0,"",SUM(BB177)+SUM(BH177))</f>
        <v/>
      </c>
      <c r="BL177" s="82" t="str">
        <f t="shared" si="78"/>
        <v/>
      </c>
    </row>
    <row r="178" spans="1:64" ht="18.75" x14ac:dyDescent="0.3">
      <c r="A178" t="s">
        <v>45</v>
      </c>
      <c r="B178" s="3">
        <v>45691</v>
      </c>
      <c r="C178">
        <v>23</v>
      </c>
      <c r="D178">
        <v>223</v>
      </c>
      <c r="F178" t="s">
        <v>268</v>
      </c>
      <c r="H178" t="s">
        <v>269</v>
      </c>
      <c r="I178" t="s">
        <v>470</v>
      </c>
      <c r="J178" s="3">
        <v>45691</v>
      </c>
      <c r="K178" s="2">
        <v>-4215.22</v>
      </c>
      <c r="L178" t="s">
        <v>49</v>
      </c>
      <c r="N178" t="s">
        <v>59</v>
      </c>
      <c r="O178" t="s">
        <v>470</v>
      </c>
      <c r="AF178" s="66" t="str">
        <f t="shared" si="57"/>
        <v/>
      </c>
      <c r="AG178" s="4" t="str">
        <f t="shared" si="58"/>
        <v/>
      </c>
      <c r="AH178" s="5" t="str">
        <f t="shared" si="59"/>
        <v/>
      </c>
      <c r="AI178" s="4" t="str">
        <f>IF(COUNTIF(AF178:AF$1212,AF178)=COUNTIF(AF:AF,AF178),SUMIFS(AG178:AG$1212,F178:F$1212,"ATOS*",AF178:AF$1212,AF178),"")</f>
        <v/>
      </c>
      <c r="AJ178" s="67" t="str">
        <f t="shared" si="60"/>
        <v/>
      </c>
      <c r="AK178" s="103" t="str">
        <f t="shared" si="61"/>
        <v/>
      </c>
      <c r="AL178" s="4" t="str">
        <f t="shared" si="62"/>
        <v/>
      </c>
      <c r="AM178" s="5" t="str">
        <f t="shared" si="63"/>
        <v/>
      </c>
      <c r="AN178" s="68" t="str">
        <f>IF(COUNTIF(AK178:AK$1193,AK178)=COUNTIF(AK:AK,AK178),SUMIFS(AL178:AL$1193,F178:F$1193,"*WORLDLINE*",AK178:AK$1193,AK178),"")</f>
        <v/>
      </c>
      <c r="AO178" s="83" t="str">
        <f t="shared" si="79"/>
        <v/>
      </c>
      <c r="AP178" s="79" t="str">
        <f t="shared" si="64"/>
        <v/>
      </c>
      <c r="AQ178" s="80" t="str">
        <f t="shared" si="65"/>
        <v/>
      </c>
      <c r="AR178" s="81" t="str">
        <f t="shared" si="66"/>
        <v/>
      </c>
      <c r="AS178" s="84" t="str">
        <f t="shared" si="67"/>
        <v/>
      </c>
      <c r="AT178" s="74" t="str">
        <f>IF(LEFT(O178,5)="SUMUP",MID(RIGHT(O178,6),1,2)&amp;"/"&amp;MID(RIGHT(O178,6),3,2)&amp;"/"&amp;MID(RIGHT(O178,6),5,2),"")</f>
        <v/>
      </c>
      <c r="AU178" s="5" t="str">
        <f t="shared" si="68"/>
        <v/>
      </c>
      <c r="AV178" s="7" t="str">
        <f t="shared" si="69"/>
        <v/>
      </c>
      <c r="AW178" s="75" t="str">
        <f>IF(AX178="","",VLOOKUP(AV178,[1]SUMUP!$V$4:$Y$2029,2,FALSE))</f>
        <v/>
      </c>
      <c r="AX178" s="76" t="str">
        <f>IF(AV178="","",K178)</f>
        <v/>
      </c>
      <c r="AY178" s="77" t="str">
        <f t="shared" si="70"/>
        <v/>
      </c>
      <c r="AZ178" s="83" t="str">
        <f t="shared" si="71"/>
        <v/>
      </c>
      <c r="BA178" s="79" t="str">
        <f t="shared" si="72"/>
        <v/>
      </c>
      <c r="BB178" s="80" t="str">
        <f t="shared" si="73"/>
        <v/>
      </c>
      <c r="BC178" s="81" t="str">
        <f t="shared" si="74"/>
        <v/>
      </c>
      <c r="BD178" s="84" t="str">
        <f t="shared" si="75"/>
        <v/>
      </c>
      <c r="BE178" s="78" t="str">
        <f t="shared" si="54"/>
        <v/>
      </c>
      <c r="BF178" s="79" t="str">
        <f t="shared" si="76"/>
        <v/>
      </c>
      <c r="BG178" s="80" t="str">
        <f t="shared" si="55"/>
        <v/>
      </c>
      <c r="BH178" s="81" t="str">
        <f t="shared" si="56"/>
        <v/>
      </c>
      <c r="BI178" s="84" t="str">
        <f t="shared" si="77"/>
        <v/>
      </c>
      <c r="BJ178" s="12"/>
      <c r="BK178" s="82" t="str">
        <f>IF(SUM(BB178)+SUM(BH178)=0,"",SUM(BB178)+SUM(BH178))</f>
        <v/>
      </c>
      <c r="BL178" s="82" t="str">
        <f t="shared" si="78"/>
        <v/>
      </c>
    </row>
    <row r="179" spans="1:64" ht="18.75" x14ac:dyDescent="0.3">
      <c r="A179" t="s">
        <v>45</v>
      </c>
      <c r="B179" s="3">
        <v>45691</v>
      </c>
      <c r="C179">
        <v>23</v>
      </c>
      <c r="D179">
        <v>222</v>
      </c>
      <c r="E179" t="s">
        <v>79</v>
      </c>
      <c r="F179" t="s">
        <v>80</v>
      </c>
      <c r="I179" t="s">
        <v>471</v>
      </c>
      <c r="J179" s="3">
        <v>45691</v>
      </c>
      <c r="K179" s="2">
        <v>-1200</v>
      </c>
      <c r="L179" t="s">
        <v>49</v>
      </c>
      <c r="M179" t="s">
        <v>55</v>
      </c>
      <c r="O179" t="s">
        <v>472</v>
      </c>
      <c r="AF179" s="66" t="str">
        <f t="shared" si="57"/>
        <v/>
      </c>
      <c r="AG179" s="4" t="str">
        <f t="shared" si="58"/>
        <v/>
      </c>
      <c r="AH179" s="5" t="str">
        <f t="shared" si="59"/>
        <v/>
      </c>
      <c r="AI179" s="4" t="str">
        <f>IF(COUNTIF(AF179:AF$1212,AF179)=COUNTIF(AF:AF,AF179),SUMIFS(AG179:AG$1212,F179:F$1212,"ATOS*",AF179:AF$1212,AF179),"")</f>
        <v/>
      </c>
      <c r="AJ179" s="67" t="str">
        <f t="shared" si="60"/>
        <v/>
      </c>
      <c r="AK179" s="103" t="str">
        <f t="shared" si="61"/>
        <v/>
      </c>
      <c r="AL179" s="4" t="str">
        <f t="shared" si="62"/>
        <v/>
      </c>
      <c r="AM179" s="5" t="str">
        <f t="shared" si="63"/>
        <v/>
      </c>
      <c r="AN179" s="68" t="str">
        <f>IF(COUNTIF(AK179:AK$1193,AK179)=COUNTIF(AK:AK,AK179),SUMIFS(AL179:AL$1193,F179:F$1193,"*WORLDLINE*",AK179:AK$1193,AK179),"")</f>
        <v/>
      </c>
      <c r="AO179" s="83" t="str">
        <f t="shared" si="79"/>
        <v/>
      </c>
      <c r="AP179" s="79" t="str">
        <f t="shared" si="64"/>
        <v/>
      </c>
      <c r="AQ179" s="80" t="str">
        <f t="shared" si="65"/>
        <v/>
      </c>
      <c r="AR179" s="81" t="str">
        <f t="shared" si="66"/>
        <v/>
      </c>
      <c r="AS179" s="84" t="str">
        <f t="shared" si="67"/>
        <v/>
      </c>
      <c r="AT179" s="74" t="str">
        <f>IF(LEFT(O179,5)="SUMUP",MID(RIGHT(O179,6),1,2)&amp;"/"&amp;MID(RIGHT(O179,6),3,2)&amp;"/"&amp;MID(RIGHT(O179,6),5,2),"")</f>
        <v/>
      </c>
      <c r="AU179" s="5" t="str">
        <f t="shared" si="68"/>
        <v/>
      </c>
      <c r="AV179" s="7" t="str">
        <f t="shared" si="69"/>
        <v/>
      </c>
      <c r="AW179" s="75" t="str">
        <f>IF(AX179="","",VLOOKUP(AV179,[1]SUMUP!$V$4:$Y$2029,2,FALSE))</f>
        <v/>
      </c>
      <c r="AX179" s="76" t="str">
        <f>IF(AV179="","",K179)</f>
        <v/>
      </c>
      <c r="AY179" s="77" t="str">
        <f t="shared" si="70"/>
        <v/>
      </c>
      <c r="AZ179" s="83" t="str">
        <f t="shared" si="71"/>
        <v/>
      </c>
      <c r="BA179" s="79" t="str">
        <f t="shared" si="72"/>
        <v/>
      </c>
      <c r="BB179" s="80" t="str">
        <f t="shared" si="73"/>
        <v/>
      </c>
      <c r="BC179" s="81" t="str">
        <f t="shared" si="74"/>
        <v/>
      </c>
      <c r="BD179" s="84" t="str">
        <f t="shared" si="75"/>
        <v/>
      </c>
      <c r="BE179" s="78" t="str">
        <f t="shared" si="54"/>
        <v/>
      </c>
      <c r="BF179" s="79" t="str">
        <f t="shared" si="76"/>
        <v/>
      </c>
      <c r="BG179" s="80" t="str">
        <f t="shared" si="55"/>
        <v/>
      </c>
      <c r="BH179" s="81" t="str">
        <f t="shared" si="56"/>
        <v/>
      </c>
      <c r="BI179" s="84" t="str">
        <f t="shared" si="77"/>
        <v/>
      </c>
      <c r="BJ179" s="12"/>
      <c r="BK179" s="82" t="str">
        <f>IF(SUM(BB179)+SUM(BH179)=0,"",SUM(BB179)+SUM(BH179))</f>
        <v/>
      </c>
      <c r="BL179" s="82" t="str">
        <f t="shared" si="78"/>
        <v/>
      </c>
    </row>
    <row r="180" spans="1:64" ht="18.75" x14ac:dyDescent="0.3">
      <c r="A180" t="s">
        <v>45</v>
      </c>
      <c r="B180" s="3">
        <v>45691</v>
      </c>
      <c r="C180">
        <v>23</v>
      </c>
      <c r="D180">
        <v>221</v>
      </c>
      <c r="F180" t="s">
        <v>473</v>
      </c>
      <c r="H180" t="s">
        <v>474</v>
      </c>
      <c r="I180" t="s">
        <v>475</v>
      </c>
      <c r="J180" s="3">
        <v>45691</v>
      </c>
      <c r="K180" s="2">
        <v>-635.24</v>
      </c>
      <c r="L180" t="s">
        <v>49</v>
      </c>
      <c r="N180" t="s">
        <v>59</v>
      </c>
      <c r="O180" t="s">
        <v>475</v>
      </c>
      <c r="AF180" s="66" t="str">
        <f t="shared" si="57"/>
        <v/>
      </c>
      <c r="AG180" s="4" t="str">
        <f t="shared" si="58"/>
        <v/>
      </c>
      <c r="AH180" s="5" t="str">
        <f t="shared" si="59"/>
        <v/>
      </c>
      <c r="AI180" s="4" t="str">
        <f>IF(COUNTIF(AF180:AF$1212,AF180)=COUNTIF(AF:AF,AF180),SUMIFS(AG180:AG$1212,F180:F$1212,"ATOS*",AF180:AF$1212,AF180),"")</f>
        <v/>
      </c>
      <c r="AJ180" s="67" t="str">
        <f t="shared" si="60"/>
        <v/>
      </c>
      <c r="AK180" s="103" t="str">
        <f t="shared" si="61"/>
        <v/>
      </c>
      <c r="AL180" s="4" t="str">
        <f t="shared" si="62"/>
        <v/>
      </c>
      <c r="AM180" s="5" t="str">
        <f t="shared" si="63"/>
        <v/>
      </c>
      <c r="AN180" s="68" t="str">
        <f>IF(COUNTIF(AK180:AK$1193,AK180)=COUNTIF(AK:AK,AK180),SUMIFS(AL180:AL$1193,F180:F$1193,"*WORLDLINE*",AK180:AK$1193,AK180),"")</f>
        <v/>
      </c>
      <c r="AO180" s="83" t="str">
        <f t="shared" si="79"/>
        <v/>
      </c>
      <c r="AP180" s="79" t="str">
        <f t="shared" si="64"/>
        <v/>
      </c>
      <c r="AQ180" s="80" t="str">
        <f t="shared" si="65"/>
        <v/>
      </c>
      <c r="AR180" s="81" t="str">
        <f t="shared" si="66"/>
        <v/>
      </c>
      <c r="AS180" s="84" t="str">
        <f t="shared" si="67"/>
        <v/>
      </c>
      <c r="AT180" s="74" t="str">
        <f>IF(LEFT(O180,5)="SUMUP",MID(RIGHT(O180,6),1,2)&amp;"/"&amp;MID(RIGHT(O180,6),3,2)&amp;"/"&amp;MID(RIGHT(O180,6),5,2),"")</f>
        <v/>
      </c>
      <c r="AU180" s="5" t="str">
        <f t="shared" si="68"/>
        <v/>
      </c>
      <c r="AV180" s="7" t="str">
        <f t="shared" si="69"/>
        <v/>
      </c>
      <c r="AW180" s="75" t="str">
        <f>IF(AX180="","",VLOOKUP(AV180,[1]SUMUP!$V$4:$Y$2029,2,FALSE))</f>
        <v/>
      </c>
      <c r="AX180" s="76" t="str">
        <f>IF(AV180="","",K180)</f>
        <v/>
      </c>
      <c r="AY180" s="77" t="str">
        <f t="shared" si="70"/>
        <v/>
      </c>
      <c r="AZ180" s="83" t="str">
        <f t="shared" si="71"/>
        <v/>
      </c>
      <c r="BA180" s="79" t="str">
        <f t="shared" si="72"/>
        <v/>
      </c>
      <c r="BB180" s="80" t="str">
        <f t="shared" si="73"/>
        <v/>
      </c>
      <c r="BC180" s="81" t="str">
        <f t="shared" si="74"/>
        <v/>
      </c>
      <c r="BD180" s="84" t="str">
        <f t="shared" si="75"/>
        <v/>
      </c>
      <c r="BE180" s="78" t="str">
        <f t="shared" si="54"/>
        <v/>
      </c>
      <c r="BF180" s="79" t="str">
        <f t="shared" si="76"/>
        <v/>
      </c>
      <c r="BG180" s="80" t="str">
        <f t="shared" si="55"/>
        <v/>
      </c>
      <c r="BH180" s="81" t="str">
        <f t="shared" si="56"/>
        <v/>
      </c>
      <c r="BI180" s="84" t="str">
        <f t="shared" si="77"/>
        <v/>
      </c>
      <c r="BJ180" s="12"/>
      <c r="BK180" s="82" t="str">
        <f>IF(SUM(BB180)+SUM(BH180)=0,"",SUM(BB180)+SUM(BH180))</f>
        <v/>
      </c>
      <c r="BL180" s="82" t="str">
        <f t="shared" si="78"/>
        <v/>
      </c>
    </row>
    <row r="181" spans="1:64" ht="18.75" x14ac:dyDescent="0.3">
      <c r="A181" t="s">
        <v>45</v>
      </c>
      <c r="B181" s="3">
        <v>45691</v>
      </c>
      <c r="C181">
        <v>23</v>
      </c>
      <c r="D181">
        <v>220</v>
      </c>
      <c r="F181" t="s">
        <v>476</v>
      </c>
      <c r="H181" t="s">
        <v>269</v>
      </c>
      <c r="I181" t="s">
        <v>477</v>
      </c>
      <c r="J181" s="3">
        <v>45691</v>
      </c>
      <c r="K181" s="2">
        <v>-957.72</v>
      </c>
      <c r="L181" t="s">
        <v>49</v>
      </c>
      <c r="N181" t="s">
        <v>59</v>
      </c>
      <c r="O181" t="s">
        <v>477</v>
      </c>
      <c r="AF181" s="66" t="str">
        <f t="shared" si="57"/>
        <v/>
      </c>
      <c r="AG181" s="4" t="str">
        <f t="shared" si="58"/>
        <v/>
      </c>
      <c r="AH181" s="5" t="str">
        <f t="shared" si="59"/>
        <v/>
      </c>
      <c r="AI181" s="4" t="str">
        <f>IF(COUNTIF(AF181:AF$1212,AF181)=COUNTIF(AF:AF,AF181),SUMIFS(AG181:AG$1212,F181:F$1212,"ATOS*",AF181:AF$1212,AF181),"")</f>
        <v/>
      </c>
      <c r="AJ181" s="67" t="str">
        <f t="shared" si="60"/>
        <v/>
      </c>
      <c r="AK181" s="103" t="str">
        <f t="shared" si="61"/>
        <v/>
      </c>
      <c r="AL181" s="4" t="str">
        <f t="shared" si="62"/>
        <v/>
      </c>
      <c r="AM181" s="5" t="str">
        <f t="shared" si="63"/>
        <v/>
      </c>
      <c r="AN181" s="68" t="str">
        <f>IF(COUNTIF(AK181:AK$1193,AK181)=COUNTIF(AK:AK,AK181),SUMIFS(AL181:AL$1193,F181:F$1193,"*WORLDLINE*",AK181:AK$1193,AK181),"")</f>
        <v/>
      </c>
      <c r="AO181" s="83" t="str">
        <f t="shared" si="79"/>
        <v/>
      </c>
      <c r="AP181" s="79" t="str">
        <f t="shared" si="64"/>
        <v/>
      </c>
      <c r="AQ181" s="80" t="str">
        <f t="shared" si="65"/>
        <v/>
      </c>
      <c r="AR181" s="81" t="str">
        <f t="shared" si="66"/>
        <v/>
      </c>
      <c r="AS181" s="84" t="str">
        <f t="shared" si="67"/>
        <v/>
      </c>
      <c r="AT181" s="74" t="str">
        <f>IF(LEFT(O181,5)="SUMUP",MID(RIGHT(O181,6),1,2)&amp;"/"&amp;MID(RIGHT(O181,6),3,2)&amp;"/"&amp;MID(RIGHT(O181,6),5,2),"")</f>
        <v/>
      </c>
      <c r="AU181" s="5" t="str">
        <f t="shared" si="68"/>
        <v/>
      </c>
      <c r="AV181" s="7" t="str">
        <f t="shared" si="69"/>
        <v/>
      </c>
      <c r="AW181" s="75" t="str">
        <f>IF(AX181="","",VLOOKUP(AV181,[1]SUMUP!$V$4:$Y$2029,2,FALSE))</f>
        <v/>
      </c>
      <c r="AX181" s="76" t="str">
        <f>IF(AV181="","",K181)</f>
        <v/>
      </c>
      <c r="AY181" s="77" t="str">
        <f t="shared" si="70"/>
        <v/>
      </c>
      <c r="AZ181" s="83" t="str">
        <f t="shared" si="71"/>
        <v/>
      </c>
      <c r="BA181" s="79" t="str">
        <f t="shared" si="72"/>
        <v/>
      </c>
      <c r="BB181" s="80" t="str">
        <f t="shared" si="73"/>
        <v/>
      </c>
      <c r="BC181" s="81" t="str">
        <f t="shared" si="74"/>
        <v/>
      </c>
      <c r="BD181" s="84" t="str">
        <f t="shared" si="75"/>
        <v/>
      </c>
      <c r="BE181" s="78" t="str">
        <f t="shared" ref="BE181:BE193" si="80">IF(OR(K181&lt;0,LEFT(F181,10)&lt;&gt;"BANCONTACT"),"",IF(LEFT(F181,10)="BANCONTACT",B181))</f>
        <v/>
      </c>
      <c r="BF181" s="79" t="str">
        <f t="shared" si="76"/>
        <v/>
      </c>
      <c r="BG181" s="80" t="str">
        <f t="shared" ref="BG181:BG193" si="81">IF(BE181="","",K181)</f>
        <v/>
      </c>
      <c r="BH181" s="81" t="str">
        <f t="shared" ref="BH181:BH193" si="82">IF(BE181="","",K181)</f>
        <v/>
      </c>
      <c r="BI181" s="84" t="str">
        <f t="shared" si="77"/>
        <v/>
      </c>
      <c r="BJ181" s="12"/>
      <c r="BK181" s="82" t="str">
        <f>IF(SUM(BB181)+SUM(BH181)=0,"",SUM(BB181)+SUM(BH181))</f>
        <v/>
      </c>
      <c r="BL181" s="82" t="str">
        <f t="shared" si="78"/>
        <v/>
      </c>
    </row>
    <row r="182" spans="1:64" ht="18.75" x14ac:dyDescent="0.3">
      <c r="A182" t="s">
        <v>45</v>
      </c>
      <c r="B182" s="3">
        <v>45691</v>
      </c>
      <c r="C182">
        <v>23</v>
      </c>
      <c r="D182">
        <v>219</v>
      </c>
      <c r="E182" t="s">
        <v>52</v>
      </c>
      <c r="F182" t="s">
        <v>53</v>
      </c>
      <c r="I182" t="s">
        <v>478</v>
      </c>
      <c r="J182" s="3">
        <v>45691</v>
      </c>
      <c r="K182" s="2">
        <v>-850.64</v>
      </c>
      <c r="L182" t="s">
        <v>49</v>
      </c>
      <c r="M182" t="s">
        <v>55</v>
      </c>
      <c r="O182" t="s">
        <v>478</v>
      </c>
      <c r="AF182" s="66" t="str">
        <f t="shared" si="57"/>
        <v/>
      </c>
      <c r="AG182" s="4" t="str">
        <f t="shared" si="58"/>
        <v/>
      </c>
      <c r="AH182" s="5" t="str">
        <f t="shared" si="59"/>
        <v/>
      </c>
      <c r="AI182" s="4" t="str">
        <f>IF(COUNTIF(AF182:AF$1212,AF182)=COUNTIF(AF:AF,AF182),SUMIFS(AG182:AG$1212,F182:F$1212,"ATOS*",AF182:AF$1212,AF182),"")</f>
        <v/>
      </c>
      <c r="AJ182" s="67" t="str">
        <f t="shared" si="60"/>
        <v/>
      </c>
      <c r="AK182" s="103" t="str">
        <f t="shared" si="61"/>
        <v/>
      </c>
      <c r="AL182" s="4" t="str">
        <f t="shared" si="62"/>
        <v/>
      </c>
      <c r="AM182" s="5" t="str">
        <f t="shared" si="63"/>
        <v/>
      </c>
      <c r="AN182" s="68" t="str">
        <f>IF(COUNTIF(AK182:AK$1193,AK182)=COUNTIF(AK:AK,AK182),SUMIFS(AL182:AL$1193,F182:F$1193,"*WORLDLINE*",AK182:AK$1193,AK182),"")</f>
        <v/>
      </c>
      <c r="AO182" s="83" t="str">
        <f t="shared" si="79"/>
        <v/>
      </c>
      <c r="AP182" s="79" t="str">
        <f t="shared" si="64"/>
        <v/>
      </c>
      <c r="AQ182" s="80" t="str">
        <f t="shared" si="65"/>
        <v/>
      </c>
      <c r="AR182" s="81" t="str">
        <f t="shared" si="66"/>
        <v/>
      </c>
      <c r="AS182" s="84" t="str">
        <f t="shared" si="67"/>
        <v/>
      </c>
      <c r="AT182" s="74" t="str">
        <f>IF(LEFT(O182,5)="SUMUP",MID(RIGHT(O182,6),1,2)&amp;"/"&amp;MID(RIGHT(O182,6),3,2)&amp;"/"&amp;MID(RIGHT(O182,6),5,2),"")</f>
        <v/>
      </c>
      <c r="AU182" s="5" t="str">
        <f t="shared" si="68"/>
        <v/>
      </c>
      <c r="AV182" s="7" t="str">
        <f t="shared" si="69"/>
        <v/>
      </c>
      <c r="AW182" s="75" t="str">
        <f>IF(AX182="","",VLOOKUP(AV182,[1]SUMUP!$V$4:$Y$2029,2,FALSE))</f>
        <v/>
      </c>
      <c r="AX182" s="76" t="str">
        <f>IF(AV182="","",K182)</f>
        <v/>
      </c>
      <c r="AY182" s="77" t="str">
        <f t="shared" si="70"/>
        <v/>
      </c>
      <c r="AZ182" s="83" t="str">
        <f t="shared" si="71"/>
        <v/>
      </c>
      <c r="BA182" s="79" t="str">
        <f t="shared" si="72"/>
        <v/>
      </c>
      <c r="BB182" s="80" t="str">
        <f t="shared" si="73"/>
        <v/>
      </c>
      <c r="BC182" s="81" t="str">
        <f t="shared" si="74"/>
        <v/>
      </c>
      <c r="BD182" s="84" t="str">
        <f t="shared" si="75"/>
        <v/>
      </c>
      <c r="BE182" s="78" t="str">
        <f t="shared" si="80"/>
        <v/>
      </c>
      <c r="BF182" s="79" t="str">
        <f t="shared" si="76"/>
        <v/>
      </c>
      <c r="BG182" s="80" t="str">
        <f t="shared" si="81"/>
        <v/>
      </c>
      <c r="BH182" s="81" t="str">
        <f t="shared" si="82"/>
        <v/>
      </c>
      <c r="BI182" s="84" t="str">
        <f t="shared" si="77"/>
        <v/>
      </c>
      <c r="BJ182" s="12"/>
      <c r="BK182" s="82" t="str">
        <f>IF(SUM(BB182)+SUM(BH182)=0,"",SUM(BB182)+SUM(BH182))</f>
        <v/>
      </c>
      <c r="BL182" s="82" t="str">
        <f t="shared" si="78"/>
        <v/>
      </c>
    </row>
    <row r="183" spans="1:64" ht="18.75" x14ac:dyDescent="0.3">
      <c r="A183" t="s">
        <v>45</v>
      </c>
      <c r="B183" s="3">
        <v>45691</v>
      </c>
      <c r="C183">
        <v>23</v>
      </c>
      <c r="D183">
        <v>218</v>
      </c>
      <c r="E183" t="s">
        <v>60</v>
      </c>
      <c r="F183" t="s">
        <v>61</v>
      </c>
      <c r="G183" t="s">
        <v>62</v>
      </c>
      <c r="H183" t="s">
        <v>63</v>
      </c>
      <c r="I183" t="s">
        <v>479</v>
      </c>
      <c r="J183" s="3">
        <v>45691</v>
      </c>
      <c r="K183" s="2">
        <v>47.8</v>
      </c>
      <c r="L183" t="s">
        <v>49</v>
      </c>
      <c r="M183" t="s">
        <v>65</v>
      </c>
      <c r="N183" t="s">
        <v>59</v>
      </c>
      <c r="O183" t="s">
        <v>480</v>
      </c>
      <c r="AF183" s="66" t="str">
        <f t="shared" si="57"/>
        <v/>
      </c>
      <c r="AG183" s="4" t="str">
        <f t="shared" si="58"/>
        <v/>
      </c>
      <c r="AH183" s="5" t="str">
        <f t="shared" si="59"/>
        <v/>
      </c>
      <c r="AI183" s="4" t="str">
        <f>IF(COUNTIF(AF183:AF$1212,AF183)=COUNTIF(AF:AF,AF183),SUMIFS(AG183:AG$1212,F183:F$1212,"ATOS*",AF183:AF$1212,AF183),"")</f>
        <v/>
      </c>
      <c r="AJ183" s="67" t="str">
        <f t="shared" si="60"/>
        <v/>
      </c>
      <c r="AK183" s="103" t="str">
        <f t="shared" si="61"/>
        <v/>
      </c>
      <c r="AL183" s="4" t="str">
        <f t="shared" si="62"/>
        <v/>
      </c>
      <c r="AM183" s="5" t="str">
        <f t="shared" si="63"/>
        <v/>
      </c>
      <c r="AN183" s="68" t="str">
        <f>IF(COUNTIF(AK183:AK$1193,AK183)=COUNTIF(AK:AK,AK183),SUMIFS(AL183:AL$1193,F183:F$1193,"*WORLDLINE*",AK183:AK$1193,AK183),"")</f>
        <v/>
      </c>
      <c r="AO183" s="83" t="str">
        <f t="shared" si="79"/>
        <v/>
      </c>
      <c r="AP183" s="79" t="str">
        <f t="shared" si="64"/>
        <v/>
      </c>
      <c r="AQ183" s="80" t="str">
        <f t="shared" si="65"/>
        <v/>
      </c>
      <c r="AR183" s="81" t="str">
        <f t="shared" si="66"/>
        <v/>
      </c>
      <c r="AS183" s="84" t="str">
        <f t="shared" si="67"/>
        <v/>
      </c>
      <c r="AT183" s="74" t="str">
        <f>IF(LEFT(O183,5)="SUMUP",MID(RIGHT(O183,6),1,2)&amp;"/"&amp;MID(RIGHT(O183,6),3,2)&amp;"/"&amp;MID(RIGHT(O183,6),5,2),"")</f>
        <v/>
      </c>
      <c r="AU183" s="5" t="str">
        <f t="shared" si="68"/>
        <v/>
      </c>
      <c r="AV183" s="7" t="str">
        <f t="shared" si="69"/>
        <v/>
      </c>
      <c r="AW183" s="75" t="str">
        <f>IF(AX183="","",VLOOKUP(AV183,[1]SUMUP!$V$4:$Y$2029,2,FALSE))</f>
        <v/>
      </c>
      <c r="AX183" s="76" t="str">
        <f>IF(AV183="","",K183)</f>
        <v/>
      </c>
      <c r="AY183" s="77" t="str">
        <f t="shared" si="70"/>
        <v/>
      </c>
      <c r="AZ183" s="83" t="str">
        <f t="shared" si="71"/>
        <v/>
      </c>
      <c r="BA183" s="79" t="str">
        <f t="shared" si="72"/>
        <v/>
      </c>
      <c r="BB183" s="80" t="str">
        <f t="shared" si="73"/>
        <v/>
      </c>
      <c r="BC183" s="81" t="str">
        <f t="shared" si="74"/>
        <v/>
      </c>
      <c r="BD183" s="84" t="str">
        <f t="shared" si="75"/>
        <v/>
      </c>
      <c r="BE183" s="78" t="str">
        <f t="shared" si="80"/>
        <v/>
      </c>
      <c r="BF183" s="79" t="str">
        <f t="shared" si="76"/>
        <v/>
      </c>
      <c r="BG183" s="80" t="str">
        <f t="shared" si="81"/>
        <v/>
      </c>
      <c r="BH183" s="81" t="str">
        <f t="shared" si="82"/>
        <v/>
      </c>
      <c r="BI183" s="84" t="str">
        <f t="shared" si="77"/>
        <v/>
      </c>
      <c r="BJ183" s="12"/>
      <c r="BK183" s="82" t="str">
        <f>IF(SUM(BB183)+SUM(BH183)=0,"",SUM(BB183)+SUM(BH183))</f>
        <v/>
      </c>
      <c r="BL183" s="82" t="str">
        <f t="shared" si="78"/>
        <v/>
      </c>
    </row>
    <row r="184" spans="1:64" ht="18.75" x14ac:dyDescent="0.3">
      <c r="A184" t="s">
        <v>45</v>
      </c>
      <c r="B184" s="3">
        <v>45691</v>
      </c>
      <c r="C184">
        <v>23</v>
      </c>
      <c r="D184">
        <v>217</v>
      </c>
      <c r="F184" t="s">
        <v>481</v>
      </c>
      <c r="H184" t="s">
        <v>482</v>
      </c>
      <c r="I184" t="s">
        <v>483</v>
      </c>
      <c r="J184" s="3">
        <v>45691</v>
      </c>
      <c r="K184" s="2">
        <v>-144</v>
      </c>
      <c r="L184" t="s">
        <v>49</v>
      </c>
      <c r="N184" t="s">
        <v>59</v>
      </c>
      <c r="O184" t="s">
        <v>483</v>
      </c>
      <c r="AF184" s="66" t="str">
        <f t="shared" si="57"/>
        <v/>
      </c>
      <c r="AG184" s="4" t="str">
        <f t="shared" si="58"/>
        <v/>
      </c>
      <c r="AH184" s="5" t="str">
        <f t="shared" si="59"/>
        <v/>
      </c>
      <c r="AI184" s="4" t="str">
        <f>IF(COUNTIF(AF184:AF$1212,AF184)=COUNTIF(AF:AF,AF184),SUMIFS(AG184:AG$1212,F184:F$1212,"ATOS*",AF184:AF$1212,AF184),"")</f>
        <v/>
      </c>
      <c r="AJ184" s="67" t="str">
        <f t="shared" si="60"/>
        <v/>
      </c>
      <c r="AK184" s="103" t="str">
        <f t="shared" si="61"/>
        <v/>
      </c>
      <c r="AL184" s="4" t="str">
        <f t="shared" si="62"/>
        <v/>
      </c>
      <c r="AM184" s="5" t="str">
        <f t="shared" si="63"/>
        <v/>
      </c>
      <c r="AN184" s="68" t="str">
        <f>IF(COUNTIF(AK184:AK$1193,AK184)=COUNTIF(AK:AK,AK184),SUMIFS(AL184:AL$1193,F184:F$1193,"*WORLDLINE*",AK184:AK$1193,AK184),"")</f>
        <v/>
      </c>
      <c r="AO184" s="83" t="str">
        <f t="shared" si="79"/>
        <v/>
      </c>
      <c r="AP184" s="79" t="str">
        <f t="shared" si="64"/>
        <v/>
      </c>
      <c r="AQ184" s="80" t="str">
        <f t="shared" si="65"/>
        <v/>
      </c>
      <c r="AR184" s="81" t="str">
        <f t="shared" si="66"/>
        <v/>
      </c>
      <c r="AS184" s="84" t="str">
        <f t="shared" si="67"/>
        <v/>
      </c>
      <c r="AT184" s="74" t="str">
        <f>IF(LEFT(O184,5)="SUMUP",MID(RIGHT(O184,6),1,2)&amp;"/"&amp;MID(RIGHT(O184,6),3,2)&amp;"/"&amp;MID(RIGHT(O184,6),5,2),"")</f>
        <v/>
      </c>
      <c r="AU184" s="5" t="str">
        <f t="shared" si="68"/>
        <v/>
      </c>
      <c r="AV184" s="7" t="str">
        <f t="shared" si="69"/>
        <v/>
      </c>
      <c r="AW184" s="75" t="str">
        <f>IF(AX184="","",VLOOKUP(AV184,[1]SUMUP!$V$4:$Y$2029,2,FALSE))</f>
        <v/>
      </c>
      <c r="AX184" s="76" t="str">
        <f>IF(AV184="","",K184)</f>
        <v/>
      </c>
      <c r="AY184" s="77" t="str">
        <f t="shared" si="70"/>
        <v/>
      </c>
      <c r="AZ184" s="83" t="str">
        <f t="shared" si="71"/>
        <v/>
      </c>
      <c r="BA184" s="79" t="str">
        <f t="shared" si="72"/>
        <v/>
      </c>
      <c r="BB184" s="80" t="str">
        <f t="shared" si="73"/>
        <v/>
      </c>
      <c r="BC184" s="81" t="str">
        <f t="shared" si="74"/>
        <v/>
      </c>
      <c r="BD184" s="84" t="str">
        <f t="shared" si="75"/>
        <v/>
      </c>
      <c r="BE184" s="78" t="str">
        <f t="shared" si="80"/>
        <v/>
      </c>
      <c r="BF184" s="79" t="str">
        <f t="shared" si="76"/>
        <v/>
      </c>
      <c r="BG184" s="80" t="str">
        <f t="shared" si="81"/>
        <v/>
      </c>
      <c r="BH184" s="81" t="str">
        <f t="shared" si="82"/>
        <v/>
      </c>
      <c r="BI184" s="84" t="str">
        <f t="shared" si="77"/>
        <v/>
      </c>
      <c r="BJ184" s="12"/>
      <c r="BK184" s="82" t="str">
        <f>IF(SUM(BB184)+SUM(BH184)=0,"",SUM(BB184)+SUM(BH184))</f>
        <v/>
      </c>
      <c r="BL184" s="82" t="str">
        <f t="shared" si="78"/>
        <v/>
      </c>
    </row>
    <row r="185" spans="1:64" ht="18.75" x14ac:dyDescent="0.3">
      <c r="A185" t="s">
        <v>45</v>
      </c>
      <c r="B185" s="3">
        <v>45691</v>
      </c>
      <c r="C185">
        <v>23</v>
      </c>
      <c r="D185">
        <v>216</v>
      </c>
      <c r="F185" t="s">
        <v>315</v>
      </c>
      <c r="H185" t="s">
        <v>316</v>
      </c>
      <c r="I185" t="s">
        <v>484</v>
      </c>
      <c r="J185" s="3">
        <v>45691</v>
      </c>
      <c r="K185" s="2">
        <v>-64.16</v>
      </c>
      <c r="L185" t="s">
        <v>49</v>
      </c>
      <c r="N185" t="s">
        <v>59</v>
      </c>
      <c r="O185" t="s">
        <v>484</v>
      </c>
      <c r="AF185" s="66" t="str">
        <f t="shared" si="57"/>
        <v/>
      </c>
      <c r="AG185" s="4" t="str">
        <f t="shared" si="58"/>
        <v/>
      </c>
      <c r="AH185" s="5" t="str">
        <f t="shared" si="59"/>
        <v/>
      </c>
      <c r="AI185" s="4" t="str">
        <f>IF(COUNTIF(AF185:AF$1212,AF185)=COUNTIF(AF:AF,AF185),SUMIFS(AG185:AG$1212,F185:F$1212,"ATOS*",AF185:AF$1212,AF185),"")</f>
        <v/>
      </c>
      <c r="AJ185" s="67" t="str">
        <f t="shared" si="60"/>
        <v/>
      </c>
      <c r="AK185" s="103" t="str">
        <f t="shared" si="61"/>
        <v/>
      </c>
      <c r="AL185" s="4" t="str">
        <f t="shared" si="62"/>
        <v/>
      </c>
      <c r="AM185" s="5" t="str">
        <f t="shared" si="63"/>
        <v/>
      </c>
      <c r="AN185" s="68" t="str">
        <f>IF(COUNTIF(AK185:AK$1193,AK185)=COUNTIF(AK:AK,AK185),SUMIFS(AL185:AL$1193,F185:F$1193,"*WORLDLINE*",AK185:AK$1193,AK185),"")</f>
        <v/>
      </c>
      <c r="AO185" s="83" t="str">
        <f t="shared" si="79"/>
        <v/>
      </c>
      <c r="AP185" s="79" t="str">
        <f t="shared" si="64"/>
        <v/>
      </c>
      <c r="AQ185" s="80" t="str">
        <f t="shared" si="65"/>
        <v/>
      </c>
      <c r="AR185" s="81" t="str">
        <f t="shared" si="66"/>
        <v/>
      </c>
      <c r="AS185" s="84" t="str">
        <f t="shared" si="67"/>
        <v/>
      </c>
      <c r="AT185" s="74" t="str">
        <f>IF(LEFT(O185,5)="SUMUP",MID(RIGHT(O185,6),1,2)&amp;"/"&amp;MID(RIGHT(O185,6),3,2)&amp;"/"&amp;MID(RIGHT(O185,6),5,2),"")</f>
        <v/>
      </c>
      <c r="AU185" s="5" t="str">
        <f t="shared" si="68"/>
        <v/>
      </c>
      <c r="AV185" s="7" t="str">
        <f t="shared" si="69"/>
        <v/>
      </c>
      <c r="AW185" s="75" t="str">
        <f>IF(AX185="","",VLOOKUP(AV185,[1]SUMUP!$V$4:$Y$2029,2,FALSE))</f>
        <v/>
      </c>
      <c r="AX185" s="76" t="str">
        <f>IF(AV185="","",K185)</f>
        <v/>
      </c>
      <c r="AY185" s="77" t="str">
        <f t="shared" si="70"/>
        <v/>
      </c>
      <c r="AZ185" s="83" t="str">
        <f t="shared" si="71"/>
        <v/>
      </c>
      <c r="BA185" s="79" t="str">
        <f t="shared" si="72"/>
        <v/>
      </c>
      <c r="BB185" s="80" t="str">
        <f t="shared" si="73"/>
        <v/>
      </c>
      <c r="BC185" s="81" t="str">
        <f t="shared" si="74"/>
        <v/>
      </c>
      <c r="BD185" s="84" t="str">
        <f t="shared" si="75"/>
        <v/>
      </c>
      <c r="BE185" s="78" t="str">
        <f t="shared" si="80"/>
        <v/>
      </c>
      <c r="BF185" s="79" t="str">
        <f t="shared" si="76"/>
        <v/>
      </c>
      <c r="BG185" s="80" t="str">
        <f t="shared" si="81"/>
        <v/>
      </c>
      <c r="BH185" s="81" t="str">
        <f t="shared" si="82"/>
        <v/>
      </c>
      <c r="BI185" s="84" t="str">
        <f t="shared" si="77"/>
        <v/>
      </c>
      <c r="BJ185" s="12"/>
      <c r="BK185" s="82" t="str">
        <f>IF(SUM(BB185)+SUM(BH185)=0,"",SUM(BB185)+SUM(BH185))</f>
        <v/>
      </c>
      <c r="BL185" s="82" t="str">
        <f t="shared" si="78"/>
        <v/>
      </c>
    </row>
    <row r="186" spans="1:64" ht="18.75" x14ac:dyDescent="0.3">
      <c r="A186" t="s">
        <v>45</v>
      </c>
      <c r="B186" s="3">
        <v>45691</v>
      </c>
      <c r="C186">
        <v>23</v>
      </c>
      <c r="D186">
        <v>215</v>
      </c>
      <c r="E186" t="s">
        <v>46</v>
      </c>
      <c r="F186" t="s">
        <v>47</v>
      </c>
      <c r="I186" t="s">
        <v>485</v>
      </c>
      <c r="J186" s="3">
        <v>45689</v>
      </c>
      <c r="K186" s="2">
        <v>1615</v>
      </c>
      <c r="L186" t="s">
        <v>49</v>
      </c>
      <c r="M186" t="s">
        <v>50</v>
      </c>
      <c r="O186" t="s">
        <v>486</v>
      </c>
      <c r="AF186" s="66">
        <f t="shared" si="57"/>
        <v>45689</v>
      </c>
      <c r="AG186" s="4">
        <f t="shared" si="58"/>
        <v>1615</v>
      </c>
      <c r="AH186" s="5">
        <f t="shared" si="59"/>
        <v>45689</v>
      </c>
      <c r="AI186" s="4">
        <f>IF(COUNTIF(AF186:AF$1212,AF186)=COUNTIF(AF:AF,AF186),SUMIFS(AG186:AG$1212,F186:F$1212,"ATOS*",AF186:AF$1212,AF186),"")</f>
        <v>1615</v>
      </c>
      <c r="AJ186" s="67" t="str">
        <f t="shared" si="60"/>
        <v/>
      </c>
      <c r="AK186" s="103" t="str">
        <f t="shared" si="61"/>
        <v/>
      </c>
      <c r="AL186" s="4" t="str">
        <f t="shared" si="62"/>
        <v/>
      </c>
      <c r="AM186" s="5" t="str">
        <f t="shared" si="63"/>
        <v/>
      </c>
      <c r="AN186" s="68" t="str">
        <f>IF(COUNTIF(AK186:AK$1193,AK186)=COUNTIF(AK:AK,AK186),SUMIFS(AL186:AL$1193,F186:F$1193,"*WORLDLINE*",AK186:AK$1193,AK186),"")</f>
        <v/>
      </c>
      <c r="AO186" s="83" t="str">
        <f t="shared" si="79"/>
        <v/>
      </c>
      <c r="AP186" s="79" t="str">
        <f t="shared" si="64"/>
        <v/>
      </c>
      <c r="AQ186" s="80" t="str">
        <f t="shared" si="65"/>
        <v/>
      </c>
      <c r="AR186" s="81" t="str">
        <f t="shared" si="66"/>
        <v/>
      </c>
      <c r="AS186" s="84" t="str">
        <f t="shared" si="67"/>
        <v/>
      </c>
      <c r="AT186" s="74" t="str">
        <f>IF(LEFT(O186,5)="SUMUP",MID(RIGHT(O186,6),1,2)&amp;"/"&amp;MID(RIGHT(O186,6),3,2)&amp;"/"&amp;MID(RIGHT(O186,6),5,2),"")</f>
        <v/>
      </c>
      <c r="AU186" s="5" t="str">
        <f t="shared" si="68"/>
        <v/>
      </c>
      <c r="AV186" s="7" t="str">
        <f t="shared" si="69"/>
        <v/>
      </c>
      <c r="AW186" s="75" t="str">
        <f>IF(AX186="","",VLOOKUP(AV186,[1]SUMUP!$V$4:$Y$2029,2,FALSE))</f>
        <v/>
      </c>
      <c r="AX186" s="76" t="str">
        <f>IF(AV186="","",K186)</f>
        <v/>
      </c>
      <c r="AY186" s="77" t="str">
        <f t="shared" si="70"/>
        <v/>
      </c>
      <c r="AZ186" s="83" t="str">
        <f t="shared" si="71"/>
        <v/>
      </c>
      <c r="BA186" s="79" t="str">
        <f t="shared" si="72"/>
        <v/>
      </c>
      <c r="BB186" s="80" t="str">
        <f t="shared" si="73"/>
        <v/>
      </c>
      <c r="BC186" s="81" t="str">
        <f t="shared" si="74"/>
        <v/>
      </c>
      <c r="BD186" s="84" t="str">
        <f t="shared" si="75"/>
        <v/>
      </c>
      <c r="BE186" s="78" t="str">
        <f t="shared" si="80"/>
        <v/>
      </c>
      <c r="BF186" s="79" t="str">
        <f t="shared" si="76"/>
        <v/>
      </c>
      <c r="BG186" s="80" t="str">
        <f t="shared" si="81"/>
        <v/>
      </c>
      <c r="BH186" s="81" t="str">
        <f t="shared" si="82"/>
        <v/>
      </c>
      <c r="BI186" s="84" t="str">
        <f t="shared" si="77"/>
        <v/>
      </c>
      <c r="BJ186" s="12"/>
      <c r="BK186" s="82" t="str">
        <f>IF(SUM(BB186)+SUM(BH186)=0,"",SUM(BB186)+SUM(BH186))</f>
        <v/>
      </c>
      <c r="BL186" s="82" t="str">
        <f t="shared" si="78"/>
        <v/>
      </c>
    </row>
    <row r="187" spans="1:64" ht="18.75" x14ac:dyDescent="0.3">
      <c r="A187" t="s">
        <v>45</v>
      </c>
      <c r="B187" s="3">
        <v>45691</v>
      </c>
      <c r="C187">
        <v>23</v>
      </c>
      <c r="D187">
        <v>214</v>
      </c>
      <c r="E187" t="s">
        <v>46</v>
      </c>
      <c r="F187" t="s">
        <v>47</v>
      </c>
      <c r="I187" t="s">
        <v>487</v>
      </c>
      <c r="J187" s="3">
        <v>45688</v>
      </c>
      <c r="K187" s="2">
        <v>842</v>
      </c>
      <c r="L187" t="s">
        <v>49</v>
      </c>
      <c r="M187" t="s">
        <v>50</v>
      </c>
      <c r="O187" t="s">
        <v>488</v>
      </c>
      <c r="AF187" s="66">
        <f t="shared" si="57"/>
        <v>45688</v>
      </c>
      <c r="AG187" s="4">
        <f t="shared" si="58"/>
        <v>842</v>
      </c>
      <c r="AH187" s="5">
        <f t="shared" si="59"/>
        <v>45688</v>
      </c>
      <c r="AI187" s="4">
        <f>IF(COUNTIF(AF187:AF$1212,AF187)=COUNTIF(AF:AF,AF187),SUMIFS(AG187:AG$1212,F187:F$1212,"ATOS*",AF187:AF$1212,AF187),"")</f>
        <v>842</v>
      </c>
      <c r="AJ187" s="67" t="str">
        <f t="shared" si="60"/>
        <v/>
      </c>
      <c r="AK187" s="103" t="str">
        <f t="shared" si="61"/>
        <v/>
      </c>
      <c r="AL187" s="4" t="str">
        <f t="shared" si="62"/>
        <v/>
      </c>
      <c r="AM187" s="5" t="str">
        <f t="shared" si="63"/>
        <v/>
      </c>
      <c r="AN187" s="68" t="str">
        <f>IF(COUNTIF(AK187:AK$1193,AK187)=COUNTIF(AK:AK,AK187),SUMIFS(AL187:AL$1193,F187:F$1193,"*WORLDLINE*",AK187:AK$1193,AK187),"")</f>
        <v/>
      </c>
      <c r="AO187" s="83" t="str">
        <f t="shared" si="79"/>
        <v/>
      </c>
      <c r="AP187" s="79" t="str">
        <f t="shared" si="64"/>
        <v/>
      </c>
      <c r="AQ187" s="80" t="str">
        <f t="shared" si="65"/>
        <v/>
      </c>
      <c r="AR187" s="81" t="str">
        <f t="shared" si="66"/>
        <v/>
      </c>
      <c r="AS187" s="84" t="str">
        <f t="shared" si="67"/>
        <v/>
      </c>
      <c r="AT187" s="74" t="str">
        <f>IF(LEFT(O187,5)="SUMUP",MID(RIGHT(O187,6),1,2)&amp;"/"&amp;MID(RIGHT(O187,6),3,2)&amp;"/"&amp;MID(RIGHT(O187,6),5,2),"")</f>
        <v/>
      </c>
      <c r="AU187" s="5" t="str">
        <f t="shared" si="68"/>
        <v/>
      </c>
      <c r="AV187" s="7" t="str">
        <f t="shared" si="69"/>
        <v/>
      </c>
      <c r="AW187" s="75" t="str">
        <f>IF(AX187="","",VLOOKUP(AV187,[1]SUMUP!$V$4:$Y$2029,2,FALSE))</f>
        <v/>
      </c>
      <c r="AX187" s="76" t="str">
        <f>IF(AV187="","",K187)</f>
        <v/>
      </c>
      <c r="AY187" s="77" t="str">
        <f t="shared" si="70"/>
        <v/>
      </c>
      <c r="AZ187" s="83" t="str">
        <f t="shared" si="71"/>
        <v/>
      </c>
      <c r="BA187" s="79" t="str">
        <f t="shared" si="72"/>
        <v/>
      </c>
      <c r="BB187" s="80" t="str">
        <f t="shared" si="73"/>
        <v/>
      </c>
      <c r="BC187" s="81" t="str">
        <f t="shared" si="74"/>
        <v/>
      </c>
      <c r="BD187" s="84" t="str">
        <f t="shared" si="75"/>
        <v/>
      </c>
      <c r="BE187" s="78" t="str">
        <f t="shared" si="80"/>
        <v/>
      </c>
      <c r="BF187" s="79" t="str">
        <f t="shared" si="76"/>
        <v/>
      </c>
      <c r="BG187" s="80" t="str">
        <f t="shared" si="81"/>
        <v/>
      </c>
      <c r="BH187" s="81" t="str">
        <f t="shared" si="82"/>
        <v/>
      </c>
      <c r="BI187" s="84" t="str">
        <f t="shared" si="77"/>
        <v/>
      </c>
      <c r="BJ187" s="12"/>
      <c r="BK187" s="82" t="str">
        <f>IF(SUM(BB187)+SUM(BH187)=0,"",SUM(BB187)+SUM(BH187))</f>
        <v/>
      </c>
      <c r="BL187" s="82" t="str">
        <f t="shared" si="78"/>
        <v/>
      </c>
    </row>
    <row r="188" spans="1:64" ht="18.75" x14ac:dyDescent="0.3">
      <c r="A188" t="s">
        <v>45</v>
      </c>
      <c r="B188" s="3">
        <v>45691</v>
      </c>
      <c r="C188">
        <v>23</v>
      </c>
      <c r="D188">
        <v>213</v>
      </c>
      <c r="E188" t="s">
        <v>87</v>
      </c>
      <c r="F188" t="s">
        <v>88</v>
      </c>
      <c r="I188" t="s">
        <v>489</v>
      </c>
      <c r="J188" s="3">
        <v>45691</v>
      </c>
      <c r="K188" s="2">
        <v>130</v>
      </c>
      <c r="L188" t="s">
        <v>49</v>
      </c>
      <c r="M188" t="s">
        <v>50</v>
      </c>
      <c r="O188" t="s">
        <v>490</v>
      </c>
      <c r="AF188" s="66" t="str">
        <f t="shared" si="57"/>
        <v/>
      </c>
      <c r="AG188" s="4" t="str">
        <f t="shared" si="58"/>
        <v/>
      </c>
      <c r="AH188" s="5" t="str">
        <f t="shared" si="59"/>
        <v/>
      </c>
      <c r="AI188" s="4" t="str">
        <f>IF(COUNTIF(AF188:AF$1212,AF188)=COUNTIF(AF:AF,AF188),SUMIFS(AG188:AG$1212,F188:F$1212,"ATOS*",AF188:AF$1212,AF188),"")</f>
        <v/>
      </c>
      <c r="AJ188" s="67" t="str">
        <f t="shared" si="60"/>
        <v>30/01/2025</v>
      </c>
      <c r="AK188" s="103">
        <f t="shared" si="61"/>
        <v>45687</v>
      </c>
      <c r="AL188" s="4">
        <f t="shared" si="62"/>
        <v>130</v>
      </c>
      <c r="AM188" s="5">
        <f t="shared" si="63"/>
        <v>45687</v>
      </c>
      <c r="AN188" s="68">
        <f>IF(COUNTIF(AK188:AK$1193,AK188)=COUNTIF(AK:AK,AK188),SUMIFS(AL188:AL$1193,F188:F$1193,"*WORLDLINE*",AK188:AK$1193,AK188),"")</f>
        <v>130</v>
      </c>
      <c r="AO188" s="83" t="str">
        <f t="shared" si="79"/>
        <v/>
      </c>
      <c r="AP188" s="79" t="str">
        <f t="shared" si="64"/>
        <v/>
      </c>
      <c r="AQ188" s="80" t="str">
        <f t="shared" si="65"/>
        <v/>
      </c>
      <c r="AR188" s="81" t="str">
        <f t="shared" si="66"/>
        <v/>
      </c>
      <c r="AS188" s="84" t="str">
        <f t="shared" si="67"/>
        <v/>
      </c>
      <c r="AT188" s="74" t="str">
        <f>IF(LEFT(O188,5)="SUMUP",MID(RIGHT(O188,6),1,2)&amp;"/"&amp;MID(RIGHT(O188,6),3,2)&amp;"/"&amp;MID(RIGHT(O188,6),5,2),"")</f>
        <v/>
      </c>
      <c r="AU188" s="5" t="str">
        <f t="shared" si="68"/>
        <v/>
      </c>
      <c r="AV188" s="7" t="str">
        <f t="shared" si="69"/>
        <v/>
      </c>
      <c r="AW188" s="75" t="str">
        <f>IF(AX188="","",VLOOKUP(AV188,[1]SUMUP!$V$4:$Y$2029,2,FALSE))</f>
        <v/>
      </c>
      <c r="AX188" s="76" t="str">
        <f>IF(AV188="","",K188)</f>
        <v/>
      </c>
      <c r="AY188" s="77" t="str">
        <f t="shared" si="70"/>
        <v/>
      </c>
      <c r="AZ188" s="83" t="str">
        <f t="shared" si="71"/>
        <v/>
      </c>
      <c r="BA188" s="79" t="str">
        <f t="shared" si="72"/>
        <v/>
      </c>
      <c r="BB188" s="80" t="str">
        <f t="shared" si="73"/>
        <v/>
      </c>
      <c r="BC188" s="81" t="str">
        <f t="shared" si="74"/>
        <v/>
      </c>
      <c r="BD188" s="84" t="str">
        <f t="shared" si="75"/>
        <v/>
      </c>
      <c r="BE188" s="78" t="str">
        <f t="shared" si="80"/>
        <v/>
      </c>
      <c r="BF188" s="79" t="str">
        <f t="shared" si="76"/>
        <v/>
      </c>
      <c r="BG188" s="80" t="str">
        <f t="shared" si="81"/>
        <v/>
      </c>
      <c r="BH188" s="81" t="str">
        <f t="shared" si="82"/>
        <v/>
      </c>
      <c r="BI188" s="84" t="str">
        <f t="shared" si="77"/>
        <v/>
      </c>
      <c r="BJ188" s="12"/>
      <c r="BK188" s="82" t="str">
        <f>IF(SUM(BB188)+SUM(BH188)=0,"",SUM(BB188)+SUM(BH188))</f>
        <v/>
      </c>
      <c r="BL188" s="82" t="str">
        <f t="shared" si="78"/>
        <v/>
      </c>
    </row>
    <row r="189" spans="1:64" ht="18.75" x14ac:dyDescent="0.3">
      <c r="A189" t="s">
        <v>45</v>
      </c>
      <c r="B189" s="3">
        <v>45691</v>
      </c>
      <c r="C189">
        <v>23</v>
      </c>
      <c r="D189">
        <v>212</v>
      </c>
      <c r="E189" t="s">
        <v>91</v>
      </c>
      <c r="F189" t="s">
        <v>92</v>
      </c>
      <c r="G189" t="s">
        <v>93</v>
      </c>
      <c r="H189" t="s">
        <v>94</v>
      </c>
      <c r="I189" t="s">
        <v>491</v>
      </c>
      <c r="J189" s="3">
        <v>45691</v>
      </c>
      <c r="K189" s="2">
        <v>181.37</v>
      </c>
      <c r="L189" t="s">
        <v>49</v>
      </c>
      <c r="M189" t="s">
        <v>96</v>
      </c>
      <c r="N189" t="s">
        <v>59</v>
      </c>
      <c r="O189" t="s">
        <v>492</v>
      </c>
      <c r="AF189" s="66" t="str">
        <f t="shared" si="57"/>
        <v/>
      </c>
      <c r="AG189" s="4" t="str">
        <f t="shared" si="58"/>
        <v/>
      </c>
      <c r="AH189" s="5" t="str">
        <f t="shared" si="59"/>
        <v/>
      </c>
      <c r="AI189" s="4" t="str">
        <f>IF(COUNTIF(AF189:AF$1212,AF189)=COUNTIF(AF:AF,AF189),SUMIFS(AG189:AG$1212,F189:F$1212,"ATOS*",AF189:AF$1212,AF189),"")</f>
        <v/>
      </c>
      <c r="AJ189" s="67" t="str">
        <f t="shared" si="60"/>
        <v/>
      </c>
      <c r="AK189" s="103" t="str">
        <f t="shared" si="61"/>
        <v/>
      </c>
      <c r="AL189" s="4" t="str">
        <f t="shared" si="62"/>
        <v/>
      </c>
      <c r="AM189" s="5" t="str">
        <f t="shared" si="63"/>
        <v/>
      </c>
      <c r="AN189" s="68" t="str">
        <f>IF(COUNTIF(AK189:AK$1193,AK189)=COUNTIF(AK:AK,AK189),SUMIFS(AL189:AL$1193,F189:F$1193,"*WORLDLINE*",AK189:AK$1193,AK189),"")</f>
        <v/>
      </c>
      <c r="AO189" s="83" t="str">
        <f t="shared" si="79"/>
        <v>31/01/2025</v>
      </c>
      <c r="AP189" s="79">
        <f t="shared" si="64"/>
        <v>45688</v>
      </c>
      <c r="AQ189" s="80">
        <f t="shared" si="65"/>
        <v>182</v>
      </c>
      <c r="AR189" s="81">
        <f t="shared" si="66"/>
        <v>181.37</v>
      </c>
      <c r="AS189" s="84">
        <f t="shared" si="67"/>
        <v>0.62999999999999545</v>
      </c>
      <c r="AT189" s="74" t="str">
        <f>IF(LEFT(O189,5)="SUMUP",MID(RIGHT(O189,6),1,2)&amp;"/"&amp;MID(RIGHT(O189,6),3,2)&amp;"/"&amp;MID(RIGHT(O189,6),5,2),"")</f>
        <v/>
      </c>
      <c r="AU189" s="5" t="str">
        <f t="shared" si="68"/>
        <v/>
      </c>
      <c r="AV189" s="7" t="str">
        <f t="shared" si="69"/>
        <v/>
      </c>
      <c r="AW189" s="75" t="str">
        <f>IF(AX189="","",VLOOKUP(AV189,[1]SUMUP!$V$4:$Y$2029,2,FALSE))</f>
        <v/>
      </c>
      <c r="AX189" s="76" t="str">
        <f>IF(AV189="","",K189)</f>
        <v/>
      </c>
      <c r="AY189" s="77" t="str">
        <f t="shared" si="70"/>
        <v/>
      </c>
      <c r="AZ189" s="83" t="str">
        <f t="shared" si="71"/>
        <v/>
      </c>
      <c r="BA189" s="79" t="str">
        <f t="shared" si="72"/>
        <v/>
      </c>
      <c r="BB189" s="80" t="str">
        <f t="shared" si="73"/>
        <v/>
      </c>
      <c r="BC189" s="81" t="str">
        <f t="shared" si="74"/>
        <v/>
      </c>
      <c r="BD189" s="84" t="str">
        <f t="shared" si="75"/>
        <v/>
      </c>
      <c r="BE189" s="78" t="str">
        <f t="shared" si="80"/>
        <v/>
      </c>
      <c r="BF189" s="79" t="str">
        <f t="shared" si="76"/>
        <v/>
      </c>
      <c r="BG189" s="80" t="str">
        <f t="shared" si="81"/>
        <v/>
      </c>
      <c r="BH189" s="81" t="str">
        <f t="shared" si="82"/>
        <v/>
      </c>
      <c r="BI189" s="84" t="str">
        <f t="shared" si="77"/>
        <v/>
      </c>
      <c r="BJ189" s="12"/>
      <c r="BK189" s="82" t="str">
        <f>IF(SUM(BB189)+SUM(BH189)=0,"",SUM(BB189)+SUM(BH189))</f>
        <v/>
      </c>
      <c r="BL189" s="82" t="str">
        <f t="shared" si="78"/>
        <v/>
      </c>
    </row>
    <row r="190" spans="1:64" ht="18.75" x14ac:dyDescent="0.3">
      <c r="A190" t="s">
        <v>45</v>
      </c>
      <c r="B190" s="3">
        <v>45691</v>
      </c>
      <c r="C190">
        <v>23</v>
      </c>
      <c r="D190">
        <v>211</v>
      </c>
      <c r="E190" t="s">
        <v>91</v>
      </c>
      <c r="F190" t="s">
        <v>92</v>
      </c>
      <c r="G190" t="s">
        <v>93</v>
      </c>
      <c r="H190" t="s">
        <v>94</v>
      </c>
      <c r="I190" t="s">
        <v>493</v>
      </c>
      <c r="J190" s="3">
        <v>45691</v>
      </c>
      <c r="K190" s="2">
        <v>654.22</v>
      </c>
      <c r="L190" t="s">
        <v>49</v>
      </c>
      <c r="M190" t="s">
        <v>96</v>
      </c>
      <c r="N190" t="s">
        <v>59</v>
      </c>
      <c r="O190" t="s">
        <v>494</v>
      </c>
      <c r="AF190" s="66" t="str">
        <f t="shared" si="57"/>
        <v/>
      </c>
      <c r="AG190" s="4" t="str">
        <f t="shared" si="58"/>
        <v/>
      </c>
      <c r="AH190" s="5" t="str">
        <f t="shared" si="59"/>
        <v/>
      </c>
      <c r="AI190" s="4" t="str">
        <f>IF(COUNTIF(AF190:AF$1212,AF190)=COUNTIF(AF:AF,AF190),SUMIFS(AG190:AG$1212,F190:F$1212,"ATOS*",AF190:AF$1212,AF190),"")</f>
        <v/>
      </c>
      <c r="AJ190" s="67" t="str">
        <f t="shared" si="60"/>
        <v/>
      </c>
      <c r="AK190" s="103" t="str">
        <f t="shared" si="61"/>
        <v/>
      </c>
      <c r="AL190" s="4" t="str">
        <f t="shared" si="62"/>
        <v/>
      </c>
      <c r="AM190" s="5" t="str">
        <f t="shared" si="63"/>
        <v/>
      </c>
      <c r="AN190" s="68" t="str">
        <f>IF(COUNTIF(AK190:AK$1193,AK190)=COUNTIF(AK:AK,AK190),SUMIFS(AL190:AL$1193,F190:F$1193,"*WORLDLINE*",AK190:AK$1193,AK190),"")</f>
        <v/>
      </c>
      <c r="AO190" s="83" t="str">
        <f t="shared" si="79"/>
        <v>01/02/2025</v>
      </c>
      <c r="AP190" s="79">
        <f t="shared" si="64"/>
        <v>45689</v>
      </c>
      <c r="AQ190" s="80">
        <f t="shared" si="65"/>
        <v>671.5</v>
      </c>
      <c r="AR190" s="81">
        <f t="shared" si="66"/>
        <v>654.22</v>
      </c>
      <c r="AS190" s="84">
        <f t="shared" si="67"/>
        <v>17.279999999999973</v>
      </c>
      <c r="AT190" s="74" t="str">
        <f>IF(LEFT(O190,5)="SUMUP",MID(RIGHT(O190,6),1,2)&amp;"/"&amp;MID(RIGHT(O190,6),3,2)&amp;"/"&amp;MID(RIGHT(O190,6),5,2),"")</f>
        <v/>
      </c>
      <c r="AU190" s="5" t="str">
        <f t="shared" si="68"/>
        <v/>
      </c>
      <c r="AV190" s="7" t="str">
        <f t="shared" si="69"/>
        <v/>
      </c>
      <c r="AW190" s="75" t="str">
        <f>IF(AX190="","",VLOOKUP(AV190,[1]SUMUP!$V$4:$Y$2029,2,FALSE))</f>
        <v/>
      </c>
      <c r="AX190" s="76" t="str">
        <f>IF(AV190="","",K190)</f>
        <v/>
      </c>
      <c r="AY190" s="77" t="str">
        <f t="shared" si="70"/>
        <v/>
      </c>
      <c r="AZ190" s="83" t="str">
        <f t="shared" si="71"/>
        <v/>
      </c>
      <c r="BA190" s="79" t="str">
        <f t="shared" si="72"/>
        <v/>
      </c>
      <c r="BB190" s="80" t="str">
        <f t="shared" si="73"/>
        <v/>
      </c>
      <c r="BC190" s="81" t="str">
        <f t="shared" si="74"/>
        <v/>
      </c>
      <c r="BD190" s="84" t="str">
        <f t="shared" si="75"/>
        <v/>
      </c>
      <c r="BE190" s="78" t="str">
        <f t="shared" si="80"/>
        <v/>
      </c>
      <c r="BF190" s="79" t="str">
        <f t="shared" si="76"/>
        <v/>
      </c>
      <c r="BG190" s="80" t="str">
        <f t="shared" si="81"/>
        <v/>
      </c>
      <c r="BH190" s="81" t="str">
        <f t="shared" si="82"/>
        <v/>
      </c>
      <c r="BI190" s="84" t="str">
        <f t="shared" si="77"/>
        <v/>
      </c>
      <c r="BJ190" s="12"/>
      <c r="BK190" s="82" t="str">
        <f>IF(SUM(BB190)+SUM(BH190)=0,"",SUM(BB190)+SUM(BH190))</f>
        <v/>
      </c>
      <c r="BL190" s="82" t="str">
        <f t="shared" si="78"/>
        <v/>
      </c>
    </row>
    <row r="191" spans="1:64" ht="18.75" x14ac:dyDescent="0.3">
      <c r="A191" t="s">
        <v>45</v>
      </c>
      <c r="B191" s="3">
        <v>45691</v>
      </c>
      <c r="C191">
        <v>23</v>
      </c>
      <c r="D191">
        <v>210</v>
      </c>
      <c r="F191" t="s">
        <v>337</v>
      </c>
      <c r="H191" t="s">
        <v>57</v>
      </c>
      <c r="I191" t="s">
        <v>495</v>
      </c>
      <c r="J191" s="3">
        <v>45690</v>
      </c>
      <c r="K191" s="2">
        <v>-29.54</v>
      </c>
      <c r="L191" t="s">
        <v>49</v>
      </c>
      <c r="N191" t="s">
        <v>59</v>
      </c>
      <c r="O191" t="s">
        <v>495</v>
      </c>
      <c r="AF191" s="66" t="str">
        <f t="shared" si="57"/>
        <v/>
      </c>
      <c r="AG191" s="4" t="str">
        <f t="shared" si="58"/>
        <v/>
      </c>
      <c r="AH191" s="5" t="str">
        <f t="shared" si="59"/>
        <v/>
      </c>
      <c r="AI191" s="4" t="str">
        <f>IF(COUNTIF(AF191:AF$1212,AF191)=COUNTIF(AF:AF,AF191),SUMIFS(AG191:AG$1212,F191:F$1212,"ATOS*",AF191:AF$1212,AF191),"")</f>
        <v/>
      </c>
      <c r="AJ191" s="67" t="str">
        <f t="shared" si="60"/>
        <v/>
      </c>
      <c r="AK191" s="103" t="str">
        <f t="shared" si="61"/>
        <v/>
      </c>
      <c r="AL191" s="4" t="str">
        <f t="shared" si="62"/>
        <v/>
      </c>
      <c r="AM191" s="5" t="str">
        <f t="shared" si="63"/>
        <v/>
      </c>
      <c r="AN191" s="68" t="str">
        <f>IF(COUNTIF(AK191:AK$1193,AK191)=COUNTIF(AK:AK,AK191),SUMIFS(AL191:AL$1193,F191:F$1193,"*WORLDLINE*",AK191:AK$1193,AK191),"")</f>
        <v/>
      </c>
      <c r="AO191" s="83" t="str">
        <f t="shared" si="79"/>
        <v/>
      </c>
      <c r="AP191" s="79" t="str">
        <f t="shared" si="64"/>
        <v/>
      </c>
      <c r="AQ191" s="80" t="str">
        <f t="shared" si="65"/>
        <v/>
      </c>
      <c r="AR191" s="81" t="str">
        <f t="shared" si="66"/>
        <v/>
      </c>
      <c r="AS191" s="84" t="str">
        <f t="shared" si="67"/>
        <v/>
      </c>
      <c r="AT191" s="74" t="str">
        <f>IF(LEFT(O191,5)="SUMUP",MID(RIGHT(O191,6),1,2)&amp;"/"&amp;MID(RIGHT(O191,6),3,2)&amp;"/"&amp;MID(RIGHT(O191,6),5,2),"")</f>
        <v/>
      </c>
      <c r="AU191" s="5" t="str">
        <f t="shared" si="68"/>
        <v/>
      </c>
      <c r="AV191" s="7" t="str">
        <f t="shared" si="69"/>
        <v/>
      </c>
      <c r="AW191" s="75" t="str">
        <f>IF(AX191="","",VLOOKUP(AV191,[1]SUMUP!$V$4:$Y$2029,2,FALSE))</f>
        <v/>
      </c>
      <c r="AX191" s="76" t="str">
        <f>IF(AV191="","",K191)</f>
        <v/>
      </c>
      <c r="AY191" s="77" t="str">
        <f t="shared" si="70"/>
        <v/>
      </c>
      <c r="AZ191" s="83" t="str">
        <f t="shared" si="71"/>
        <v/>
      </c>
      <c r="BA191" s="79" t="str">
        <f t="shared" si="72"/>
        <v/>
      </c>
      <c r="BB191" s="80" t="str">
        <f t="shared" si="73"/>
        <v/>
      </c>
      <c r="BC191" s="81" t="str">
        <f t="shared" si="74"/>
        <v/>
      </c>
      <c r="BD191" s="84" t="str">
        <f t="shared" si="75"/>
        <v/>
      </c>
      <c r="BE191" s="78" t="str">
        <f t="shared" si="80"/>
        <v/>
      </c>
      <c r="BF191" s="79" t="str">
        <f t="shared" si="76"/>
        <v/>
      </c>
      <c r="BG191" s="80" t="str">
        <f t="shared" si="81"/>
        <v/>
      </c>
      <c r="BH191" s="81" t="str">
        <f t="shared" si="82"/>
        <v/>
      </c>
      <c r="BI191" s="84" t="str">
        <f t="shared" si="77"/>
        <v/>
      </c>
      <c r="BJ191" s="12"/>
      <c r="BK191" s="82" t="str">
        <f>IF(SUM(BB191)+SUM(BH191)=0,"",SUM(BB191)+SUM(BH191))</f>
        <v/>
      </c>
      <c r="BL191" s="82" t="str">
        <f t="shared" si="78"/>
        <v/>
      </c>
    </row>
    <row r="192" spans="1:64" ht="18.75" x14ac:dyDescent="0.3">
      <c r="A192" t="s">
        <v>45</v>
      </c>
      <c r="B192" s="3">
        <v>45691</v>
      </c>
      <c r="C192">
        <v>23</v>
      </c>
      <c r="D192">
        <v>209</v>
      </c>
      <c r="F192" t="s">
        <v>496</v>
      </c>
      <c r="H192" t="s">
        <v>497</v>
      </c>
      <c r="I192" t="s">
        <v>498</v>
      </c>
      <c r="J192" s="3">
        <v>45690</v>
      </c>
      <c r="K192" s="2">
        <v>-56.93</v>
      </c>
      <c r="L192" t="s">
        <v>49</v>
      </c>
      <c r="N192" t="s">
        <v>59</v>
      </c>
      <c r="O192" t="s">
        <v>498</v>
      </c>
      <c r="AF192" s="66" t="str">
        <f t="shared" si="57"/>
        <v/>
      </c>
      <c r="AG192" s="4" t="str">
        <f t="shared" si="58"/>
        <v/>
      </c>
      <c r="AH192" s="5" t="str">
        <f t="shared" si="59"/>
        <v/>
      </c>
      <c r="AI192" s="4" t="str">
        <f>IF(COUNTIF(AF192:AF$1212,AF192)=COUNTIF(AF:AF,AF192),SUMIFS(AG192:AG$1212,F192:F$1212,"ATOS*",AF192:AF$1212,AF192),"")</f>
        <v/>
      </c>
      <c r="AJ192" s="67" t="str">
        <f t="shared" si="60"/>
        <v/>
      </c>
      <c r="AK192" s="103" t="str">
        <f t="shared" si="61"/>
        <v/>
      </c>
      <c r="AL192" s="4" t="str">
        <f t="shared" si="62"/>
        <v/>
      </c>
      <c r="AM192" s="5" t="str">
        <f t="shared" si="63"/>
        <v/>
      </c>
      <c r="AN192" s="68" t="str">
        <f>IF(COUNTIF(AK192:AK$1193,AK192)=COUNTIF(AK:AK,AK192),SUMIFS(AL192:AL$1193,F192:F$1193,"*WORLDLINE*",AK192:AK$1193,AK192),"")</f>
        <v/>
      </c>
      <c r="AO192" s="83" t="str">
        <f t="shared" si="79"/>
        <v/>
      </c>
      <c r="AP192" s="79" t="str">
        <f t="shared" si="64"/>
        <v/>
      </c>
      <c r="AQ192" s="80" t="str">
        <f t="shared" si="65"/>
        <v/>
      </c>
      <c r="AR192" s="81" t="str">
        <f t="shared" si="66"/>
        <v/>
      </c>
      <c r="AS192" s="84" t="str">
        <f t="shared" si="67"/>
        <v/>
      </c>
      <c r="AT192" s="74" t="str">
        <f>IF(LEFT(O192,5)="SUMUP",MID(RIGHT(O192,6),1,2)&amp;"/"&amp;MID(RIGHT(O192,6),3,2)&amp;"/"&amp;MID(RIGHT(O192,6),5,2),"")</f>
        <v/>
      </c>
      <c r="AU192" s="5" t="str">
        <f t="shared" si="68"/>
        <v/>
      </c>
      <c r="AV192" s="7" t="str">
        <f t="shared" si="69"/>
        <v/>
      </c>
      <c r="AW192" s="75" t="str">
        <f>IF(AX192="","",VLOOKUP(AV192,[1]SUMUP!$V$4:$Y$2029,2,FALSE))</f>
        <v/>
      </c>
      <c r="AX192" s="76" t="str">
        <f>IF(AV192="","",K192)</f>
        <v/>
      </c>
      <c r="AY192" s="77" t="str">
        <f t="shared" si="70"/>
        <v/>
      </c>
      <c r="AZ192" s="83" t="str">
        <f t="shared" si="71"/>
        <v/>
      </c>
      <c r="BA192" s="79" t="str">
        <f t="shared" si="72"/>
        <v/>
      </c>
      <c r="BB192" s="80" t="str">
        <f t="shared" si="73"/>
        <v/>
      </c>
      <c r="BC192" s="81" t="str">
        <f t="shared" si="74"/>
        <v/>
      </c>
      <c r="BD192" s="84" t="str">
        <f t="shared" si="75"/>
        <v/>
      </c>
      <c r="BE192" s="78" t="str">
        <f t="shared" si="80"/>
        <v/>
      </c>
      <c r="BF192" s="79" t="str">
        <f t="shared" si="76"/>
        <v/>
      </c>
      <c r="BG192" s="80" t="str">
        <f t="shared" si="81"/>
        <v/>
      </c>
      <c r="BH192" s="81" t="str">
        <f t="shared" si="82"/>
        <v/>
      </c>
      <c r="BI192" s="84" t="str">
        <f t="shared" si="77"/>
        <v/>
      </c>
      <c r="BJ192" s="12"/>
      <c r="BK192" s="82" t="str">
        <f>IF(SUM(BB192)+SUM(BH192)=0,"",SUM(BB192)+SUM(BH192))</f>
        <v/>
      </c>
      <c r="BL192" s="82" t="str">
        <f t="shared" si="78"/>
        <v/>
      </c>
    </row>
    <row r="193" spans="1:64" ht="18.75" x14ac:dyDescent="0.3">
      <c r="A193" t="s">
        <v>45</v>
      </c>
      <c r="B193" s="3">
        <v>45691</v>
      </c>
      <c r="C193">
        <v>23</v>
      </c>
      <c r="D193">
        <v>208</v>
      </c>
      <c r="F193" t="s">
        <v>499</v>
      </c>
      <c r="H193" t="s">
        <v>500</v>
      </c>
      <c r="I193" t="s">
        <v>501</v>
      </c>
      <c r="J193" s="3">
        <v>45689</v>
      </c>
      <c r="K193" s="2">
        <v>-74.34</v>
      </c>
      <c r="L193" t="s">
        <v>49</v>
      </c>
      <c r="N193" t="s">
        <v>59</v>
      </c>
      <c r="O193" t="s">
        <v>501</v>
      </c>
      <c r="AF193" s="66" t="str">
        <f t="shared" si="57"/>
        <v/>
      </c>
      <c r="AG193" s="4" t="str">
        <f t="shared" si="58"/>
        <v/>
      </c>
      <c r="AH193" s="5" t="str">
        <f t="shared" si="59"/>
        <v/>
      </c>
      <c r="AI193" s="4" t="str">
        <f>IF(COUNTIF(AF193:AF$1212,AF193)=COUNTIF(AF:AF,AF193),SUMIFS(AG193:AG$1212,F193:F$1212,"ATOS*",AF193:AF$1212,AF193),"")</f>
        <v/>
      </c>
      <c r="AJ193" s="67" t="str">
        <f t="shared" si="60"/>
        <v/>
      </c>
      <c r="AK193" s="103" t="str">
        <f t="shared" si="61"/>
        <v/>
      </c>
      <c r="AL193" s="4" t="str">
        <f t="shared" si="62"/>
        <v/>
      </c>
      <c r="AM193" s="5" t="str">
        <f t="shared" si="63"/>
        <v/>
      </c>
      <c r="AN193" s="68" t="str">
        <f>IF(COUNTIF(AK193:AK$1193,AK193)=COUNTIF(AK:AK,AK193),SUMIFS(AL193:AL$1193,F193:F$1193,"*WORLDLINE*",AK193:AK$1193,AK193),"")</f>
        <v/>
      </c>
      <c r="AO193" s="83" t="str">
        <f t="shared" si="79"/>
        <v/>
      </c>
      <c r="AP193" s="79" t="str">
        <f t="shared" si="64"/>
        <v/>
      </c>
      <c r="AQ193" s="80" t="str">
        <f t="shared" si="65"/>
        <v/>
      </c>
      <c r="AR193" s="81" t="str">
        <f t="shared" si="66"/>
        <v/>
      </c>
      <c r="AS193" s="84" t="str">
        <f t="shared" si="67"/>
        <v/>
      </c>
      <c r="AT193" s="74" t="str">
        <f>IF(LEFT(O193,5)="SUMUP",MID(RIGHT(O193,6),1,2)&amp;"/"&amp;MID(RIGHT(O193,6),3,2)&amp;"/"&amp;MID(RIGHT(O193,6),5,2),"")</f>
        <v/>
      </c>
      <c r="AU193" s="5" t="str">
        <f t="shared" si="68"/>
        <v/>
      </c>
      <c r="AV193" s="7" t="str">
        <f t="shared" si="69"/>
        <v/>
      </c>
      <c r="AW193" s="75" t="str">
        <f>IF(AX193="","",VLOOKUP(AV193,[1]SUMUP!$V$4:$Y$2029,2,FALSE))</f>
        <v/>
      </c>
      <c r="AX193" s="76" t="str">
        <f>IF(AV193="","",K193)</f>
        <v/>
      </c>
      <c r="AY193" s="77" t="str">
        <f t="shared" si="70"/>
        <v/>
      </c>
      <c r="AZ193" s="83" t="str">
        <f t="shared" si="71"/>
        <v/>
      </c>
      <c r="BA193" s="79" t="str">
        <f t="shared" si="72"/>
        <v/>
      </c>
      <c r="BB193" s="80" t="str">
        <f t="shared" si="73"/>
        <v/>
      </c>
      <c r="BC193" s="81" t="str">
        <f t="shared" si="74"/>
        <v/>
      </c>
      <c r="BD193" s="84" t="str">
        <f t="shared" si="75"/>
        <v/>
      </c>
      <c r="BE193" s="78" t="str">
        <f t="shared" si="80"/>
        <v/>
      </c>
      <c r="BF193" s="79" t="str">
        <f t="shared" si="76"/>
        <v/>
      </c>
      <c r="BG193" s="80" t="str">
        <f t="shared" si="81"/>
        <v/>
      </c>
      <c r="BH193" s="81" t="str">
        <f t="shared" si="82"/>
        <v/>
      </c>
      <c r="BI193" s="84" t="str">
        <f t="shared" si="77"/>
        <v/>
      </c>
      <c r="BJ193" s="12"/>
      <c r="BK193" s="82" t="str">
        <f>IF(SUM(BB193)+SUM(BH193)=0,"",SUM(BB193)+SUM(BH193))</f>
        <v/>
      </c>
      <c r="BL193" s="82" t="str">
        <f t="shared" si="78"/>
        <v/>
      </c>
    </row>
  </sheetData>
  <mergeCells count="6">
    <mergeCell ref="AF4:AI4"/>
    <mergeCell ref="AJ4:AN4"/>
    <mergeCell ref="AO4:AS4"/>
    <mergeCell ref="AZ4:BD4"/>
    <mergeCell ref="BE4:BI4"/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EQUINOXE SA</dc:creator>
  <cp:lastModifiedBy>EQUINOXE SA</cp:lastModifiedBy>
  <dcterms:created xsi:type="dcterms:W3CDTF">2025-03-04T08:11:43Z</dcterms:created>
  <dcterms:modified xsi:type="dcterms:W3CDTF">2025-03-04T08:30:03Z</dcterms:modified>
</cp:coreProperties>
</file>