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che\"/>
    </mc:Choice>
  </mc:AlternateContent>
  <xr:revisionPtr revIDLastSave="0" documentId="8_{CB56CDE7-B57F-4801-89D8-9837E2290821}" xr6:coauthVersionLast="47" xr6:coauthVersionMax="47" xr10:uidLastSave="{00000000-0000-0000-0000-000000000000}"/>
  <bookViews>
    <workbookView xWindow="0" yWindow="0" windowWidth="28800" windowHeight="16200" xr2:uid="{774582E5-92DF-4310-9679-9F2C2723D249}"/>
  </bookViews>
  <sheets>
    <sheet name="Feuil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C31" i="1" l="1" a="1"/>
  <c r="EC31" i="1" s="1"/>
  <c r="EH31" i="1" s="1"/>
  <c r="CA31" i="1"/>
  <c r="BZ31" i="1"/>
  <c r="BY31" i="1"/>
  <c r="BX31" i="1"/>
  <c r="BW31" i="1"/>
  <c r="BV31" i="1"/>
  <c r="BU31" i="1"/>
  <c r="BT31" i="1"/>
  <c r="BS31" i="1"/>
  <c r="BR31" i="1"/>
  <c r="BP31" i="1"/>
  <c r="AM31" i="1"/>
  <c r="AL31" i="1"/>
  <c r="AK31" i="1"/>
  <c r="AI31" i="1"/>
  <c r="AF31" i="1"/>
  <c r="AE31" i="1"/>
  <c r="AD31" i="1"/>
  <c r="AC31" i="1"/>
  <c r="Z31" i="1"/>
  <c r="T31" i="1" a="1"/>
  <c r="T31" i="1" s="1"/>
  <c r="Y31" i="1" s="1"/>
  <c r="O31" i="1"/>
  <c r="J31" i="1" a="1"/>
  <c r="J31" i="1" s="1"/>
  <c r="I31" i="1"/>
  <c r="EC30" i="1" a="1"/>
  <c r="EC30" i="1" s="1"/>
  <c r="EH30" i="1" s="1"/>
  <c r="CA30" i="1"/>
  <c r="BZ30" i="1"/>
  <c r="BY30" i="1"/>
  <c r="BX30" i="1"/>
  <c r="BW30" i="1"/>
  <c r="BV30" i="1"/>
  <c r="BU30" i="1"/>
  <c r="BT30" i="1"/>
  <c r="BS30" i="1"/>
  <c r="BR30" i="1"/>
  <c r="BP30" i="1"/>
  <c r="AM30" i="1"/>
  <c r="AL30" i="1"/>
  <c r="AK30" i="1"/>
  <c r="AI30" i="1"/>
  <c r="AF30" i="1"/>
  <c r="AE30" i="1"/>
  <c r="AD30" i="1"/>
  <c r="AC30" i="1"/>
  <c r="Z30" i="1"/>
  <c r="T30" i="1" a="1"/>
  <c r="T30" i="1" s="1"/>
  <c r="Y30" i="1" s="1"/>
  <c r="O30" i="1"/>
  <c r="J30" i="1" a="1"/>
  <c r="J30" i="1" s="1"/>
  <c r="I30" i="1"/>
  <c r="EC29" i="1" a="1"/>
  <c r="EC29" i="1" s="1"/>
  <c r="EH29" i="1" s="1"/>
  <c r="CA29" i="1"/>
  <c r="BZ29" i="1"/>
  <c r="BY29" i="1"/>
  <c r="BX29" i="1"/>
  <c r="BW29" i="1"/>
  <c r="BV29" i="1"/>
  <c r="BU29" i="1"/>
  <c r="BT29" i="1"/>
  <c r="BS29" i="1"/>
  <c r="BR29" i="1"/>
  <c r="BP29" i="1"/>
  <c r="AM29" i="1"/>
  <c r="AL29" i="1"/>
  <c r="AK29" i="1"/>
  <c r="AI29" i="1"/>
  <c r="Z29" i="1"/>
  <c r="T29" i="1" a="1"/>
  <c r="T29" i="1" s="1"/>
  <c r="Y29" i="1" s="1"/>
  <c r="O29" i="1"/>
  <c r="J29" i="1" a="1"/>
  <c r="J29" i="1" s="1"/>
  <c r="I29" i="1"/>
  <c r="EC28" i="1" a="1"/>
  <c r="EC28" i="1" s="1"/>
  <c r="EH28" i="1" s="1"/>
  <c r="CA28" i="1"/>
  <c r="BZ28" i="1"/>
  <c r="BY28" i="1"/>
  <c r="BX28" i="1"/>
  <c r="BW28" i="1"/>
  <c r="BV28" i="1"/>
  <c r="BU28" i="1"/>
  <c r="BT28" i="1"/>
  <c r="BS28" i="1"/>
  <c r="BR28" i="1"/>
  <c r="BP28" i="1"/>
  <c r="AM28" i="1"/>
  <c r="AL28" i="1"/>
  <c r="AK28" i="1"/>
  <c r="AI28" i="1"/>
  <c r="Z28" i="1"/>
  <c r="T28" i="1" a="1"/>
  <c r="T28" i="1" s="1"/>
  <c r="Y28" i="1" s="1"/>
  <c r="O28" i="1"/>
  <c r="J28" i="1" a="1"/>
  <c r="J28" i="1" s="1"/>
  <c r="I28" i="1"/>
  <c r="EC27" i="1" a="1"/>
  <c r="EC27" i="1" s="1"/>
  <c r="EH27" i="1" s="1"/>
  <c r="CA27" i="1"/>
  <c r="BZ27" i="1"/>
  <c r="BY27" i="1"/>
  <c r="BX27" i="1"/>
  <c r="BW27" i="1"/>
  <c r="BV27" i="1"/>
  <c r="BU27" i="1"/>
  <c r="BT27" i="1"/>
  <c r="BS27" i="1"/>
  <c r="BR27" i="1"/>
  <c r="BP27" i="1"/>
  <c r="AM27" i="1"/>
  <c r="AL27" i="1"/>
  <c r="AK27" i="1"/>
  <c r="AI27" i="1"/>
  <c r="AD27" i="1"/>
  <c r="Z27" i="1"/>
  <c r="T27" i="1" a="1"/>
  <c r="T27" i="1" s="1"/>
  <c r="Y27" i="1" s="1"/>
  <c r="O27" i="1"/>
  <c r="J27" i="1" a="1"/>
  <c r="J27" i="1" s="1"/>
  <c r="I27" i="1"/>
  <c r="EC26" i="1"/>
  <c r="EH26" i="1" s="1"/>
  <c r="EC26" i="1" a="1"/>
  <c r="CA26" i="1"/>
  <c r="BZ26" i="1"/>
  <c r="BY26" i="1"/>
  <c r="BX26" i="1"/>
  <c r="BW26" i="1"/>
  <c r="BV26" i="1"/>
  <c r="BU26" i="1"/>
  <c r="BT26" i="1"/>
  <c r="BS26" i="1"/>
  <c r="BR26" i="1"/>
  <c r="BP26" i="1"/>
  <c r="AK26" i="1"/>
  <c r="AI26" i="1"/>
  <c r="Z26" i="1"/>
  <c r="T26" i="1" a="1"/>
  <c r="T26" i="1" s="1"/>
  <c r="Y26" i="1" s="1"/>
  <c r="O26" i="1"/>
  <c r="J26" i="1" a="1"/>
  <c r="J26" i="1" s="1"/>
  <c r="I26" i="1"/>
  <c r="EC25" i="1" a="1"/>
  <c r="EC25" i="1" s="1"/>
  <c r="EH25" i="1" s="1"/>
  <c r="CI25" i="1"/>
  <c r="CH25" i="1"/>
  <c r="CG25" i="1"/>
  <c r="CF25" i="1"/>
  <c r="CE25" i="1"/>
  <c r="CA25" i="1"/>
  <c r="BZ25" i="1"/>
  <c r="BY25" i="1"/>
  <c r="BX25" i="1"/>
  <c r="BW25" i="1"/>
  <c r="BV25" i="1"/>
  <c r="BU25" i="1"/>
  <c r="BT25" i="1"/>
  <c r="BS25" i="1"/>
  <c r="BR25" i="1"/>
  <c r="BP25" i="1"/>
  <c r="AK25" i="1"/>
  <c r="AI25" i="1"/>
  <c r="AD25" i="1"/>
  <c r="Z25" i="1"/>
  <c r="Y25" i="1"/>
  <c r="T25" i="1"/>
  <c r="T25" i="1" a="1"/>
  <c r="O25" i="1"/>
  <c r="J25" i="1"/>
  <c r="J25" i="1" a="1"/>
  <c r="I25" i="1"/>
  <c r="EH24" i="1"/>
  <c r="EC24" i="1"/>
  <c r="EC24" i="1" a="1"/>
  <c r="CI24" i="1"/>
  <c r="CH24" i="1"/>
  <c r="CG24" i="1"/>
  <c r="CF24" i="1"/>
  <c r="CE24" i="1"/>
  <c r="CA24" i="1"/>
  <c r="BZ24" i="1"/>
  <c r="BY24" i="1"/>
  <c r="BX24" i="1"/>
  <c r="BW24" i="1"/>
  <c r="BV24" i="1"/>
  <c r="BU24" i="1"/>
  <c r="BT24" i="1"/>
  <c r="BS24" i="1"/>
  <c r="BR24" i="1"/>
  <c r="BP24" i="1"/>
  <c r="AM24" i="1"/>
  <c r="AL24" i="1"/>
  <c r="AK24" i="1"/>
  <c r="AI24" i="1"/>
  <c r="AD24" i="1"/>
  <c r="Z24" i="1"/>
  <c r="T24" i="1"/>
  <c r="Y24" i="1" s="1"/>
  <c r="T24" i="1" a="1"/>
  <c r="O24" i="1"/>
  <c r="J24" i="1" a="1"/>
  <c r="J24" i="1" s="1"/>
  <c r="I24" i="1"/>
  <c r="EC23" i="1"/>
  <c r="EH23" i="1" s="1"/>
  <c r="EC23" i="1" a="1"/>
  <c r="CI23" i="1"/>
  <c r="CH23" i="1"/>
  <c r="CG23" i="1"/>
  <c r="CF23" i="1"/>
  <c r="CE23" i="1"/>
  <c r="CA23" i="1"/>
  <c r="BZ23" i="1"/>
  <c r="BY23" i="1"/>
  <c r="BX23" i="1"/>
  <c r="BW23" i="1"/>
  <c r="BV23" i="1"/>
  <c r="BU23" i="1"/>
  <c r="BT23" i="1"/>
  <c r="BS23" i="1"/>
  <c r="BR23" i="1"/>
  <c r="BP23" i="1"/>
  <c r="AL23" i="1"/>
  <c r="AK23" i="1"/>
  <c r="AI23" i="1"/>
  <c r="Z23" i="1"/>
  <c r="Y23" i="1"/>
  <c r="T23" i="1"/>
  <c r="T23" i="1" a="1"/>
  <c r="O23" i="1"/>
  <c r="J23" i="1"/>
  <c r="J23" i="1" a="1"/>
  <c r="I23" i="1"/>
  <c r="EH22" i="1"/>
  <c r="EC22" i="1"/>
  <c r="EC22" i="1" a="1"/>
  <c r="CI22" i="1"/>
  <c r="CH22" i="1"/>
  <c r="CG22" i="1"/>
  <c r="CF22" i="1"/>
  <c r="CE22" i="1"/>
  <c r="CA22" i="1"/>
  <c r="BZ22" i="1"/>
  <c r="BY22" i="1"/>
  <c r="BX22" i="1"/>
  <c r="BW22" i="1"/>
  <c r="BV22" i="1"/>
  <c r="BU22" i="1"/>
  <c r="BT22" i="1"/>
  <c r="BS22" i="1"/>
  <c r="BR22" i="1"/>
  <c r="BP22" i="1"/>
  <c r="AS22" i="1" a="1"/>
  <c r="AS22" i="1" s="1"/>
  <c r="AL22" i="1"/>
  <c r="AK22" i="1"/>
  <c r="AI22" i="1"/>
  <c r="Z22" i="1"/>
  <c r="Y22" i="1"/>
  <c r="T22" i="1"/>
  <c r="T22" i="1" a="1"/>
  <c r="O22" i="1"/>
  <c r="J22" i="1"/>
  <c r="J22" i="1" a="1"/>
  <c r="I22" i="1"/>
  <c r="EH21" i="1"/>
  <c r="EC21" i="1"/>
  <c r="EC21" i="1" a="1"/>
  <c r="CI21" i="1"/>
  <c r="CH21" i="1"/>
  <c r="CG21" i="1"/>
  <c r="CF21" i="1"/>
  <c r="CE21" i="1"/>
  <c r="CA21" i="1"/>
  <c r="BZ21" i="1"/>
  <c r="BY21" i="1"/>
  <c r="BX21" i="1"/>
  <c r="BW21" i="1"/>
  <c r="BV21" i="1"/>
  <c r="BU21" i="1"/>
  <c r="BT21" i="1"/>
  <c r="BS21" i="1"/>
  <c r="BR21" i="1"/>
  <c r="BP21" i="1"/>
  <c r="AL21" i="1"/>
  <c r="AK21" i="1"/>
  <c r="AI21" i="1"/>
  <c r="Z21" i="1"/>
  <c r="Y21" i="1"/>
  <c r="T21" i="1" a="1"/>
  <c r="T21" i="1" s="1"/>
  <c r="O21" i="1"/>
  <c r="J21" i="1" a="1"/>
  <c r="J21" i="1" s="1"/>
  <c r="I21" i="1"/>
  <c r="EH20" i="1"/>
  <c r="EC20" i="1" a="1"/>
  <c r="EC20" i="1" s="1"/>
  <c r="CI20" i="1"/>
  <c r="CH20" i="1"/>
  <c r="CG20" i="1"/>
  <c r="CF20" i="1"/>
  <c r="CE20" i="1"/>
  <c r="CA20" i="1"/>
  <c r="BZ20" i="1"/>
  <c r="BY20" i="1"/>
  <c r="BX20" i="1"/>
  <c r="BW20" i="1"/>
  <c r="BV20" i="1"/>
  <c r="BU20" i="1"/>
  <c r="BT20" i="1"/>
  <c r="BS20" i="1"/>
  <c r="BR20" i="1"/>
  <c r="BP20" i="1"/>
  <c r="AK20" i="1"/>
  <c r="AI20" i="1"/>
  <c r="Z20" i="1"/>
  <c r="T20" i="1"/>
  <c r="Y20" i="1" s="1"/>
  <c r="T20" i="1" a="1"/>
  <c r="O20" i="1"/>
  <c r="J20" i="1"/>
  <c r="J20" i="1" a="1"/>
  <c r="I20" i="1"/>
  <c r="EC19" i="1"/>
  <c r="EH19" i="1" s="1"/>
  <c r="EC19" i="1" a="1"/>
  <c r="CI19" i="1"/>
  <c r="CH19" i="1"/>
  <c r="CG19" i="1"/>
  <c r="CF19" i="1"/>
  <c r="CE19" i="1"/>
  <c r="CA19" i="1"/>
  <c r="BZ19" i="1"/>
  <c r="BY19" i="1"/>
  <c r="BX19" i="1"/>
  <c r="BW19" i="1"/>
  <c r="BV19" i="1"/>
  <c r="BU19" i="1"/>
  <c r="BT19" i="1"/>
  <c r="BS19" i="1"/>
  <c r="BR19" i="1"/>
  <c r="BP19" i="1"/>
  <c r="AS19" i="1" a="1"/>
  <c r="AS19" i="1" s="1"/>
  <c r="AL19" i="1"/>
  <c r="AK19" i="1"/>
  <c r="AI19" i="1"/>
  <c r="AH19" i="1"/>
  <c r="AG19" i="1"/>
  <c r="AF19" i="1"/>
  <c r="AE19" i="1"/>
  <c r="AD19" i="1"/>
  <c r="AC19" i="1"/>
  <c r="Z19" i="1"/>
  <c r="T19" i="1" a="1"/>
  <c r="T19" i="1" s="1"/>
  <c r="Y19" i="1" s="1"/>
  <c r="O19" i="1"/>
  <c r="J19" i="1" a="1"/>
  <c r="J19" i="1" s="1"/>
  <c r="I19" i="1"/>
  <c r="EC18" i="1" a="1"/>
  <c r="EC18" i="1" s="1"/>
  <c r="EH18" i="1" s="1"/>
  <c r="CI18" i="1"/>
  <c r="CH18" i="1"/>
  <c r="CG18" i="1"/>
  <c r="CF18" i="1"/>
  <c r="CE18" i="1"/>
  <c r="CA18" i="1"/>
  <c r="BZ18" i="1"/>
  <c r="BY18" i="1"/>
  <c r="BX18" i="1"/>
  <c r="BW18" i="1"/>
  <c r="BV18" i="1"/>
  <c r="BU18" i="1"/>
  <c r="BT18" i="1"/>
  <c r="BS18" i="1"/>
  <c r="BR18" i="1"/>
  <c r="BP18" i="1"/>
  <c r="AK18" i="1"/>
  <c r="AI18" i="1"/>
  <c r="AH18" i="1"/>
  <c r="AG18" i="1"/>
  <c r="AF18" i="1"/>
  <c r="AE18" i="1"/>
  <c r="AD18" i="1"/>
  <c r="AC18" i="1"/>
  <c r="Z18" i="1"/>
  <c r="T18" i="1" a="1"/>
  <c r="T18" i="1" s="1"/>
  <c r="Y18" i="1" s="1"/>
  <c r="O18" i="1"/>
  <c r="J18" i="1" a="1"/>
  <c r="J18" i="1" s="1"/>
  <c r="I18" i="1"/>
  <c r="EC17" i="1" a="1"/>
  <c r="EC17" i="1" s="1"/>
  <c r="EH17" i="1" s="1"/>
  <c r="CA17" i="1"/>
  <c r="BZ17" i="1"/>
  <c r="BY17" i="1"/>
  <c r="BX17" i="1"/>
  <c r="BW17" i="1"/>
  <c r="BV17" i="1"/>
  <c r="BU17" i="1"/>
  <c r="BT17" i="1"/>
  <c r="BS17" i="1"/>
  <c r="BR17" i="1"/>
  <c r="BP17" i="1"/>
  <c r="AM17" i="1"/>
  <c r="AL17" i="1"/>
  <c r="AK17" i="1"/>
  <c r="AI17" i="1"/>
  <c r="AH17" i="1"/>
  <c r="AG17" i="1"/>
  <c r="AF17" i="1"/>
  <c r="AE17" i="1"/>
  <c r="AD17" i="1"/>
  <c r="AC17" i="1"/>
  <c r="Z17" i="1"/>
  <c r="T17" i="1"/>
  <c r="Y17" i="1" s="1"/>
  <c r="T17" i="1" a="1"/>
  <c r="O17" i="1"/>
  <c r="J17" i="1"/>
  <c r="J17" i="1" a="1"/>
  <c r="I17" i="1"/>
  <c r="EC16" i="1"/>
  <c r="EH16" i="1" s="1"/>
  <c r="EC16" i="1" a="1"/>
  <c r="CA16" i="1"/>
  <c r="BZ16" i="1"/>
  <c r="BY16" i="1"/>
  <c r="BX16" i="1"/>
  <c r="BW16" i="1"/>
  <c r="BV16" i="1"/>
  <c r="BU16" i="1"/>
  <c r="BT16" i="1"/>
  <c r="BS16" i="1"/>
  <c r="BR16" i="1"/>
  <c r="BP16" i="1"/>
  <c r="AK16" i="1"/>
  <c r="AI16" i="1"/>
  <c r="AH16" i="1"/>
  <c r="AG16" i="1"/>
  <c r="AF16" i="1"/>
  <c r="AE16" i="1"/>
  <c r="AD16" i="1"/>
  <c r="AC16" i="1"/>
  <c r="Z16" i="1"/>
  <c r="T16" i="1" a="1"/>
  <c r="T16" i="1" s="1"/>
  <c r="Y16" i="1" s="1"/>
  <c r="O16" i="1"/>
  <c r="J16" i="1" a="1"/>
  <c r="J16" i="1" s="1"/>
  <c r="I16" i="1"/>
  <c r="EC15" i="1" a="1"/>
  <c r="EC15" i="1" s="1"/>
  <c r="EH15" i="1" s="1"/>
  <c r="CA15" i="1"/>
  <c r="BZ15" i="1"/>
  <c r="BY15" i="1"/>
  <c r="BX15" i="1"/>
  <c r="BW15" i="1"/>
  <c r="BV15" i="1"/>
  <c r="BU15" i="1"/>
  <c r="BT15" i="1"/>
  <c r="BS15" i="1"/>
  <c r="BR15" i="1"/>
  <c r="BP15" i="1"/>
  <c r="AL15" i="1"/>
  <c r="AK15" i="1"/>
  <c r="AI15" i="1"/>
  <c r="AH15" i="1"/>
  <c r="AG15" i="1"/>
  <c r="AF15" i="1"/>
  <c r="AE15" i="1"/>
  <c r="AD15" i="1"/>
  <c r="AC15" i="1"/>
  <c r="Z15" i="1"/>
  <c r="T15" i="1" a="1"/>
  <c r="T15" i="1" s="1"/>
  <c r="Y15" i="1" s="1"/>
  <c r="O15" i="1"/>
  <c r="J15" i="1"/>
  <c r="J15" i="1" a="1"/>
  <c r="I15" i="1"/>
  <c r="EC14" i="1" a="1"/>
  <c r="EC14" i="1" s="1"/>
  <c r="EH14" i="1" s="1"/>
  <c r="CI14" i="1"/>
  <c r="CH14" i="1"/>
  <c r="CG14" i="1"/>
  <c r="CF14" i="1"/>
  <c r="CE14" i="1"/>
  <c r="CA14" i="1"/>
  <c r="BZ14" i="1"/>
  <c r="BY14" i="1"/>
  <c r="BX14" i="1"/>
  <c r="BW14" i="1"/>
  <c r="BV14" i="1"/>
  <c r="BU14" i="1"/>
  <c r="BT14" i="1"/>
  <c r="BS14" i="1"/>
  <c r="BR14" i="1"/>
  <c r="BP14" i="1"/>
  <c r="AL14" i="1"/>
  <c r="AK14" i="1"/>
  <c r="AI14" i="1"/>
  <c r="Z14" i="1"/>
  <c r="Y14" i="1"/>
  <c r="T14" i="1"/>
  <c r="T14" i="1" a="1"/>
  <c r="O14" i="1"/>
  <c r="J14" i="1"/>
  <c r="J14" i="1" a="1"/>
  <c r="I14" i="1"/>
  <c r="EH13" i="1"/>
  <c r="EC13" i="1"/>
  <c r="EC13" i="1" a="1"/>
  <c r="CI13" i="1"/>
  <c r="CH13" i="1"/>
  <c r="CG13" i="1"/>
  <c r="CF13" i="1"/>
  <c r="CE13" i="1"/>
  <c r="CA13" i="1"/>
  <c r="BZ13" i="1"/>
  <c r="BY13" i="1"/>
  <c r="BX13" i="1"/>
  <c r="BW13" i="1"/>
  <c r="BV13" i="1"/>
  <c r="BU13" i="1"/>
  <c r="BT13" i="1"/>
  <c r="BS13" i="1"/>
  <c r="BR13" i="1"/>
  <c r="BP13" i="1"/>
  <c r="AL13" i="1"/>
  <c r="AK13" i="1"/>
  <c r="AI13" i="1"/>
  <c r="Z13" i="1"/>
  <c r="Y13" i="1"/>
  <c r="T13" i="1" a="1"/>
  <c r="T13" i="1" s="1"/>
  <c r="O13" i="1"/>
  <c r="J13" i="1" a="1"/>
  <c r="J13" i="1" s="1"/>
  <c r="I13" i="1"/>
  <c r="EC12" i="1" a="1"/>
  <c r="EC12" i="1" s="1"/>
  <c r="EH12" i="1" s="1"/>
  <c r="CI12" i="1"/>
  <c r="CH12" i="1"/>
  <c r="CG12" i="1"/>
  <c r="CF12" i="1"/>
  <c r="CE12" i="1"/>
  <c r="CA12" i="1"/>
  <c r="BZ12" i="1"/>
  <c r="BY12" i="1"/>
  <c r="BX12" i="1"/>
  <c r="BW12" i="1"/>
  <c r="BV12" i="1"/>
  <c r="BU12" i="1"/>
  <c r="BT12" i="1"/>
  <c r="BS12" i="1"/>
  <c r="BR12" i="1"/>
  <c r="BP12" i="1"/>
  <c r="AK12" i="1"/>
  <c r="AI12" i="1"/>
  <c r="Z12" i="1"/>
  <c r="T12" i="1" a="1"/>
  <c r="T12" i="1" s="1"/>
  <c r="Y12" i="1" s="1"/>
  <c r="O12" i="1"/>
  <c r="J12" i="1" a="1"/>
  <c r="J12" i="1" s="1"/>
  <c r="I12" i="1"/>
  <c r="EC11" i="1" a="1"/>
  <c r="EC11" i="1" s="1"/>
  <c r="EH11" i="1" s="1"/>
  <c r="CI11" i="1"/>
  <c r="CH11" i="1"/>
  <c r="CG11" i="1"/>
  <c r="CF11" i="1"/>
  <c r="CE11" i="1"/>
  <c r="CA11" i="1"/>
  <c r="BZ11" i="1"/>
  <c r="BY11" i="1"/>
  <c r="BX11" i="1"/>
  <c r="BW11" i="1"/>
  <c r="BV11" i="1"/>
  <c r="BU11" i="1"/>
  <c r="BT11" i="1"/>
  <c r="BS11" i="1"/>
  <c r="BR11" i="1"/>
  <c r="BP11" i="1"/>
  <c r="AK11" i="1"/>
  <c r="AI11" i="1"/>
  <c r="Z11" i="1"/>
  <c r="T11" i="1"/>
  <c r="Y11" i="1" s="1"/>
  <c r="T11" i="1" a="1"/>
  <c r="O11" i="1"/>
  <c r="J11" i="1"/>
  <c r="J11" i="1" a="1"/>
  <c r="I11" i="1"/>
  <c r="EC10" i="1"/>
  <c r="EH10" i="1" s="1"/>
  <c r="EC10" i="1" a="1"/>
  <c r="CI10" i="1"/>
  <c r="CH10" i="1"/>
  <c r="CG10" i="1"/>
  <c r="CF10" i="1"/>
  <c r="CE10" i="1"/>
  <c r="CA10" i="1"/>
  <c r="BZ10" i="1"/>
  <c r="BY10" i="1"/>
  <c r="BX10" i="1"/>
  <c r="BW10" i="1"/>
  <c r="BV10" i="1"/>
  <c r="BU10" i="1"/>
  <c r="BT10" i="1"/>
  <c r="BS10" i="1"/>
  <c r="BR10" i="1"/>
  <c r="BP10" i="1"/>
  <c r="AL10" i="1"/>
  <c r="AK10" i="1"/>
  <c r="AI10" i="1"/>
  <c r="Z10" i="1"/>
  <c r="Y10" i="1"/>
  <c r="T10" i="1"/>
  <c r="T10" i="1" a="1"/>
  <c r="O10" i="1"/>
  <c r="J10" i="1"/>
  <c r="J10" i="1" a="1"/>
  <c r="I10" i="1"/>
  <c r="EH9" i="1"/>
  <c r="EC9" i="1"/>
  <c r="EC9" i="1" a="1"/>
  <c r="CI9" i="1"/>
  <c r="CH9" i="1"/>
  <c r="CG9" i="1"/>
  <c r="CF9" i="1"/>
  <c r="CE9" i="1"/>
  <c r="CA9" i="1"/>
  <c r="BZ9" i="1"/>
  <c r="BY9" i="1"/>
  <c r="BX9" i="1"/>
  <c r="BW9" i="1"/>
  <c r="BV9" i="1"/>
  <c r="BU9" i="1"/>
  <c r="BT9" i="1"/>
  <c r="BS9" i="1"/>
  <c r="BR9" i="1"/>
  <c r="BP9" i="1"/>
  <c r="AM9" i="1"/>
  <c r="AL9" i="1"/>
  <c r="AK9" i="1"/>
  <c r="AI9" i="1"/>
  <c r="Z9" i="1"/>
  <c r="T9" i="1" a="1"/>
  <c r="T9" i="1" s="1"/>
  <c r="Y9" i="1" s="1"/>
  <c r="O9" i="1"/>
  <c r="J9" i="1" a="1"/>
  <c r="J9" i="1" s="1"/>
  <c r="I9" i="1"/>
  <c r="EC8" i="1" a="1"/>
  <c r="EC8" i="1" s="1"/>
  <c r="EH8" i="1" s="1"/>
  <c r="CI8" i="1"/>
  <c r="CH8" i="1"/>
  <c r="CG8" i="1"/>
  <c r="CF8" i="1"/>
  <c r="CE8" i="1"/>
  <c r="CA8" i="1"/>
  <c r="BZ8" i="1"/>
  <c r="BY8" i="1"/>
  <c r="BX8" i="1"/>
  <c r="BW8" i="1"/>
  <c r="BV8" i="1"/>
  <c r="BU8" i="1"/>
  <c r="BT8" i="1"/>
  <c r="BS8" i="1"/>
  <c r="BR8" i="1"/>
  <c r="BP8" i="1"/>
  <c r="AK8" i="1"/>
  <c r="AI8" i="1"/>
  <c r="Z8" i="1"/>
  <c r="T8" i="1" a="1"/>
  <c r="T8" i="1" s="1"/>
  <c r="Y8" i="1" s="1"/>
  <c r="O8" i="1"/>
  <c r="J8" i="1" a="1"/>
  <c r="J8" i="1" s="1"/>
  <c r="I8" i="1"/>
  <c r="EC7" i="1" a="1"/>
  <c r="EC7" i="1" s="1"/>
  <c r="EH7" i="1" s="1"/>
  <c r="CI7" i="1"/>
  <c r="CH7" i="1"/>
  <c r="CG7" i="1"/>
  <c r="CF7" i="1"/>
  <c r="CE7" i="1"/>
  <c r="CA7" i="1"/>
  <c r="BZ7" i="1"/>
  <c r="BY7" i="1"/>
  <c r="BX7" i="1"/>
  <c r="BW7" i="1"/>
  <c r="BV7" i="1"/>
  <c r="BU7" i="1"/>
  <c r="BT7" i="1"/>
  <c r="BS7" i="1"/>
  <c r="BR7" i="1"/>
  <c r="BP7" i="1"/>
  <c r="AK7" i="1"/>
  <c r="AI7" i="1"/>
  <c r="Z7" i="1"/>
  <c r="T7" i="1"/>
  <c r="Y7" i="1" s="1"/>
  <c r="T7" i="1" a="1"/>
  <c r="O7" i="1"/>
  <c r="J7" i="1"/>
  <c r="J7" i="1" a="1"/>
  <c r="I7" i="1"/>
  <c r="EC6" i="1"/>
  <c r="EH6" i="1" s="1"/>
  <c r="EC6" i="1" a="1"/>
  <c r="CA6" i="1"/>
  <c r="BZ6" i="1"/>
  <c r="BY6" i="1"/>
  <c r="BX6" i="1"/>
  <c r="BW6" i="1"/>
  <c r="BV6" i="1"/>
  <c r="BU6" i="1"/>
  <c r="BT6" i="1"/>
  <c r="BS6" i="1"/>
  <c r="BR6" i="1"/>
  <c r="BP6" i="1"/>
  <c r="AK6" i="1"/>
  <c r="AI6" i="1"/>
  <c r="Z6" i="1"/>
  <c r="T6" i="1"/>
  <c r="Y6" i="1" s="1"/>
  <c r="T6" i="1" a="1"/>
  <c r="O6" i="1"/>
  <c r="J6" i="1"/>
  <c r="J6" i="1" a="1"/>
  <c r="I6" i="1"/>
  <c r="EC5" i="1"/>
  <c r="EH5" i="1" s="1"/>
  <c r="EC5" i="1" a="1"/>
  <c r="CA5" i="1"/>
  <c r="BZ5" i="1"/>
  <c r="BY5" i="1"/>
  <c r="BX5" i="1"/>
  <c r="BW5" i="1"/>
  <c r="BV5" i="1"/>
  <c r="BU5" i="1"/>
  <c r="BT5" i="1"/>
  <c r="BS5" i="1"/>
  <c r="BR5" i="1"/>
  <c r="BP5" i="1"/>
  <c r="AK5" i="1"/>
  <c r="AI5" i="1"/>
  <c r="Z5" i="1"/>
  <c r="T5" i="1"/>
  <c r="Y5" i="1" s="1"/>
  <c r="T5" i="1" a="1"/>
  <c r="O5" i="1"/>
  <c r="J5" i="1"/>
  <c r="J5" i="1" a="1"/>
  <c r="I5" i="1"/>
  <c r="EC4" i="1"/>
  <c r="EH4" i="1" s="1"/>
  <c r="EC4" i="1" a="1"/>
  <c r="CA4" i="1"/>
  <c r="BZ4" i="1"/>
  <c r="BY4" i="1"/>
  <c r="BX4" i="1"/>
  <c r="BW4" i="1"/>
  <c r="BV4" i="1"/>
  <c r="BU4" i="1"/>
  <c r="BT4" i="1"/>
  <c r="BS4" i="1"/>
  <c r="BR4" i="1"/>
  <c r="BP4" i="1"/>
  <c r="AK4" i="1"/>
  <c r="AI4" i="1"/>
  <c r="Z4" i="1"/>
  <c r="T4" i="1"/>
  <c r="Y4" i="1" s="1"/>
  <c r="T4" i="1" a="1"/>
  <c r="O4" i="1"/>
  <c r="J4" i="1"/>
  <c r="J4" i="1" a="1"/>
  <c r="I4" i="1"/>
  <c r="EC3" i="1"/>
  <c r="EH3" i="1" s="1"/>
  <c r="EC3" i="1" a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L13" i="1" s="1"/>
  <c r="CH3" i="1"/>
  <c r="CG3" i="1"/>
  <c r="CF3" i="1"/>
  <c r="CE3" i="1"/>
  <c r="CD3" i="1"/>
  <c r="CC3" i="1"/>
  <c r="CA3" i="1"/>
  <c r="BZ3" i="1"/>
  <c r="BY3" i="1"/>
  <c r="BX3" i="1"/>
  <c r="BW3" i="1"/>
  <c r="BV3" i="1"/>
  <c r="BU3" i="1"/>
  <c r="BT3" i="1"/>
  <c r="BS3" i="1"/>
  <c r="BR3" i="1"/>
  <c r="BP3" i="1"/>
  <c r="AK3" i="1"/>
  <c r="AI3" i="1"/>
  <c r="Z3" i="1"/>
  <c r="T3" i="1" a="1"/>
  <c r="T3" i="1" s="1"/>
  <c r="Y3" i="1" s="1"/>
  <c r="O3" i="1"/>
  <c r="J3" i="1" a="1"/>
  <c r="J3" i="1" s="1"/>
  <c r="I3" i="1"/>
  <c r="BL9" i="1" l="1"/>
  <c r="L3" i="1"/>
  <c r="AL6" i="1"/>
  <c r="AM7" i="1"/>
  <c r="AS7" i="1" a="1"/>
  <c r="AS7" i="1" s="1"/>
  <c r="AL7" i="1"/>
  <c r="AM5" i="1"/>
  <c r="AL5" i="1"/>
  <c r="AL4" i="1"/>
  <c r="BK9" i="1"/>
  <c r="L10" i="1"/>
  <c r="AS10" i="1" a="1"/>
  <c r="AS10" i="1" s="1"/>
  <c r="L14" i="1"/>
  <c r="AL26" i="1"/>
  <c r="BN28" i="1"/>
  <c r="AW28" i="1"/>
  <c r="AN28" i="1"/>
  <c r="BJ28" i="1" s="1"/>
  <c r="BM28" i="1"/>
  <c r="BB30" i="1"/>
  <c r="AN30" i="1"/>
  <c r="BN30" i="1" s="1"/>
  <c r="BA30" i="1"/>
  <c r="L4" i="1"/>
  <c r="L5" i="1"/>
  <c r="L6" i="1"/>
  <c r="L7" i="1"/>
  <c r="AN9" i="1"/>
  <c r="BE9" i="1" s="1"/>
  <c r="BF9" i="1"/>
  <c r="AM10" i="1"/>
  <c r="BN10" i="1" s="1"/>
  <c r="L11" i="1"/>
  <c r="AL11" i="1"/>
  <c r="AS11" i="1" a="1"/>
  <c r="AS11" i="1" s="1"/>
  <c r="AM13" i="1"/>
  <c r="AM14" i="1"/>
  <c r="AS16" i="1" a="1"/>
  <c r="AS16" i="1" s="1"/>
  <c r="AL16" i="1"/>
  <c r="BN24" i="1"/>
  <c r="BE24" i="1"/>
  <c r="AN24" i="1"/>
  <c r="BF24" i="1" s="1"/>
  <c r="AW27" i="1"/>
  <c r="BB27" i="1"/>
  <c r="AN27" i="1"/>
  <c r="BA9" i="1"/>
  <c r="AL3" i="1"/>
  <c r="L31" i="1"/>
  <c r="L30" i="1"/>
  <c r="L29" i="1"/>
  <c r="L28" i="1"/>
  <c r="L27" i="1"/>
  <c r="L26" i="1"/>
  <c r="L24" i="1"/>
  <c r="L21" i="1"/>
  <c r="L18" i="1"/>
  <c r="L16" i="1"/>
  <c r="L25" i="1"/>
  <c r="L22" i="1"/>
  <c r="L19" i="1"/>
  <c r="L20" i="1"/>
  <c r="L17" i="1"/>
  <c r="L15" i="1"/>
  <c r="L8" i="1"/>
  <c r="AL8" i="1"/>
  <c r="AO9" i="1"/>
  <c r="BJ9" i="1" s="1"/>
  <c r="AX9" i="1"/>
  <c r="BG9" i="1"/>
  <c r="AN10" i="1"/>
  <c r="AY10" i="1" s="1"/>
  <c r="AM11" i="1"/>
  <c r="L12" i="1"/>
  <c r="AL12" i="1"/>
  <c r="AM15" i="1"/>
  <c r="AS18" i="1" a="1"/>
  <c r="AS18" i="1" s="1"/>
  <c r="AL18" i="1"/>
  <c r="AM20" i="1"/>
  <c r="AN20" i="1" s="1"/>
  <c r="AL20" i="1"/>
  <c r="L23" i="1"/>
  <c r="AS23" i="1" a="1"/>
  <c r="AS23" i="1" s="1"/>
  <c r="BA27" i="1"/>
  <c r="L9" i="1"/>
  <c r="AS9" i="1" a="1"/>
  <c r="AS9" i="1" s="1"/>
  <c r="AY9" i="1"/>
  <c r="BD9" i="1"/>
  <c r="BH9" i="1"/>
  <c r="AO10" i="1"/>
  <c r="AX10" i="1" s="1"/>
  <c r="AN11" i="1"/>
  <c r="BM11" i="1" s="1"/>
  <c r="AS13" i="1" a="1"/>
  <c r="AS13" i="1" s="1"/>
  <c r="AN14" i="1"/>
  <c r="AS14" i="1" a="1"/>
  <c r="AS14" i="1" s="1"/>
  <c r="AS15" i="1" a="1"/>
  <c r="AS15" i="1" s="1"/>
  <c r="AN17" i="1"/>
  <c r="BA17" i="1" s="1"/>
  <c r="AM19" i="1"/>
  <c r="AS21" i="1" a="1"/>
  <c r="AS21" i="1" s="1"/>
  <c r="AS25" i="1" a="1"/>
  <c r="AS25" i="1" s="1"/>
  <c r="AO17" i="1"/>
  <c r="AX17" i="1" s="1"/>
  <c r="AN19" i="1"/>
  <c r="BM19" i="1" s="1"/>
  <c r="BK27" i="1"/>
  <c r="BF29" i="1"/>
  <c r="AN29" i="1"/>
  <c r="BI29" i="1"/>
  <c r="BF31" i="1"/>
  <c r="AN31" i="1"/>
  <c r="BI31" i="1"/>
  <c r="AS17" i="1" a="1"/>
  <c r="AS17" i="1" s="1"/>
  <c r="BH17" i="1"/>
  <c r="AM21" i="1"/>
  <c r="AM22" i="1"/>
  <c r="AN23" i="1"/>
  <c r="AM23" i="1"/>
  <c r="BH24" i="1"/>
  <c r="AL25" i="1"/>
  <c r="BL27" i="1"/>
  <c r="BM29" i="1"/>
  <c r="BM31" i="1"/>
  <c r="AO24" i="1"/>
  <c r="BI24" i="1" s="1"/>
  <c r="AX24" i="1"/>
  <c r="BC24" i="1"/>
  <c r="BG24" i="1"/>
  <c r="BK24" i="1"/>
  <c r="AO27" i="1"/>
  <c r="BG27" i="1" s="1"/>
  <c r="BC27" i="1"/>
  <c r="AO28" i="1"/>
  <c r="BK28" i="1" s="1"/>
  <c r="BC28" i="1"/>
  <c r="AO29" i="1"/>
  <c r="BB29" i="1" s="1"/>
  <c r="BC29" i="1"/>
  <c r="AO30" i="1"/>
  <c r="BK30" i="1" s="1"/>
  <c r="BC30" i="1"/>
  <c r="AO31" i="1"/>
  <c r="BB31" i="1" s="1"/>
  <c r="BC31" i="1"/>
  <c r="BK31" i="1"/>
  <c r="AS24" i="1" a="1"/>
  <c r="AS24" i="1" s="1"/>
  <c r="AY24" i="1"/>
  <c r="BD24" i="1"/>
  <c r="AS27" i="1" a="1"/>
  <c r="AS27" i="1" s="1"/>
  <c r="AY27" i="1"/>
  <c r="BD27" i="1"/>
  <c r="BH27" i="1"/>
  <c r="AS28" i="1" a="1"/>
  <c r="AS28" i="1" s="1"/>
  <c r="AY28" i="1"/>
  <c r="BD28" i="1"/>
  <c r="BH28" i="1"/>
  <c r="AS29" i="1" a="1"/>
  <c r="AS29" i="1" s="1"/>
  <c r="AY29" i="1"/>
  <c r="BD29" i="1"/>
  <c r="BH29" i="1"/>
  <c r="AS30" i="1" a="1"/>
  <c r="AS30" i="1" s="1"/>
  <c r="AY30" i="1"/>
  <c r="BD30" i="1"/>
  <c r="BH30" i="1"/>
  <c r="AS31" i="1" a="1"/>
  <c r="AS31" i="1" s="1"/>
  <c r="BD31" i="1"/>
  <c r="BH31" i="1"/>
  <c r="AY20" i="1" l="1"/>
  <c r="BD19" i="1"/>
  <c r="AM3" i="1"/>
  <c r="AN3" i="1"/>
  <c r="BK10" i="1"/>
  <c r="AX31" i="1"/>
  <c r="AX30" i="1"/>
  <c r="AX29" i="1"/>
  <c r="AX28" i="1"/>
  <c r="AX27" i="1"/>
  <c r="BL30" i="1"/>
  <c r="BE23" i="1"/>
  <c r="BD17" i="1"/>
  <c r="BA31" i="1"/>
  <c r="BJ31" i="1"/>
  <c r="BA29" i="1"/>
  <c r="BJ29" i="1"/>
  <c r="BL24" i="1"/>
  <c r="BG17" i="1"/>
  <c r="AY31" i="1"/>
  <c r="AN22" i="1"/>
  <c r="BJ22" i="1"/>
  <c r="BN17" i="1"/>
  <c r="AW17" i="1"/>
  <c r="AW14" i="1"/>
  <c r="BG10" i="1"/>
  <c r="BL23" i="1"/>
  <c r="AW20" i="1"/>
  <c r="AO14" i="1"/>
  <c r="BA14" i="1" s="1"/>
  <c r="AN13" i="1"/>
  <c r="AS12" i="1" a="1"/>
  <c r="AS12" i="1" s="1"/>
  <c r="BI11" i="1"/>
  <c r="BJ10" i="1"/>
  <c r="AS8" i="1" a="1"/>
  <c r="AS8" i="1" s="1"/>
  <c r="BK29" i="1"/>
  <c r="AO11" i="1"/>
  <c r="BH11" i="1" s="1"/>
  <c r="BI30" i="1"/>
  <c r="BJ27" i="1"/>
  <c r="BF27" i="1"/>
  <c r="BM24" i="1"/>
  <c r="BH14" i="1"/>
  <c r="AY11" i="1"/>
  <c r="BM10" i="1"/>
  <c r="BB9" i="1"/>
  <c r="BE30" i="1"/>
  <c r="BF30" i="1"/>
  <c r="BA28" i="1"/>
  <c r="BB28" i="1"/>
  <c r="BG14" i="1"/>
  <c r="BM13" i="1"/>
  <c r="BL10" i="1"/>
  <c r="BM9" i="1"/>
  <c r="AN5" i="1"/>
  <c r="BI9" i="1"/>
  <c r="BB17" i="1"/>
  <c r="BL17" i="1"/>
  <c r="BD23" i="1"/>
  <c r="BC14" i="1"/>
  <c r="AW10" i="1"/>
  <c r="BC11" i="1"/>
  <c r="BA10" i="1"/>
  <c r="AX11" i="1"/>
  <c r="BM5" i="1"/>
  <c r="BI23" i="1"/>
  <c r="AX19" i="1"/>
  <c r="AY17" i="1"/>
  <c r="AW31" i="1"/>
  <c r="BN31" i="1"/>
  <c r="AW29" i="1"/>
  <c r="BN29" i="1"/>
  <c r="BH22" i="1"/>
  <c r="BC17" i="1"/>
  <c r="BL29" i="1"/>
  <c r="AO23" i="1"/>
  <c r="BA23" i="1" s="1"/>
  <c r="AW22" i="1"/>
  <c r="AO22" i="1"/>
  <c r="BG22" i="1" s="1"/>
  <c r="BE19" i="1"/>
  <c r="BJ17" i="1"/>
  <c r="BI17" i="1"/>
  <c r="BD14" i="1"/>
  <c r="BI14" i="1"/>
  <c r="BB14" i="1"/>
  <c r="BB11" i="1"/>
  <c r="BC10" i="1"/>
  <c r="BE31" i="1"/>
  <c r="BA24" i="1"/>
  <c r="BK20" i="1"/>
  <c r="AO20" i="1"/>
  <c r="BG20" i="1" s="1"/>
  <c r="AX20" i="1"/>
  <c r="BC20" i="1"/>
  <c r="BH20" i="1"/>
  <c r="BE20" i="1"/>
  <c r="BB20" i="1"/>
  <c r="BK17" i="1"/>
  <c r="AM12" i="1"/>
  <c r="AN12" i="1"/>
  <c r="BE11" i="1"/>
  <c r="BF10" i="1"/>
  <c r="AM8" i="1"/>
  <c r="BH10" i="1"/>
  <c r="BI28" i="1"/>
  <c r="BE27" i="1"/>
  <c r="BN27" i="1"/>
  <c r="BB24" i="1"/>
  <c r="AW24" i="1"/>
  <c r="AY14" i="1"/>
  <c r="BL11" i="1"/>
  <c r="BI10" i="1"/>
  <c r="BN9" i="1"/>
  <c r="AW9" i="1"/>
  <c r="BL31" i="1"/>
  <c r="BJ30" i="1"/>
  <c r="BE28" i="1"/>
  <c r="BF28" i="1"/>
  <c r="AS26" i="1" a="1"/>
  <c r="AS26" i="1" s="1"/>
  <c r="AX14" i="1"/>
  <c r="BD10" i="1"/>
  <c r="AS4" i="1" a="1"/>
  <c r="AS4" i="1" s="1"/>
  <c r="AN7" i="1"/>
  <c r="AS6" i="1" a="1"/>
  <c r="AS6" i="1" s="1"/>
  <c r="BJ14" i="1"/>
  <c r="BD11" i="1"/>
  <c r="BK14" i="1"/>
  <c r="BG31" i="1"/>
  <c r="BG30" i="1"/>
  <c r="BG29" i="1"/>
  <c r="BG28" i="1"/>
  <c r="BL28" i="1"/>
  <c r="AY23" i="1"/>
  <c r="BH23" i="1"/>
  <c r="BM23" i="1"/>
  <c r="BF23" i="1"/>
  <c r="BL22" i="1"/>
  <c r="BD22" i="1"/>
  <c r="AN21" i="1"/>
  <c r="AO19" i="1"/>
  <c r="BF19" i="1" s="1"/>
  <c r="AM25" i="1"/>
  <c r="AY22" i="1"/>
  <c r="BM22" i="1"/>
  <c r="BB22" i="1"/>
  <c r="AX22" i="1"/>
  <c r="BF17" i="1"/>
  <c r="BM14" i="1"/>
  <c r="AW11" i="1"/>
  <c r="BE29" i="1"/>
  <c r="AS20" i="1" a="1"/>
  <c r="AS20" i="1" s="1"/>
  <c r="BM20" i="1"/>
  <c r="BI20" i="1"/>
  <c r="BF20" i="1"/>
  <c r="BN19" i="1"/>
  <c r="AM18" i="1"/>
  <c r="BM15" i="1"/>
  <c r="BA11" i="1"/>
  <c r="BB10" i="1"/>
  <c r="BC9" i="1"/>
  <c r="AS3" i="1" a="1"/>
  <c r="AS3" i="1" s="1"/>
  <c r="BG11" i="1"/>
  <c r="BI27" i="1"/>
  <c r="BM27" i="1"/>
  <c r="BJ24" i="1"/>
  <c r="BM17" i="1"/>
  <c r="AM16" i="1"/>
  <c r="AN15" i="1"/>
  <c r="BN11" i="1"/>
  <c r="BE10" i="1"/>
  <c r="BM30" i="1"/>
  <c r="AW30" i="1"/>
  <c r="AM26" i="1"/>
  <c r="BK11" i="1"/>
  <c r="AM4" i="1"/>
  <c r="AS5" i="1" a="1"/>
  <c r="AS5" i="1" s="1"/>
  <c r="BJ11" i="1"/>
  <c r="BE17" i="1"/>
  <c r="AM6" i="1"/>
  <c r="AN4" i="1" l="1"/>
  <c r="BJ4" i="1" s="1"/>
  <c r="AN8" i="1"/>
  <c r="BD6" i="1"/>
  <c r="AN6" i="1"/>
  <c r="BA6" i="1"/>
  <c r="BD15" i="1"/>
  <c r="AX15" i="1"/>
  <c r="AO15" i="1"/>
  <c r="BA15" i="1"/>
  <c r="BL15" i="1"/>
  <c r="BC15" i="1"/>
  <c r="BN15" i="1"/>
  <c r="BI15" i="1"/>
  <c r="BG15" i="1"/>
  <c r="BK15" i="1"/>
  <c r="AW15" i="1"/>
  <c r="BA19" i="1"/>
  <c r="AW19" i="1"/>
  <c r="BM25" i="1"/>
  <c r="BL8" i="1"/>
  <c r="BK19" i="1"/>
  <c r="BA8" i="1"/>
  <c r="AY12" i="1"/>
  <c r="AX12" i="1"/>
  <c r="BM12" i="1"/>
  <c r="BH19" i="1"/>
  <c r="BN20" i="1"/>
  <c r="BB23" i="1"/>
  <c r="AW6" i="1"/>
  <c r="BA20" i="1"/>
  <c r="BE14" i="1"/>
  <c r="BI19" i="1"/>
  <c r="BF22" i="1"/>
  <c r="BA22" i="1"/>
  <c r="BC22" i="1"/>
  <c r="BE22" i="1"/>
  <c r="BN22" i="1"/>
  <c r="BC19" i="1"/>
  <c r="BG23" i="1"/>
  <c r="BM3" i="1"/>
  <c r="BL19" i="1"/>
  <c r="BL20" i="1"/>
  <c r="AO5" i="1"/>
  <c r="AO26" i="1"/>
  <c r="BJ26" i="1" s="1"/>
  <c r="AN26" i="1"/>
  <c r="BL26" i="1" s="1"/>
  <c r="BG26" i="1"/>
  <c r="AO4" i="1"/>
  <c r="AY4" i="1" s="1"/>
  <c r="AN18" i="1"/>
  <c r="BM18" i="1" s="1"/>
  <c r="AY25" i="1"/>
  <c r="BJ25" i="1"/>
  <c r="AN25" i="1"/>
  <c r="AW25" i="1" s="1"/>
  <c r="BC8" i="1"/>
  <c r="AX25" i="1"/>
  <c r="BE6" i="1"/>
  <c r="AO6" i="1"/>
  <c r="BB6" i="1" s="1"/>
  <c r="BK4" i="1"/>
  <c r="BK23" i="1"/>
  <c r="AO13" i="1"/>
  <c r="BK13" i="1" s="1"/>
  <c r="BD20" i="1"/>
  <c r="BF11" i="1"/>
  <c r="BL14" i="1"/>
  <c r="BA21" i="1"/>
  <c r="BC23" i="1"/>
  <c r="BI22" i="1"/>
  <c r="BH25" i="1"/>
  <c r="BJ20" i="1"/>
  <c r="BN14" i="1"/>
  <c r="BF14" i="1"/>
  <c r="AO12" i="1"/>
  <c r="BB12" i="1" s="1"/>
  <c r="AN16" i="1"/>
  <c r="BI26" i="1"/>
  <c r="AO8" i="1"/>
  <c r="BJ8" i="1" s="1"/>
  <c r="BK8" i="1"/>
  <c r="BH8" i="1"/>
  <c r="AY8" i="1"/>
  <c r="BM8" i="1"/>
  <c r="AW26" i="1"/>
  <c r="BK25" i="1"/>
  <c r="AY7" i="1"/>
  <c r="AX7" i="1"/>
  <c r="BL4" i="1"/>
  <c r="BB8" i="1"/>
  <c r="BE8" i="1"/>
  <c r="AO7" i="1"/>
  <c r="BG7" i="1" s="1"/>
  <c r="BH7" i="1"/>
  <c r="BM4" i="1"/>
  <c r="AX8" i="1"/>
  <c r="BM16" i="1"/>
  <c r="BJ19" i="1"/>
  <c r="BG19" i="1"/>
  <c r="AO21" i="1"/>
  <c r="BE21" i="1" s="1"/>
  <c r="AW21" i="1"/>
  <c r="AX21" i="1"/>
  <c r="BG21" i="1"/>
  <c r="BD21" i="1"/>
  <c r="BC21" i="1"/>
  <c r="BN21" i="1"/>
  <c r="BF21" i="1"/>
  <c r="BI21" i="1"/>
  <c r="AO25" i="1"/>
  <c r="BE25" i="1" s="1"/>
  <c r="BL6" i="1"/>
  <c r="BA7" i="1"/>
  <c r="BF8" i="1"/>
  <c r="BN8" i="1"/>
  <c r="BI8" i="1"/>
  <c r="BE12" i="1"/>
  <c r="BB19" i="1"/>
  <c r="AX23" i="1"/>
  <c r="BH6" i="1"/>
  <c r="AX6" i="1"/>
  <c r="BM7" i="1"/>
  <c r="BD5" i="1"/>
  <c r="AO3" i="1"/>
  <c r="BD3" i="1" s="1"/>
  <c r="BB15" i="1"/>
  <c r="BM21" i="1"/>
  <c r="AW23" i="1"/>
  <c r="BA3" i="1"/>
  <c r="BI3" i="1"/>
  <c r="AY19" i="1"/>
  <c r="BG8" i="1"/>
  <c r="BJ23" i="1"/>
  <c r="BN23" i="1"/>
  <c r="BK22" i="1"/>
  <c r="AX3" i="1" l="1"/>
  <c r="BN26" i="1"/>
  <c r="AX4" i="1"/>
  <c r="BF26" i="1"/>
  <c r="BD26" i="1"/>
  <c r="BN5" i="1"/>
  <c r="AW5" i="1"/>
  <c r="BI5" i="1"/>
  <c r="AX5" i="1"/>
  <c r="BB5" i="1"/>
  <c r="BE5" i="1"/>
  <c r="BG5" i="1"/>
  <c r="BL5" i="1"/>
  <c r="BA5" i="1"/>
  <c r="BJ5" i="1"/>
  <c r="BH5" i="1"/>
  <c r="BC5" i="1"/>
  <c r="BK5" i="1"/>
  <c r="BF5" i="1"/>
  <c r="BE18" i="1"/>
  <c r="BC4" i="1"/>
  <c r="AY3" i="1"/>
  <c r="BI4" i="1"/>
  <c r="BN25" i="1"/>
  <c r="AW7" i="1"/>
  <c r="BN3" i="1"/>
  <c r="BA4" i="1"/>
  <c r="BD4" i="1"/>
  <c r="AW3" i="1"/>
  <c r="BH21" i="1"/>
  <c r="BK7" i="1"/>
  <c r="BB3" i="1"/>
  <c r="AW4" i="1"/>
  <c r="BN12" i="1"/>
  <c r="BG6" i="1"/>
  <c r="BJ6" i="1"/>
  <c r="BH26" i="1"/>
  <c r="BK3" i="1"/>
  <c r="BL3" i="1"/>
  <c r="BH3" i="1"/>
  <c r="BC3" i="1"/>
  <c r="BF13" i="1"/>
  <c r="AW13" i="1"/>
  <c r="BJ13" i="1"/>
  <c r="BB13" i="1"/>
  <c r="BA13" i="1"/>
  <c r="BH13" i="1"/>
  <c r="BD13" i="1"/>
  <c r="AX13" i="1"/>
  <c r="BI13" i="1"/>
  <c r="BC13" i="1"/>
  <c r="BE13" i="1"/>
  <c r="BG13" i="1"/>
  <c r="BB18" i="1"/>
  <c r="BN4" i="1"/>
  <c r="BD25" i="1"/>
  <c r="BE7" i="1"/>
  <c r="BN7" i="1"/>
  <c r="BD7" i="1"/>
  <c r="BB7" i="1"/>
  <c r="BN13" i="1"/>
  <c r="BG18" i="1"/>
  <c r="BI25" i="1"/>
  <c r="BG3" i="1"/>
  <c r="AY16" i="1"/>
  <c r="AY26" i="1"/>
  <c r="BB25" i="1"/>
  <c r="BE26" i="1"/>
  <c r="BG4" i="1"/>
  <c r="BL13" i="1"/>
  <c r="BE3" i="1"/>
  <c r="BD18" i="1"/>
  <c r="BI7" i="1"/>
  <c r="BF4" i="1"/>
  <c r="BE4" i="1"/>
  <c r="BA25" i="1"/>
  <c r="BB26" i="1"/>
  <c r="BA26" i="1"/>
  <c r="AY5" i="1"/>
  <c r="BJ7" i="1"/>
  <c r="BG25" i="1"/>
  <c r="BH16" i="1"/>
  <c r="BH4" i="1"/>
  <c r="BK26" i="1"/>
  <c r="BL21" i="1"/>
  <c r="BJ21" i="1"/>
  <c r="BB21" i="1"/>
  <c r="BK21" i="1"/>
  <c r="AY21" i="1"/>
  <c r="AY18" i="1"/>
  <c r="BM26" i="1"/>
  <c r="BC7" i="1"/>
  <c r="BL7" i="1"/>
  <c r="AX16" i="1"/>
  <c r="AO16" i="1"/>
  <c r="BG16" i="1" s="1"/>
  <c r="BG12" i="1"/>
  <c r="AW12" i="1"/>
  <c r="BC12" i="1"/>
  <c r="BI12" i="1"/>
  <c r="BA12" i="1"/>
  <c r="BL12" i="1"/>
  <c r="BF12" i="1"/>
  <c r="BD12" i="1"/>
  <c r="BK12" i="1"/>
  <c r="BJ12" i="1"/>
  <c r="BJ3" i="1"/>
  <c r="AY13" i="1"/>
  <c r="BC25" i="1"/>
  <c r="BF25" i="1"/>
  <c r="BL25" i="1"/>
  <c r="BF16" i="1"/>
  <c r="BB4" i="1"/>
  <c r="BC26" i="1"/>
  <c r="AX26" i="1"/>
  <c r="BC6" i="1"/>
  <c r="BH12" i="1"/>
  <c r="BE15" i="1"/>
  <c r="AY15" i="1"/>
  <c r="BJ15" i="1"/>
  <c r="BF15" i="1"/>
  <c r="BH15" i="1"/>
  <c r="BF6" i="1"/>
  <c r="BI6" i="1"/>
  <c r="AY6" i="1"/>
  <c r="BM6" i="1"/>
  <c r="BN6" i="1"/>
  <c r="BK6" i="1"/>
  <c r="BF3" i="1"/>
  <c r="BD8" i="1"/>
  <c r="BF7" i="1"/>
  <c r="AW8" i="1"/>
  <c r="AO18" i="1"/>
  <c r="BN18" i="1" l="1"/>
  <c r="BK18" i="1"/>
  <c r="BH18" i="1"/>
  <c r="BF18" i="1"/>
  <c r="BJ16" i="1"/>
  <c r="BJ18" i="1"/>
  <c r="BK16" i="1"/>
  <c r="BB16" i="1"/>
  <c r="BL16" i="1"/>
  <c r="AW18" i="1"/>
  <c r="BI18" i="1"/>
  <c r="BL18" i="1"/>
  <c r="BA16" i="1"/>
  <c r="BI16" i="1"/>
  <c r="BD16" i="1"/>
  <c r="BC18" i="1"/>
  <c r="BE16" i="1"/>
  <c r="BN16" i="1"/>
  <c r="AX18" i="1"/>
  <c r="BC16" i="1"/>
  <c r="BA18" i="1"/>
  <c r="AW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<sst xmlns="http://schemas.openxmlformats.org/spreadsheetml/2006/main" count="87" uniqueCount="60">
  <si>
    <t xml:space="preserve"> </t>
  </si>
  <si>
    <t>A</t>
  </si>
  <si>
    <t>B</t>
  </si>
  <si>
    <t>C</t>
  </si>
  <si>
    <t>D</t>
  </si>
  <si>
    <t>E</t>
  </si>
  <si>
    <t>AW</t>
  </si>
  <si>
    <t>nombres a enlever/rang</t>
  </si>
  <si>
    <t>AX</t>
  </si>
  <si>
    <t>rang 1</t>
  </si>
  <si>
    <t>BR</t>
  </si>
  <si>
    <t>AY</t>
  </si>
  <si>
    <t>;G4;"&gt;0";G4;"&lt;5";Z4;"&gt;0")</t>
  </si>
  <si>
    <t>BS</t>
  </si>
  <si>
    <t>BA</t>
  </si>
  <si>
    <t>BT</t>
  </si>
  <si>
    <t>BB</t>
  </si>
  <si>
    <t>BU</t>
  </si>
  <si>
    <t>BC</t>
  </si>
  <si>
    <t>BV</t>
  </si>
  <si>
    <t>BD</t>
  </si>
  <si>
    <t>BE</t>
  </si>
  <si>
    <t>rang des nombres</t>
  </si>
  <si>
    <t>A:E</t>
  </si>
  <si>
    <t>BF</t>
  </si>
  <si>
    <t>*(NB.SI(A4;"&lt;23")+NB.SI(A4;"&gt;22")))</t>
  </si>
  <si>
    <t>AD</t>
  </si>
  <si>
    <t>BG</t>
  </si>
  <si>
    <t>$15</t>
  </si>
  <si>
    <t>BH</t>
  </si>
  <si>
    <t>$16</t>
  </si>
  <si>
    <t>BI</t>
  </si>
  <si>
    <t>fin nombre a enlever/rang</t>
  </si>
  <si>
    <t>a</t>
  </si>
  <si>
    <t>$17</t>
  </si>
  <si>
    <t>BJ</t>
  </si>
  <si>
    <t>b</t>
  </si>
  <si>
    <t>$18</t>
  </si>
  <si>
    <t>BK</t>
  </si>
  <si>
    <t>c</t>
  </si>
  <si>
    <t>$19</t>
  </si>
  <si>
    <t>d</t>
  </si>
  <si>
    <t>e</t>
  </si>
  <si>
    <t>Fin des nombres</t>
  </si>
  <si>
    <t>$23</t>
  </si>
  <si>
    <t>rang 2</t>
  </si>
  <si>
    <t>$24</t>
  </si>
  <si>
    <t>rang 3</t>
  </si>
  <si>
    <t>$25</t>
  </si>
  <si>
    <t>rang 4</t>
  </si>
  <si>
    <t>$26</t>
  </si>
  <si>
    <t>Bv</t>
  </si>
  <si>
    <t>rang 5</t>
  </si>
  <si>
    <t>$27</t>
  </si>
  <si>
    <t>probabilite complémentaires</t>
  </si>
  <si>
    <t>FIN 3eme N°</t>
  </si>
  <si>
    <t xml:space="preserve">en H </t>
  </si>
  <si>
    <t>NB.SI($CH$2:$DF$2;Z3)</t>
  </si>
  <si>
    <t>NB.SI($CC$3:$EA$3;F3)</t>
  </si>
  <si>
    <t>a mettre résultat par un 1 en H si resultat des deux sont combinés par une macro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</si>
</sst>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9.6"/>
      <color rgb="FFFF008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1" fontId="0" fillId="3" borderId="0" xfId="0" applyNumberForma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2" fillId="4" borderId="0" xfId="0" applyFont="1" applyFill="1"/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5" borderId="0" xfId="0" applyFill="1"/>
    <xf numFmtId="0" fontId="5" fillId="6" borderId="3" xfId="0" applyFont="1" applyFill="1" applyBorder="1"/>
    <xf numFmtId="0" fontId="0" fillId="7" borderId="0" xfId="0" applyFill="1"/>
    <xf numFmtId="0" fontId="0" fillId="6" borderId="1" xfId="0" applyFill="1" applyBorder="1" applyAlignment="1">
      <alignment horizontal="center" vertical="center"/>
    </xf>
    <xf numFmtId="164" fontId="6" fillId="4" borderId="1" xfId="0" applyNumberFormat="1" applyFont="1" applyFill="1" applyBorder="1"/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0" fillId="0" borderId="1" xfId="0" applyBorder="1" applyProtection="1">
      <protection hidden="1"/>
    </xf>
    <xf numFmtId="0" fontId="8" fillId="0" borderId="1" xfId="0" applyFont="1" applyBorder="1" applyProtection="1">
      <protection hidden="1"/>
    </xf>
    <xf numFmtId="0" fontId="0" fillId="6" borderId="0" xfId="0" applyFill="1"/>
    <xf numFmtId="0" fontId="0" fillId="6" borderId="0" xfId="0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9" borderId="0" xfId="0" applyFill="1"/>
    <xf numFmtId="0" fontId="9" fillId="9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 applyProtection="1">
      <protection hidden="1"/>
    </xf>
    <xf numFmtId="1" fontId="0" fillId="0" borderId="0" xfId="0" applyNumberFormat="1" applyAlignment="1">
      <alignment horizontal="center"/>
    </xf>
    <xf numFmtId="0" fontId="0" fillId="0" borderId="10" xfId="0" applyBorder="1"/>
    <xf numFmtId="0" fontId="10" fillId="0" borderId="11" xfId="0" applyFont="1" applyBorder="1" applyAlignment="1">
      <alignment horizontal="left" vertical="center" indent="4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ques\AppData\Roaming\Microsoft\Excel\regles%20avec%20algo03-2024-2%20(version%201).xlsb" TargetMode="External"/><Relationship Id="rId1" Type="http://schemas.openxmlformats.org/officeDocument/2006/relationships/externalLinkPath" Target="file:///C:\Users\jacques\AppData\Roaming\Microsoft\Excel\regles%20avec%20algo03-2024-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oto\jeux%20loto\feuille%20travail%20recap%20des%20tous%20les%20tirages%20loto%2009-24.xlsm" TargetMode="External"/><Relationship Id="rId1" Type="http://schemas.openxmlformats.org/officeDocument/2006/relationships/externalLinkPath" Target="file:///C:\loto\jeux%20loto\feuille%20travail%20recap%20des%20tous%20les%20tirages%20loto%2009-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odel%20saut%20de%20ligne%201%20mixte.xlsm" TargetMode="External"/><Relationship Id="rId1" Type="http://schemas.openxmlformats.org/officeDocument/2006/relationships/externalLinkPath" Target="/model%20saut%20de%20ligne%201%20mixte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ques\onedrive\loto\jeux%20loto\%20%20%20%20%20%20%20%20%20%20%20%20calcul%20fonction%20cap%20loto%2009-24.xlsm" TargetMode="External"/><Relationship Id="rId1" Type="http://schemas.openxmlformats.org/officeDocument/2006/relationships/externalLinkPath" Target="file:///C:\Users\jacques\onedrive\loto\jeux%20loto\%20%20%20%20%20%20%20%20%20%20%20%20calcul%20fonction%20cap%20loto%2009-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 reduction"/>
      <sheetName val="seconde réduction"/>
      <sheetName val="3eme reduction"/>
      <sheetName val="sortie cap loto"/>
    </sheetNames>
    <definedNames>
      <definedName name="calculseconde"/>
      <definedName name="Sauvegarde"/>
    </defined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00  et 70 t"/>
      <sheetName val="400  et 70 ordre de sortie"/>
    </sheetNames>
    <sheetDataSet>
      <sheetData sheetId="0"/>
      <sheetData sheetId="1">
        <row r="424">
          <cell r="EA424">
            <v>10</v>
          </cell>
        </row>
        <row r="445">
          <cell r="EV445">
            <v>0</v>
          </cell>
        </row>
        <row r="446">
          <cell r="EV446">
            <v>9</v>
          </cell>
        </row>
        <row r="448">
          <cell r="EV448">
            <v>0</v>
          </cell>
        </row>
        <row r="465">
          <cell r="P465">
            <v>46</v>
          </cell>
          <cell r="Q465">
            <v>47</v>
          </cell>
          <cell r="R465">
            <v>67</v>
          </cell>
          <cell r="S465">
            <v>76</v>
          </cell>
          <cell r="T465">
            <v>77</v>
          </cell>
          <cell r="U465">
            <v>78</v>
          </cell>
          <cell r="V465">
            <v>79</v>
          </cell>
          <cell r="W465">
            <v>83</v>
          </cell>
          <cell r="X465">
            <v>86</v>
          </cell>
          <cell r="Y465">
            <v>87</v>
          </cell>
          <cell r="Z465">
            <v>88</v>
          </cell>
          <cell r="AA465">
            <v>92</v>
          </cell>
          <cell r="AB465">
            <v>93</v>
          </cell>
          <cell r="AC465">
            <v>94</v>
          </cell>
          <cell r="AD465">
            <v>95</v>
          </cell>
          <cell r="AE465">
            <v>100</v>
          </cell>
          <cell r="AF465">
            <v>105</v>
          </cell>
          <cell r="AG465">
            <v>106</v>
          </cell>
          <cell r="AH465">
            <v>108</v>
          </cell>
          <cell r="AI465">
            <v>109</v>
          </cell>
          <cell r="AJ465">
            <v>111</v>
          </cell>
          <cell r="AK465">
            <v>112</v>
          </cell>
          <cell r="AL465">
            <v>113</v>
          </cell>
          <cell r="AM465">
            <v>116</v>
          </cell>
          <cell r="AN465">
            <v>117</v>
          </cell>
          <cell r="AO465">
            <v>118</v>
          </cell>
          <cell r="AP465">
            <v>121</v>
          </cell>
          <cell r="AQ465">
            <v>122</v>
          </cell>
          <cell r="AR465">
            <v>124</v>
          </cell>
          <cell r="AS465">
            <v>127</v>
          </cell>
          <cell r="AT465">
            <v>129</v>
          </cell>
          <cell r="AU465">
            <v>130</v>
          </cell>
          <cell r="AV465">
            <v>131</v>
          </cell>
          <cell r="AW465">
            <v>132</v>
          </cell>
          <cell r="AX465">
            <v>133</v>
          </cell>
          <cell r="AY465">
            <v>136</v>
          </cell>
          <cell r="AZ465">
            <v>138</v>
          </cell>
          <cell r="BA465">
            <v>143</v>
          </cell>
          <cell r="BB465">
            <v>145</v>
          </cell>
          <cell r="BC465">
            <v>146</v>
          </cell>
          <cell r="BD465">
            <v>147</v>
          </cell>
          <cell r="BE465">
            <v>148</v>
          </cell>
          <cell r="BF465">
            <v>153</v>
          </cell>
          <cell r="BG465">
            <v>154</v>
          </cell>
          <cell r="BH465">
            <v>157</v>
          </cell>
          <cell r="BI465">
            <v>158</v>
          </cell>
          <cell r="BJ465">
            <v>160</v>
          </cell>
          <cell r="BK465">
            <v>168</v>
          </cell>
          <cell r="BL465">
            <v>170</v>
          </cell>
          <cell r="BM465">
            <v>177</v>
          </cell>
          <cell r="BN465">
            <v>180</v>
          </cell>
        </row>
        <row r="541">
          <cell r="JS541">
            <v>34</v>
          </cell>
          <cell r="JT541">
            <v>38</v>
          </cell>
          <cell r="JU541">
            <v>39</v>
          </cell>
          <cell r="JV541">
            <v>44</v>
          </cell>
          <cell r="JW541">
            <v>0</v>
          </cell>
        </row>
        <row r="542">
          <cell r="JS542">
            <v>9</v>
          </cell>
          <cell r="JT542">
            <v>42</v>
          </cell>
          <cell r="JU542">
            <v>47</v>
          </cell>
          <cell r="JV542">
            <v>0</v>
          </cell>
          <cell r="JW542">
            <v>0</v>
          </cell>
        </row>
        <row r="543">
          <cell r="JS543">
            <v>1</v>
          </cell>
          <cell r="JT543">
            <v>13</v>
          </cell>
          <cell r="JU543">
            <v>14</v>
          </cell>
          <cell r="JV543">
            <v>47</v>
          </cell>
          <cell r="JW543">
            <v>49</v>
          </cell>
        </row>
        <row r="544">
          <cell r="JS544">
            <v>4</v>
          </cell>
          <cell r="JT544">
            <v>10</v>
          </cell>
          <cell r="JU544">
            <v>14</v>
          </cell>
          <cell r="JV544">
            <v>32</v>
          </cell>
          <cell r="JW544">
            <v>37</v>
          </cell>
        </row>
        <row r="545">
          <cell r="JS545">
            <v>18</v>
          </cell>
          <cell r="JT545">
            <v>38</v>
          </cell>
          <cell r="JU545">
            <v>48</v>
          </cell>
          <cell r="JV545">
            <v>0</v>
          </cell>
          <cell r="JW54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3"/>
      <sheetName val="400  et 70 t"/>
      <sheetName val="400  et 70 ordre de sortie"/>
    </sheetNames>
    <sheetDataSet>
      <sheetData sheetId="0" refreshError="1"/>
      <sheetData sheetId="1" refreshError="1">
        <row r="412">
          <cell r="AC412" t="str">
            <v>imp 5</v>
          </cell>
        </row>
        <row r="427">
          <cell r="KZ427" t="str">
            <v>rang 1</v>
          </cell>
        </row>
        <row r="428">
          <cell r="KZ428" t="str">
            <v>rang 2</v>
          </cell>
        </row>
        <row r="429">
          <cell r="KZ429" t="str">
            <v>rang 3</v>
          </cell>
        </row>
        <row r="430">
          <cell r="KZ430" t="str">
            <v>rang 4</v>
          </cell>
        </row>
        <row r="431">
          <cell r="KZ431" t="str">
            <v>rang 5</v>
          </cell>
        </row>
      </sheetData>
      <sheetData sheetId="2" refreshError="1">
        <row r="451">
          <cell r="CR451">
            <v>14</v>
          </cell>
          <cell r="PJ451">
            <v>11</v>
          </cell>
          <cell r="PK451">
            <v>11</v>
          </cell>
          <cell r="PL451">
            <v>1</v>
          </cell>
          <cell r="PM451">
            <v>4</v>
          </cell>
          <cell r="PN451">
            <v>2</v>
          </cell>
        </row>
        <row r="452">
          <cell r="PJ452">
            <v>16</v>
          </cell>
          <cell r="PK452">
            <v>14</v>
          </cell>
          <cell r="PL452">
            <v>12</v>
          </cell>
          <cell r="PM452">
            <v>5</v>
          </cell>
          <cell r="PN452">
            <v>10</v>
          </cell>
        </row>
        <row r="453">
          <cell r="PJ453">
            <v>23</v>
          </cell>
          <cell r="PK453">
            <v>27</v>
          </cell>
          <cell r="PL453">
            <v>13</v>
          </cell>
          <cell r="PM453">
            <v>10</v>
          </cell>
          <cell r="PN453">
            <v>12</v>
          </cell>
        </row>
        <row r="454">
          <cell r="PJ454">
            <v>33</v>
          </cell>
          <cell r="PK454">
            <v>32</v>
          </cell>
          <cell r="PL454">
            <v>14</v>
          </cell>
          <cell r="PM454">
            <v>17</v>
          </cell>
          <cell r="PN454">
            <v>16</v>
          </cell>
        </row>
        <row r="455">
          <cell r="PJ455">
            <v>34</v>
          </cell>
          <cell r="PK455">
            <v>36</v>
          </cell>
          <cell r="PL455">
            <v>17</v>
          </cell>
          <cell r="PM455" t="str">
            <v/>
          </cell>
          <cell r="PN455">
            <v>18</v>
          </cell>
        </row>
        <row r="456">
          <cell r="PJ456">
            <v>39</v>
          </cell>
          <cell r="PK456">
            <v>37</v>
          </cell>
          <cell r="PL456">
            <v>21</v>
          </cell>
          <cell r="PM456" t="str">
            <v/>
          </cell>
          <cell r="PN456">
            <v>22</v>
          </cell>
        </row>
        <row r="457">
          <cell r="PJ457">
            <v>48</v>
          </cell>
          <cell r="PK457" t="str">
            <v/>
          </cell>
          <cell r="PL457">
            <v>41</v>
          </cell>
          <cell r="PM457" t="str">
            <v/>
          </cell>
          <cell r="PN457">
            <v>38</v>
          </cell>
        </row>
        <row r="458">
          <cell r="PJ458" t="str">
            <v/>
          </cell>
          <cell r="PK458" t="str">
            <v/>
          </cell>
          <cell r="PL458">
            <v>49</v>
          </cell>
          <cell r="PM458" t="str">
            <v/>
          </cell>
          <cell r="PN458">
            <v>48</v>
          </cell>
        </row>
        <row r="468">
          <cell r="PJ468" t="str">
            <v/>
          </cell>
          <cell r="PK468" t="str">
            <v/>
          </cell>
          <cell r="PL468" t="str">
            <v/>
          </cell>
          <cell r="PM468" t="str">
            <v/>
          </cell>
          <cell r="PN468" t="str">
            <v/>
          </cell>
        </row>
        <row r="469">
          <cell r="PJ469" t="str">
            <v/>
          </cell>
          <cell r="PK469" t="str">
            <v/>
          </cell>
          <cell r="PL469" t="str">
            <v/>
          </cell>
          <cell r="PM469" t="str">
            <v/>
          </cell>
          <cell r="PN469" t="str">
            <v/>
          </cell>
        </row>
        <row r="593">
          <cell r="NR593">
            <v>0</v>
          </cell>
          <cell r="NS593">
            <v>0</v>
          </cell>
          <cell r="NT593" t="str">
            <v/>
          </cell>
          <cell r="NU593">
            <v>3</v>
          </cell>
          <cell r="NV593">
            <v>0</v>
          </cell>
        </row>
        <row r="594">
          <cell r="NR594" t="str">
            <v/>
          </cell>
          <cell r="NS594">
            <v>4</v>
          </cell>
          <cell r="NT594" t="str">
            <v/>
          </cell>
          <cell r="NU594">
            <v>5</v>
          </cell>
          <cell r="NV594">
            <v>1</v>
          </cell>
        </row>
        <row r="595">
          <cell r="NR595" t="str">
            <v/>
          </cell>
          <cell r="NS595">
            <v>4</v>
          </cell>
          <cell r="NT595" t="str">
            <v/>
          </cell>
          <cell r="NU595">
            <v>5</v>
          </cell>
          <cell r="NV595" t="str">
            <v/>
          </cell>
        </row>
        <row r="596">
          <cell r="NR596" t="str">
            <v/>
          </cell>
          <cell r="NS596">
            <v>7</v>
          </cell>
          <cell r="NT596" t="str">
            <v/>
          </cell>
          <cell r="NU596" t="str">
            <v/>
          </cell>
          <cell r="NV596" t="str">
            <v/>
          </cell>
        </row>
        <row r="597">
          <cell r="NR597" t="str">
            <v/>
          </cell>
          <cell r="NS597" t="str">
            <v/>
          </cell>
          <cell r="NT597" t="str">
            <v/>
          </cell>
          <cell r="NU597" t="str">
            <v/>
          </cell>
          <cell r="NV597" t="str">
            <v/>
          </cell>
        </row>
        <row r="598">
          <cell r="NR598" t="str">
            <v/>
          </cell>
          <cell r="NS598" t="str">
            <v/>
          </cell>
          <cell r="NT598" t="str">
            <v/>
          </cell>
          <cell r="NU598" t="str">
            <v/>
          </cell>
          <cell r="NV59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le calcul"/>
      <sheetName val="feuille calcul (3)"/>
    </sheetNames>
    <sheetDataSet>
      <sheetData sheetId="0"/>
      <sheetData sheetId="1">
        <row r="75">
          <cell r="G75">
            <v>3</v>
          </cell>
          <cell r="H75">
            <v>1</v>
          </cell>
          <cell r="I75">
            <v>4</v>
          </cell>
          <cell r="J75"/>
        </row>
        <row r="82">
          <cell r="G82">
            <v>1</v>
          </cell>
          <cell r="H82">
            <v>4</v>
          </cell>
          <cell r="I82">
            <v>7</v>
          </cell>
          <cell r="J8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55F7-AE0D-4EB6-BDCB-0BDFBB1B1860}">
  <dimension ref="A1:GA31"/>
  <sheetViews>
    <sheetView tabSelected="1" workbookViewId="0">
      <selection activeCell="J1" sqref="J1:J2"/>
    </sheetView>
  </sheetViews>
  <sheetFormatPr baseColWidth="10" defaultRowHeight="15" x14ac:dyDescent="0.25"/>
  <sheetData>
    <row r="1" spans="1:138" x14ac:dyDescent="0.25">
      <c r="F1" t="s">
        <v>56</v>
      </c>
      <c r="H1" t="s">
        <v>57</v>
      </c>
      <c r="J1" t="s">
        <v>59</v>
      </c>
    </row>
    <row r="2" spans="1:138" ht="15.75" thickBot="1" x14ac:dyDescent="0.3">
      <c r="H2" t="s">
        <v>58</v>
      </c>
      <c r="J2" t="s">
        <v>59</v>
      </c>
      <c r="CH2" s="18">
        <v>15</v>
      </c>
      <c r="CI2" s="18">
        <v>19</v>
      </c>
      <c r="CJ2" s="18">
        <v>20</v>
      </c>
      <c r="CK2" s="18">
        <v>22</v>
      </c>
      <c r="CL2" s="18">
        <v>24</v>
      </c>
      <c r="CM2" s="18">
        <v>25</v>
      </c>
      <c r="CN2" s="18">
        <v>26</v>
      </c>
      <c r="CO2" s="18">
        <v>27</v>
      </c>
      <c r="CP2" s="18">
        <v>28</v>
      </c>
      <c r="CQ2" s="18">
        <v>29</v>
      </c>
      <c r="CR2" s="18">
        <v>30</v>
      </c>
      <c r="CS2" s="18">
        <v>31</v>
      </c>
      <c r="CT2" s="18">
        <v>34</v>
      </c>
      <c r="CU2" s="18">
        <v>35</v>
      </c>
      <c r="CV2" s="18">
        <v>36</v>
      </c>
      <c r="CW2" s="18">
        <v>37</v>
      </c>
      <c r="CX2" s="18">
        <v>38</v>
      </c>
      <c r="CY2" s="18">
        <v>39</v>
      </c>
      <c r="CZ2" s="18">
        <v>40</v>
      </c>
      <c r="DA2" s="18">
        <v>41</v>
      </c>
      <c r="DB2" s="18">
        <v>43</v>
      </c>
      <c r="DC2" s="18">
        <v>44</v>
      </c>
      <c r="DD2" s="18">
        <v>45</v>
      </c>
      <c r="DE2" s="18">
        <v>46</v>
      </c>
      <c r="DF2" s="18">
        <v>47</v>
      </c>
    </row>
    <row r="3" spans="1:138" ht="16.5" thickBot="1" x14ac:dyDescent="0.3">
      <c r="A3" s="1">
        <v>26</v>
      </c>
      <c r="B3" s="1">
        <v>27</v>
      </c>
      <c r="C3" s="1">
        <v>35</v>
      </c>
      <c r="D3" s="1">
        <v>45</v>
      </c>
      <c r="E3" s="2">
        <v>47</v>
      </c>
      <c r="F3" s="3">
        <v>180</v>
      </c>
      <c r="G3" s="3">
        <v>4</v>
      </c>
      <c r="H3">
        <v>0</v>
      </c>
      <c r="I3" s="4">
        <f>COUNTIF($AK$2:$AO$2,A3)+COUNTIF($AK$2:$AO$2,B3)+COUNTIF($AK$2:$AO$2,C3)+COUNTIF($AK$2:$AO$2,D3)+COUNTIF($AK$2:$AO$2,E3)</f>
        <v>0</v>
      </c>
      <c r="J3" cm="1">
        <f t="array" ref="J3">SUMPRODUCT(( MOD(A3:E3,2)&gt;0)*1)</f>
        <v>4</v>
      </c>
      <c r="K3" s="5"/>
      <c r="L3">
        <f t="shared" ref="L3:L31" si="0">COUNTIF($CI$3:$CP$3,CP4)</f>
        <v>0</v>
      </c>
      <c r="M3" s="6"/>
      <c r="O3" t="str">
        <f>IF((B3=A3+1)+(C3=B3+1)+(D3=E3+1)+(E3=D3+1),"1","0")</f>
        <v>1</v>
      </c>
      <c r="Q3" s="7"/>
      <c r="R3" s="8"/>
      <c r="S3" s="7"/>
      <c r="T3" s="9" cm="1">
        <f t="array" ref="T3:W3">_xlfn.LET(_xlpm.comp,RIGHT(A3:E3,1),_xlfn._xlws.FILTER(A3:E3,_xlfn.XMATCH(_xlpm.comp,_xlpm.comp)&lt;&gt;_xlfn.XMATCH(_xlpm.comp,_xlpm.comp,,-1)))</f>
        <v>27</v>
      </c>
      <c r="U3" s="7">
        <v>35</v>
      </c>
      <c r="V3" s="8">
        <v>45</v>
      </c>
      <c r="W3" s="6">
        <v>47</v>
      </c>
      <c r="X3" s="8"/>
      <c r="Y3" s="6">
        <f>(COUNTIF(T3:W3,"&gt;0")*1)</f>
        <v>4</v>
      </c>
      <c r="Z3">
        <f>MAX(A3:E3)-MIN(A3:A3)</f>
        <v>21</v>
      </c>
      <c r="AA3" s="10"/>
      <c r="AC3" s="11"/>
      <c r="AD3" s="11"/>
      <c r="AE3" s="11"/>
      <c r="AF3" s="12"/>
      <c r="AG3" s="12"/>
      <c r="AH3" s="12"/>
      <c r="AI3" s="12">
        <f>SUMPRODUCT(( MOD(C3,2)&gt;0)*1)</f>
        <v>1</v>
      </c>
      <c r="AJ3" s="12"/>
      <c r="AK3" s="13">
        <f>COUNTIF(A3:E3,"&lt;10")</f>
        <v>0</v>
      </c>
      <c r="AL3" s="13">
        <f>(COUNTIF(A3:E3,"&lt;20")-AK3)</f>
        <v>0</v>
      </c>
      <c r="AM3" s="13">
        <f>((COUNTIF(A3:E3,"&lt;30")))-(AK3+AL3)</f>
        <v>2</v>
      </c>
      <c r="AN3" s="13">
        <f>((COUNTIF(A3:E3,"&lt;40")))-(AK3+AL3+AM3)</f>
        <v>1</v>
      </c>
      <c r="AO3" s="13">
        <f>((COUNTIF(A3:E3,"&lt;50")))-(AK3+AL3+AM3+AN3)</f>
        <v>2</v>
      </c>
      <c r="AP3" s="14"/>
      <c r="AQ3" s="14"/>
      <c r="AS3" s="14" t="str" cm="1">
        <f t="array" ref="AS3">IF(OR(AK3:AL3=$AR$2,(AK3:AL3=$AS$2),(AK3:AL3=$AT$2),AK3:AL3=$AU$2),("0"),("1"))</f>
        <v>0</v>
      </c>
      <c r="AV3" s="15"/>
      <c r="AW3">
        <f>COUNTIF(AK3,"=0")*+(COUNTIF(AL3,"=0")*+(COUNTIF(AM3,"=0")*+(COUNTIF(AN3,"=0")*+(COUNTIF(AO3,"&gt;0")))))</f>
        <v>0</v>
      </c>
      <c r="AX3">
        <f>COUNTIF(AK3,"=0")*+(COUNTIF(AL3,"&gt;0")*+(COUNTIF(AM3,"=0")*+(COUNTIF(AN3,"=0")*+(COUNTIF(AO3,"&gt;0")))))</f>
        <v>0</v>
      </c>
      <c r="AY3">
        <f>COUNTIF(AK3,"&gt;0")*+(COUNTIF(AL3,"=0")*+(COUNTIF(AM3,"&gt;0")*+(COUNTIF(AN3,"=0")*+(COUNTIF(AO3,"=0")))))</f>
        <v>0</v>
      </c>
      <c r="BA3">
        <f>COUNTIF(AK3,"=0")*+(COUNTIF(AL3,"=0")*+(COUNTIF(AM3,"&gt;0")*+(COUNTIF(AN3,"&gt;0")*+(COUNTIF(AO3,"=0")))))</f>
        <v>0</v>
      </c>
      <c r="BB3">
        <f>COUNTIF(AK3,"=0")*+(COUNTIF(AL3,"=0")*+(COUNTIF(AM3,"=0")*+(COUNTIF(AN3,"&gt;0")*+(COUNTIF(AO3,"=0")))))</f>
        <v>0</v>
      </c>
      <c r="BC3">
        <f>COUNTIF(AK3,"=0")*+(COUNTIF(AL3,"&gt;0")*+(COUNTIF(AM3,"=0")*+(COUNTIF(AN3,"=0")*+(COUNTIF(AO3,"=0")))))</f>
        <v>0</v>
      </c>
      <c r="BD3">
        <f>COUNTIF(AK3,"=0")*+(COUNTIF(AL3,"&gt;0")*+(COUNTIF(AM3,"=0")*+(COUNTIF(AN3,"&gt;0")*+(COUNTIF(AO3,"=0")))))</f>
        <v>0</v>
      </c>
      <c r="BE3">
        <f>COUNTIF(AK3,"&gt;0")*+(COUNTIF(AL3,"&gt;0")*+(COUNTIF(AM3,"=0")*+(COUNTIF(AN3,"=0")*+(COUNTIF(AO3,"=0")))))</f>
        <v>0</v>
      </c>
      <c r="BF3">
        <f>COUNTIF(AK3,"&gt;0")*+(COUNTIF(AL3,"=0")*+(COUNTIF(AM3,"=0")*+(COUNTIF(AN3,"=0")*+(COUNTIF(AO3,"&gt;0")))))</f>
        <v>0</v>
      </c>
      <c r="BG3">
        <f>COUNTIF(AK3,"=0")*+(COUNTIF(AL3,"=0")*+(COUNTIF(AM3,"=0")*+(COUNTIF(AN3,"&gt;0")*+(COUNTIF(AO3,"&gt;0")))))</f>
        <v>0</v>
      </c>
      <c r="BH3">
        <f>COUNTIF(AK3,"=0")*+(COUNTIF(AL3,"=0")*+(COUNTIF(AM3,"&gt;0")*+(COUNTIF(AN3,"=0")*+(COUNTIF(AO3,"=0")))))</f>
        <v>0</v>
      </c>
      <c r="BI3">
        <f>COUNTIF(AK3,"=0")*+(COUNTIF(AL3,"=0")*+(COUNTIF(AM3,"&gt;0")*+(COUNTIF(AN3,"=0")*+(COUNTIF(AO3,"&gt;0")))))</f>
        <v>0</v>
      </c>
      <c r="BJ3">
        <f>COUNTIF(AK3,"&gt;0")*+(COUNTIF(AL3,"=0")*+(COUNTIF(AM3,"=0")*+(COUNTIF(AN3,"&gt;0")*+(COUNTIF(AO3,"=0")))))</f>
        <v>0</v>
      </c>
      <c r="BK3">
        <f>COUNTIF(AK3,"=0")*+(COUNTIF(AL3,"&gt;0")*+(COUNTIF(AM3,"&gt;0")*+(COUNTIF(AN3,"=0")*+(COUNTIF(AO3,"=0")))))</f>
        <v>0</v>
      </c>
      <c r="BL3">
        <f>COUNTIF(AK3,"&gt;0")*+(COUNTIF(AL3,"=0")*+(COUNTIF(AM3,"=0")*+(COUNTIF(AN3,"&gt;0")*+(COUNTIF(AO3,"&gt;0")))))</f>
        <v>0</v>
      </c>
      <c r="BM3">
        <f>COUNTIF(AK3,"&gt;0")*+(COUNTIF(AL3,"&gt;0")*+(COUNTIF(AM3,"&gt;0")*+(COUNTIF(AN3,"&gt;0")*+(COUNTIF(AU3,"&gt;0")))))</f>
        <v>0</v>
      </c>
      <c r="BN3">
        <f>COUNTIF(AL3,"&gt;0")*+(COUNTIF(AM3,"&gt;0")*+(COUNTIF(AN3,"&gt;0")*+(COUNTIF(AO3,"=0")*+(COUNTIF(AV3,"=0")))))</f>
        <v>0</v>
      </c>
      <c r="BO3" t="s">
        <v>0</v>
      </c>
      <c r="BP3">
        <f>(MAX(A3:E3)-MIN(A3:E3))</f>
        <v>21</v>
      </c>
      <c r="BR3" s="16">
        <f>(MID(A3,1,1)*1)</f>
        <v>2</v>
      </c>
      <c r="BS3" s="16">
        <f>(MID(B3,2,2)*1)</f>
        <v>7</v>
      </c>
      <c r="BT3" s="16">
        <f t="shared" ref="BT3:BV18" si="1">(MID(C3,1,2)*1)</f>
        <v>35</v>
      </c>
      <c r="BU3" s="16">
        <f t="shared" si="1"/>
        <v>45</v>
      </c>
      <c r="BV3" s="16">
        <f t="shared" si="1"/>
        <v>47</v>
      </c>
      <c r="BW3" s="17">
        <f>A3</f>
        <v>26</v>
      </c>
      <c r="BX3" s="17">
        <f>B3</f>
        <v>27</v>
      </c>
      <c r="BY3" s="17">
        <f>C3</f>
        <v>35</v>
      </c>
      <c r="BZ3" s="17">
        <f>D3</f>
        <v>45</v>
      </c>
      <c r="CA3" s="17">
        <f>E3</f>
        <v>47</v>
      </c>
      <c r="CC3" s="18">
        <f>'[2]400  et 70 ordre de sortie'!P$465</f>
        <v>46</v>
      </c>
      <c r="CD3" s="18">
        <f>'[2]400  et 70 ordre de sortie'!Q$465</f>
        <v>47</v>
      </c>
      <c r="CE3" s="18">
        <f>'[2]400  et 70 ordre de sortie'!R$465</f>
        <v>67</v>
      </c>
      <c r="CF3" s="18">
        <f>'[2]400  et 70 ordre de sortie'!S$465</f>
        <v>76</v>
      </c>
      <c r="CG3" s="18">
        <f>'[2]400  et 70 ordre de sortie'!T$465</f>
        <v>77</v>
      </c>
      <c r="CH3" s="18">
        <f>'[2]400  et 70 ordre de sortie'!U$465</f>
        <v>78</v>
      </c>
      <c r="CI3" s="18">
        <f>'[2]400  et 70 ordre de sortie'!V$465</f>
        <v>79</v>
      </c>
      <c r="CJ3" s="18">
        <f>'[2]400  et 70 ordre de sortie'!W$465</f>
        <v>83</v>
      </c>
      <c r="CK3" s="18">
        <f>'[2]400  et 70 ordre de sortie'!X$465</f>
        <v>86</v>
      </c>
      <c r="CL3" s="18">
        <f>'[2]400  et 70 ordre de sortie'!Y$465</f>
        <v>87</v>
      </c>
      <c r="CM3" s="18">
        <f>'[2]400  et 70 ordre de sortie'!Z$465</f>
        <v>88</v>
      </c>
      <c r="CN3" s="18">
        <f>'[2]400  et 70 ordre de sortie'!AA$465</f>
        <v>92</v>
      </c>
      <c r="CO3" s="18">
        <f>'[2]400  et 70 ordre de sortie'!AB$465</f>
        <v>93</v>
      </c>
      <c r="CP3" s="18">
        <f>'[2]400  et 70 ordre de sortie'!AC$465</f>
        <v>94</v>
      </c>
      <c r="CQ3" s="18">
        <f>'[2]400  et 70 ordre de sortie'!AD$465</f>
        <v>95</v>
      </c>
      <c r="CR3" s="18">
        <f>'[2]400  et 70 ordre de sortie'!AE$465</f>
        <v>100</v>
      </c>
      <c r="CS3" s="18">
        <f>'[2]400  et 70 ordre de sortie'!AF$465</f>
        <v>105</v>
      </c>
      <c r="CT3" s="18">
        <f>'[2]400  et 70 ordre de sortie'!AG$465</f>
        <v>106</v>
      </c>
      <c r="CU3" s="18">
        <f>'[2]400  et 70 ordre de sortie'!AH$465</f>
        <v>108</v>
      </c>
      <c r="CV3" s="18">
        <f>'[2]400  et 70 ordre de sortie'!AI$465</f>
        <v>109</v>
      </c>
      <c r="CW3" s="18">
        <f>'[2]400  et 70 ordre de sortie'!AJ$465</f>
        <v>111</v>
      </c>
      <c r="CX3" s="18">
        <f>'[2]400  et 70 ordre de sortie'!AK$465</f>
        <v>112</v>
      </c>
      <c r="CY3" s="18">
        <f>'[2]400  et 70 ordre de sortie'!AL$465</f>
        <v>113</v>
      </c>
      <c r="CZ3" s="18">
        <f>'[2]400  et 70 ordre de sortie'!AM$465</f>
        <v>116</v>
      </c>
      <c r="DA3" s="18">
        <f>'[2]400  et 70 ordre de sortie'!AN$465</f>
        <v>117</v>
      </c>
      <c r="DB3" s="18">
        <f>'[2]400  et 70 ordre de sortie'!AO$465</f>
        <v>118</v>
      </c>
      <c r="DC3" s="18">
        <f>'[2]400  et 70 ordre de sortie'!AP$465</f>
        <v>121</v>
      </c>
      <c r="DD3" s="18">
        <f>'[2]400  et 70 ordre de sortie'!AQ$465</f>
        <v>122</v>
      </c>
      <c r="DE3" s="18">
        <f>'[2]400  et 70 ordre de sortie'!AR$465</f>
        <v>124</v>
      </c>
      <c r="DF3" s="18">
        <f>'[2]400  et 70 ordre de sortie'!AS$465</f>
        <v>127</v>
      </c>
      <c r="DG3" s="18">
        <f>'[2]400  et 70 ordre de sortie'!AT$465</f>
        <v>129</v>
      </c>
      <c r="DH3" s="18">
        <f>'[2]400  et 70 ordre de sortie'!AU$465</f>
        <v>130</v>
      </c>
      <c r="DI3" s="18">
        <f>'[2]400  et 70 ordre de sortie'!AV$465</f>
        <v>131</v>
      </c>
      <c r="DJ3" s="18">
        <f>'[2]400  et 70 ordre de sortie'!AW$465</f>
        <v>132</v>
      </c>
      <c r="DK3" s="18">
        <f>'[2]400  et 70 ordre de sortie'!AX$465</f>
        <v>133</v>
      </c>
      <c r="DL3" s="18">
        <f>'[2]400  et 70 ordre de sortie'!AY$465</f>
        <v>136</v>
      </c>
      <c r="DM3" s="18">
        <f>'[2]400  et 70 ordre de sortie'!AZ$465</f>
        <v>138</v>
      </c>
      <c r="DN3" s="18">
        <f>'[2]400  et 70 ordre de sortie'!BA$465</f>
        <v>143</v>
      </c>
      <c r="DO3" s="18">
        <f>'[2]400  et 70 ordre de sortie'!BB$465</f>
        <v>145</v>
      </c>
      <c r="DP3" s="18">
        <f>'[2]400  et 70 ordre de sortie'!BC$465</f>
        <v>146</v>
      </c>
      <c r="DQ3" s="18">
        <f>'[2]400  et 70 ordre de sortie'!BD$465</f>
        <v>147</v>
      </c>
      <c r="DR3" s="18">
        <f>'[2]400  et 70 ordre de sortie'!BE$465</f>
        <v>148</v>
      </c>
      <c r="DS3" s="18">
        <f>'[2]400  et 70 ordre de sortie'!BF$465</f>
        <v>153</v>
      </c>
      <c r="DT3" s="18">
        <f>'[2]400  et 70 ordre de sortie'!BG$465</f>
        <v>154</v>
      </c>
      <c r="DU3" s="18">
        <f>'[2]400  et 70 ordre de sortie'!BH$465</f>
        <v>157</v>
      </c>
      <c r="DV3" s="18">
        <f>'[2]400  et 70 ordre de sortie'!BI$465</f>
        <v>158</v>
      </c>
      <c r="DW3" s="18">
        <f>'[2]400  et 70 ordre de sortie'!BJ$465</f>
        <v>160</v>
      </c>
      <c r="DX3" s="18">
        <f>'[2]400  et 70 ordre de sortie'!BK$465</f>
        <v>168</v>
      </c>
      <c r="DY3" s="18">
        <f>'[2]400  et 70 ordre de sortie'!BL$465</f>
        <v>170</v>
      </c>
      <c r="DZ3" s="18">
        <f>'[2]400  et 70 ordre de sortie'!BM$465</f>
        <v>177</v>
      </c>
      <c r="EA3" s="18">
        <f>'[2]400  et 70 ordre de sortie'!BN$465</f>
        <v>180</v>
      </c>
      <c r="EC3" cm="1">
        <f t="array" ref="EC3:EG3">+_xlfn.LET(_xlpm.comp,RIGHT(A2:E2,1),_xlfn._xlws.FILTER(A2:E2,_xlfn.XMATCH(_xlpm.comp,_xlpm.comp)&lt;&gt;_xlfn.XMATCH(_xlpm.comp,_xlpm.comp,,-1)))</f>
        <v>0</v>
      </c>
      <c r="ED3">
        <v>0</v>
      </c>
      <c r="EE3">
        <v>0</v>
      </c>
      <c r="EF3">
        <v>0</v>
      </c>
      <c r="EG3">
        <v>0</v>
      </c>
      <c r="EH3">
        <f t="shared" ref="EH3:EH31" si="2">+COUNTIF(EC3:EF3,"&gt;0")</f>
        <v>0</v>
      </c>
    </row>
    <row r="4" spans="1:138" ht="16.5" thickBot="1" x14ac:dyDescent="0.3">
      <c r="A4" s="1">
        <v>26</v>
      </c>
      <c r="B4" s="1">
        <v>27</v>
      </c>
      <c r="C4" s="1">
        <v>35</v>
      </c>
      <c r="D4" s="1">
        <v>45</v>
      </c>
      <c r="E4" s="1">
        <v>49</v>
      </c>
      <c r="F4" s="3">
        <v>182</v>
      </c>
      <c r="G4" s="3">
        <v>4</v>
      </c>
      <c r="H4">
        <v>0</v>
      </c>
      <c r="I4" s="4">
        <f t="shared" ref="I4:I31" si="3">COUNTIF($AK$2:$AO$2,A4)+COUNTIF($AK$2:$AO$2,B4)+COUNTIF($AK$2:$AO$2,C4)+COUNTIF($AK$2:$AO$2,D4)+COUNTIF($AK$2:$AO$2,E4)</f>
        <v>0</v>
      </c>
      <c r="J4" cm="1">
        <f t="array" ref="J4">SUMPRODUCT(( MOD(A4:E4,2)&gt;0)*1)</f>
        <v>4</v>
      </c>
      <c r="K4" s="5"/>
      <c r="L4">
        <f t="shared" si="0"/>
        <v>0</v>
      </c>
      <c r="M4" s="6"/>
      <c r="O4" t="str">
        <f t="shared" ref="O4:O31" si="4">IF((B4=A4+1)+(C4=B4+1)+(D4=E4+1)+(E4=D4+1),"1","0")</f>
        <v>1</v>
      </c>
      <c r="Q4" s="7"/>
      <c r="R4" s="8"/>
      <c r="S4" s="7"/>
      <c r="T4" s="9" cm="1">
        <f t="array" ref="T4:U4">_xlfn.LET(_xlpm.comp,RIGHT(A4:E4,1),_xlfn._xlws.FILTER(A4:E4,_xlfn.XMATCH(_xlpm.comp,_xlpm.comp)&lt;&gt;_xlfn.XMATCH(_xlpm.comp,_xlpm.comp,,-1)))</f>
        <v>35</v>
      </c>
      <c r="U4" s="7">
        <v>45</v>
      </c>
      <c r="V4" s="8"/>
      <c r="W4" s="6"/>
      <c r="X4" s="8"/>
      <c r="Y4" s="6">
        <f t="shared" ref="Y4:Y31" si="5">(COUNTIF(T4:W4,"&gt;0")*1)</f>
        <v>2</v>
      </c>
      <c r="Z4">
        <f t="shared" ref="Z4:Z31" si="6">MAX(A4:E4)-MIN(A4:A4)</f>
        <v>23</v>
      </c>
      <c r="AA4" s="10"/>
      <c r="AI4" s="12">
        <f t="shared" ref="AI4:AI31" si="7">SUMPRODUCT(( MOD(C4,2)&gt;0)*1)</f>
        <v>1</v>
      </c>
      <c r="AK4" s="13">
        <f t="shared" ref="AK4:AK31" si="8">COUNTIF(A4:E4,"&lt;10")</f>
        <v>0</v>
      </c>
      <c r="AL4" s="13">
        <f t="shared" ref="AL4:AL31" si="9">(COUNTIF(A4:E4,"&lt;20")-AK4)</f>
        <v>0</v>
      </c>
      <c r="AM4" s="13">
        <f t="shared" ref="AM4:AM31" si="10">((COUNTIF(A4:E4,"&lt;30")))-(AK4+AL4)</f>
        <v>2</v>
      </c>
      <c r="AN4" s="13">
        <f t="shared" ref="AN4:AN31" si="11">((COUNTIF(A4:E4,"&lt;40")))-(AK4+AL4+AM4)</f>
        <v>1</v>
      </c>
      <c r="AO4" s="13">
        <f t="shared" ref="AO4:AO31" si="12">((COUNTIF(A4:E4,"&lt;50")))-(AK4+AL4+AM4+AN4)</f>
        <v>2</v>
      </c>
      <c r="AP4" s="14"/>
      <c r="AQ4" s="14"/>
      <c r="AS4" s="14" t="str" cm="1">
        <f t="array" ref="AS4">IF(OR(AK4:AL4=$AR$2,(AK4:AL4=$AS$2),(AK4:AL4=$AT$2),AK4:AL4=$AU$2),("0"),("1"))</f>
        <v>0</v>
      </c>
      <c r="AV4" s="15"/>
      <c r="AW4">
        <f t="shared" ref="AW4:AW31" si="13">COUNTIF(AK4,"=0")*+(COUNTIF(AL4,"=0")*+(COUNTIF(AM4,"=0")*+(COUNTIF(AN4,"=0")*+(COUNTIF(AO4,"&gt;0")))))</f>
        <v>0</v>
      </c>
      <c r="AX4">
        <f t="shared" ref="AX4:AX31" si="14">COUNTIF(AK4,"=0")*+(COUNTIF(AL4,"&gt;0")*+(COUNTIF(AM4,"=0")*+(COUNTIF(AN4,"=0")*+(COUNTIF(AO4,"&gt;0")))))</f>
        <v>0</v>
      </c>
      <c r="AY4">
        <f t="shared" ref="AY4:AY31" si="15">COUNTIF(AK4,"&gt;0")*+(COUNTIF(AL4,"=0")*+(COUNTIF(AM4,"&gt;0")*+(COUNTIF(AN4,"=0")*+(COUNTIF(AO4,"=0")))))</f>
        <v>0</v>
      </c>
      <c r="BA4">
        <f t="shared" ref="BA4:BA31" si="16">COUNTIF(AK4,"=0")*+(COUNTIF(AL4,"=0")*+(COUNTIF(AM4,"&gt;0")*+(COUNTIF(AN4,"&gt;0")*+(COUNTIF(AO4,"=0")))))</f>
        <v>0</v>
      </c>
      <c r="BB4">
        <f t="shared" ref="BB4:BB31" si="17">COUNTIF(AK4,"=0")*+(COUNTIF(AL4,"=0")*+(COUNTIF(AM4,"=0")*+(COUNTIF(AN4,"&gt;0")*+(COUNTIF(AO4,"=0")))))</f>
        <v>0</v>
      </c>
      <c r="BC4">
        <f t="shared" ref="BC4:BC31" si="18">COUNTIF(AK4,"=0")*+(COUNTIF(AL4,"&gt;0")*+(COUNTIF(AM4,"=0")*+(COUNTIF(AN4,"=0")*+(COUNTIF(AO4,"=0")))))</f>
        <v>0</v>
      </c>
      <c r="BD4">
        <f t="shared" ref="BD4:BD31" si="19">COUNTIF(AK4,"=0")*+(COUNTIF(AL4,"&gt;0")*+(COUNTIF(AM4,"=0")*+(COUNTIF(AN4,"&gt;0")*+(COUNTIF(AO4,"=0")))))</f>
        <v>0</v>
      </c>
      <c r="BE4">
        <f t="shared" ref="BE4:BE31" si="20">COUNTIF(AK4,"&gt;0")*+(COUNTIF(AL4,"&gt;0")*+(COUNTIF(AM4,"=0")*+(COUNTIF(AN4,"=0")*+(COUNTIF(AO4,"=0")))))</f>
        <v>0</v>
      </c>
      <c r="BF4">
        <f t="shared" ref="BF4:BF31" si="21">COUNTIF(AK4,"&gt;0")*+(COUNTIF(AL4,"=0")*+(COUNTIF(AM4,"=0")*+(COUNTIF(AN4,"=0")*+(COUNTIF(AO4,"&gt;0")))))</f>
        <v>0</v>
      </c>
      <c r="BG4">
        <f t="shared" ref="BG4:BG31" si="22">COUNTIF(AK4,"=0")*+(COUNTIF(AL4,"=0")*+(COUNTIF(AM4,"=0")*+(COUNTIF(AN4,"&gt;0")*+(COUNTIF(AO4,"&gt;0")))))</f>
        <v>0</v>
      </c>
      <c r="BH4">
        <f t="shared" ref="BH4:BH31" si="23">COUNTIF(AK4,"=0")*+(COUNTIF(AL4,"=0")*+(COUNTIF(AM4,"&gt;0")*+(COUNTIF(AN4,"=0")*+(COUNTIF(AO4,"=0")))))</f>
        <v>0</v>
      </c>
      <c r="BI4">
        <f t="shared" ref="BI4:BI31" si="24">COUNTIF(AK4,"=0")*+(COUNTIF(AL4,"=0")*+(COUNTIF(AM4,"&gt;0")*+(COUNTIF(AN4,"=0")*+(COUNTIF(AO4,"&gt;0")))))</f>
        <v>0</v>
      </c>
      <c r="BJ4">
        <f t="shared" ref="BJ4:BJ31" si="25">COUNTIF(AK4,"&gt;0")*+(COUNTIF(AL4,"=0")*+(COUNTIF(AM4,"=0")*+(COUNTIF(AN4,"&gt;0")*+(COUNTIF(AO4,"=0")))))</f>
        <v>0</v>
      </c>
      <c r="BK4">
        <f t="shared" ref="BK4:BK31" si="26">COUNTIF(AK4,"=0")*+(COUNTIF(AL4,"&gt;0")*+(COUNTIF(AM4,"&gt;0")*+(COUNTIF(AN4,"=0")*+(COUNTIF(AO4,"=0")))))</f>
        <v>0</v>
      </c>
      <c r="BL4">
        <f t="shared" ref="BL4:BL31" si="27">COUNTIF(AK4,"&gt;0")*+(COUNTIF(AL4,"=0")*+(COUNTIF(AM4,"=0")*+(COUNTIF(AN4,"&gt;0")*+(COUNTIF(AO4,"&gt;0")))))</f>
        <v>0</v>
      </c>
      <c r="BM4">
        <f t="shared" ref="BM4:BM31" si="28">COUNTIF(AK4,"&gt;0")*+(COUNTIF(AL4,"&gt;0")*+(COUNTIF(AM4,"&gt;0")*+(COUNTIF(AN4,"&gt;0")*+(COUNTIF(AU4,"&gt;0")))))</f>
        <v>0</v>
      </c>
      <c r="BN4">
        <f t="shared" ref="BN4:BN31" si="29">COUNTIF(AL4,"&gt;0")*+(COUNTIF(AM4,"&gt;0")*+(COUNTIF(AN4,"&gt;0")*+(COUNTIF(AO4,"=0")*+(COUNTIF(AV4,"=0")))))</f>
        <v>0</v>
      </c>
      <c r="BP4">
        <f t="shared" ref="BP4:BP31" si="30">(MAX(A4:E4)-MIN(A4:E4))</f>
        <v>23</v>
      </c>
      <c r="BR4" t="e">
        <f>'[3]400  et 70 ordre de sortie'!$Y$442</f>
        <v>#REF!</v>
      </c>
      <c r="BS4">
        <f>(MID(B4,2,1)*1)</f>
        <v>7</v>
      </c>
      <c r="BT4" s="14">
        <f t="shared" si="1"/>
        <v>35</v>
      </c>
      <c r="BU4">
        <f t="shared" si="1"/>
        <v>45</v>
      </c>
      <c r="BV4">
        <f t="shared" si="1"/>
        <v>49</v>
      </c>
      <c r="BW4" s="17">
        <f t="shared" ref="BW4:CA31" si="31">A4</f>
        <v>26</v>
      </c>
      <c r="BX4" s="17">
        <f t="shared" si="31"/>
        <v>27</v>
      </c>
      <c r="BY4" s="17">
        <f t="shared" si="31"/>
        <v>35</v>
      </c>
      <c r="BZ4" s="17">
        <f t="shared" si="31"/>
        <v>45</v>
      </c>
      <c r="CA4" s="17">
        <f t="shared" si="31"/>
        <v>49</v>
      </c>
      <c r="CE4" s="19" t="s">
        <v>1</v>
      </c>
      <c r="CF4" s="19" t="s">
        <v>2</v>
      </c>
      <c r="CG4" s="19" t="s">
        <v>3</v>
      </c>
      <c r="CH4" s="19" t="s">
        <v>4</v>
      </c>
      <c r="CI4" s="19" t="s">
        <v>5</v>
      </c>
      <c r="CT4" s="1">
        <v>1</v>
      </c>
      <c r="CU4" s="1">
        <v>2</v>
      </c>
      <c r="CV4" s="1">
        <v>3</v>
      </c>
      <c r="CW4" s="1">
        <v>4</v>
      </c>
      <c r="CX4" s="1">
        <v>5</v>
      </c>
      <c r="CY4" s="1">
        <v>6</v>
      </c>
      <c r="CZ4" s="1">
        <v>7</v>
      </c>
      <c r="DA4" s="1">
        <v>8</v>
      </c>
      <c r="DB4" s="1">
        <v>9</v>
      </c>
      <c r="DC4" s="1">
        <v>10</v>
      </c>
      <c r="DD4" s="1">
        <v>11</v>
      </c>
      <c r="DE4" s="1">
        <v>12</v>
      </c>
      <c r="DF4" s="1">
        <v>13</v>
      </c>
      <c r="DG4" s="1">
        <v>14</v>
      </c>
      <c r="DH4" s="1">
        <v>15</v>
      </c>
      <c r="DI4" s="1">
        <v>16</v>
      </c>
      <c r="DJ4" s="1">
        <v>17</v>
      </c>
      <c r="DK4" s="1">
        <v>18</v>
      </c>
      <c r="DL4" s="1">
        <v>19</v>
      </c>
      <c r="DM4" s="1">
        <v>20</v>
      </c>
      <c r="DN4" s="1">
        <v>21</v>
      </c>
      <c r="DO4" s="1">
        <v>22</v>
      </c>
      <c r="DP4" s="1">
        <v>23</v>
      </c>
      <c r="DQ4" s="1">
        <v>24</v>
      </c>
      <c r="EC4" cm="1">
        <f t="array" ref="EC4:EF4">+_xlfn.LET(_xlpm.comp,RIGHT(A3:E3,1),_xlfn._xlws.FILTER(A3:E3,_xlfn.XMATCH(_xlpm.comp,_xlpm.comp)&lt;&gt;_xlfn.XMATCH(_xlpm.comp,_xlpm.comp,,-1)))</f>
        <v>27</v>
      </c>
      <c r="ED4">
        <v>35</v>
      </c>
      <c r="EE4">
        <v>45</v>
      </c>
      <c r="EF4">
        <v>47</v>
      </c>
      <c r="EH4">
        <f t="shared" si="2"/>
        <v>4</v>
      </c>
    </row>
    <row r="5" spans="1:138" ht="16.5" thickBot="1" x14ac:dyDescent="0.3">
      <c r="A5" s="1">
        <v>26</v>
      </c>
      <c r="B5" s="1">
        <v>27</v>
      </c>
      <c r="C5" s="1">
        <v>35</v>
      </c>
      <c r="D5" s="1">
        <v>45</v>
      </c>
      <c r="E5" s="1">
        <v>7</v>
      </c>
      <c r="F5" s="3">
        <v>140</v>
      </c>
      <c r="G5" s="3">
        <v>4</v>
      </c>
      <c r="H5">
        <v>0</v>
      </c>
      <c r="I5" s="4">
        <f t="shared" si="3"/>
        <v>0</v>
      </c>
      <c r="J5" cm="1">
        <f t="array" ref="J5">SUMPRODUCT(( MOD(A5:E5,2)&gt;0)*1)</f>
        <v>4</v>
      </c>
      <c r="K5" s="5"/>
      <c r="L5">
        <f t="shared" si="0"/>
        <v>0</v>
      </c>
      <c r="M5" s="6"/>
      <c r="O5" t="str">
        <f t="shared" si="4"/>
        <v>1</v>
      </c>
      <c r="Q5" s="7"/>
      <c r="R5" s="8"/>
      <c r="S5" s="7"/>
      <c r="T5" s="9" cm="1">
        <f t="array" ref="T5:W5">_xlfn.LET(_xlpm.comp,RIGHT(A5:E5,1),_xlfn._xlws.FILTER(A5:E5,_xlfn.XMATCH(_xlpm.comp,_xlpm.comp)&lt;&gt;_xlfn.XMATCH(_xlpm.comp,_xlpm.comp,,-1)))</f>
        <v>27</v>
      </c>
      <c r="U5" s="7">
        <v>35</v>
      </c>
      <c r="V5" s="8">
        <v>45</v>
      </c>
      <c r="W5" s="6">
        <v>7</v>
      </c>
      <c r="X5" s="8"/>
      <c r="Y5" s="6">
        <f t="shared" si="5"/>
        <v>4</v>
      </c>
      <c r="Z5">
        <f t="shared" si="6"/>
        <v>19</v>
      </c>
      <c r="AA5" s="10"/>
      <c r="AI5" s="12">
        <f t="shared" si="7"/>
        <v>1</v>
      </c>
      <c r="AK5" s="13">
        <f t="shared" si="8"/>
        <v>1</v>
      </c>
      <c r="AL5" s="13">
        <f t="shared" si="9"/>
        <v>0</v>
      </c>
      <c r="AM5" s="13">
        <f t="shared" si="10"/>
        <v>2</v>
      </c>
      <c r="AN5" s="13">
        <f t="shared" si="11"/>
        <v>1</v>
      </c>
      <c r="AO5" s="13">
        <f t="shared" si="12"/>
        <v>1</v>
      </c>
      <c r="AP5" s="14"/>
      <c r="AQ5" s="14"/>
      <c r="AS5" s="14" t="str" cm="1">
        <f t="array" ref="AS5">IF(OR(AK5:AL5=$AR$2,(AK5:AL5=$AS$2),(AK5:AL5=$AT$2),AK5:AL5=$AU$2),("0"),("1"))</f>
        <v>0</v>
      </c>
      <c r="AV5" s="15"/>
      <c r="AW5">
        <f t="shared" si="13"/>
        <v>0</v>
      </c>
      <c r="AX5">
        <f t="shared" si="14"/>
        <v>0</v>
      </c>
      <c r="AY5">
        <f t="shared" si="15"/>
        <v>0</v>
      </c>
      <c r="BA5">
        <f t="shared" si="16"/>
        <v>0</v>
      </c>
      <c r="BB5">
        <f t="shared" si="17"/>
        <v>0</v>
      </c>
      <c r="BC5">
        <f t="shared" si="18"/>
        <v>0</v>
      </c>
      <c r="BD5">
        <f t="shared" si="19"/>
        <v>0</v>
      </c>
      <c r="BE5">
        <f t="shared" si="20"/>
        <v>0</v>
      </c>
      <c r="BF5">
        <f t="shared" si="21"/>
        <v>0</v>
      </c>
      <c r="BG5">
        <f t="shared" si="22"/>
        <v>0</v>
      </c>
      <c r="BH5">
        <f t="shared" si="23"/>
        <v>0</v>
      </c>
      <c r="BI5">
        <f t="shared" si="24"/>
        <v>0</v>
      </c>
      <c r="BJ5">
        <f t="shared" si="25"/>
        <v>0</v>
      </c>
      <c r="BK5">
        <f t="shared" si="26"/>
        <v>0</v>
      </c>
      <c r="BL5">
        <f t="shared" si="27"/>
        <v>0</v>
      </c>
      <c r="BM5">
        <f t="shared" si="28"/>
        <v>0</v>
      </c>
      <c r="BN5">
        <f t="shared" si="29"/>
        <v>0</v>
      </c>
      <c r="BP5">
        <f t="shared" si="30"/>
        <v>38</v>
      </c>
      <c r="BR5">
        <f>(MID(A5,1,1)*1)</f>
        <v>2</v>
      </c>
      <c r="BS5">
        <f t="shared" ref="BS5:BS31" si="32">(MID(B5,2,1)*1)</f>
        <v>7</v>
      </c>
      <c r="BT5" s="14">
        <f t="shared" si="1"/>
        <v>35</v>
      </c>
      <c r="BU5">
        <f t="shared" si="1"/>
        <v>45</v>
      </c>
      <c r="BV5">
        <f>(MID(E5,1,2)*1)</f>
        <v>7</v>
      </c>
      <c r="BW5" s="17">
        <f t="shared" si="31"/>
        <v>26</v>
      </c>
      <c r="BX5" s="17">
        <f t="shared" si="31"/>
        <v>27</v>
      </c>
      <c r="BY5" s="17">
        <f t="shared" si="31"/>
        <v>35</v>
      </c>
      <c r="BZ5" s="17">
        <f t="shared" si="31"/>
        <v>45</v>
      </c>
      <c r="CA5" s="17">
        <f t="shared" si="31"/>
        <v>7</v>
      </c>
      <c r="CB5" s="20">
        <v>1</v>
      </c>
      <c r="CC5" s="3" t="s">
        <v>6</v>
      </c>
      <c r="CE5" s="21" t="s">
        <v>7</v>
      </c>
      <c r="CF5" s="22"/>
      <c r="CG5" s="22"/>
      <c r="CH5" s="22"/>
      <c r="CI5" s="23"/>
      <c r="CT5" s="24">
        <v>26</v>
      </c>
      <c r="CU5" s="25">
        <v>27</v>
      </c>
      <c r="CV5" s="25">
        <v>35</v>
      </c>
      <c r="CW5" s="25">
        <v>45</v>
      </c>
      <c r="CX5" s="25">
        <v>47</v>
      </c>
      <c r="CY5" s="26">
        <v>49</v>
      </c>
      <c r="CZ5" s="25">
        <v>7</v>
      </c>
      <c r="DA5" s="26">
        <v>17</v>
      </c>
      <c r="DB5" s="25">
        <v>18</v>
      </c>
      <c r="DC5" s="25">
        <v>21</v>
      </c>
      <c r="DD5" s="26">
        <v>32</v>
      </c>
      <c r="DE5" s="25">
        <v>33</v>
      </c>
      <c r="DF5" s="26">
        <v>34</v>
      </c>
      <c r="DG5" s="25">
        <v>37</v>
      </c>
      <c r="DH5" s="26">
        <v>38</v>
      </c>
      <c r="DI5" s="26">
        <v>42</v>
      </c>
      <c r="DJ5">
        <v>43</v>
      </c>
      <c r="DK5">
        <v>46</v>
      </c>
      <c r="DL5">
        <v>4</v>
      </c>
      <c r="DM5">
        <v>9</v>
      </c>
      <c r="DN5">
        <v>10</v>
      </c>
      <c r="DO5">
        <v>15</v>
      </c>
      <c r="EC5" cm="1">
        <f t="array" ref="EC5:ED5">+_xlfn.LET(_xlpm.comp,RIGHT(A4:E4,1),_xlfn._xlws.FILTER(A4:E4,_xlfn.XMATCH(_xlpm.comp,_xlpm.comp)&lt;&gt;_xlfn.XMATCH(_xlpm.comp,_xlpm.comp,,-1)))</f>
        <v>35</v>
      </c>
      <c r="ED5">
        <v>45</v>
      </c>
      <c r="EH5">
        <f t="shared" si="2"/>
        <v>2</v>
      </c>
    </row>
    <row r="6" spans="1:138" ht="16.5" thickBot="1" x14ac:dyDescent="0.3">
      <c r="A6" s="1">
        <v>26</v>
      </c>
      <c r="B6" s="1">
        <v>27</v>
      </c>
      <c r="C6" s="1">
        <v>35</v>
      </c>
      <c r="D6" s="1">
        <v>45</v>
      </c>
      <c r="E6" s="1">
        <v>17</v>
      </c>
      <c r="F6" s="3">
        <v>150</v>
      </c>
      <c r="G6" s="3">
        <v>4</v>
      </c>
      <c r="H6">
        <v>0</v>
      </c>
      <c r="I6" s="4">
        <f t="shared" si="3"/>
        <v>0</v>
      </c>
      <c r="J6" cm="1">
        <f t="array" ref="J6">SUMPRODUCT(( MOD(A6:E6,2)&gt;0)*1)</f>
        <v>4</v>
      </c>
      <c r="K6" s="5"/>
      <c r="L6">
        <f t="shared" si="0"/>
        <v>0</v>
      </c>
      <c r="M6" s="6"/>
      <c r="O6" t="str">
        <f t="shared" si="4"/>
        <v>1</v>
      </c>
      <c r="Q6" s="7"/>
      <c r="R6" s="8"/>
      <c r="S6" s="7"/>
      <c r="T6" s="9" cm="1">
        <f t="array" ref="T6:W6">_xlfn.LET(_xlpm.comp,RIGHT(A6:E6,1),_xlfn._xlws.FILTER(A6:E6,_xlfn.XMATCH(_xlpm.comp,_xlpm.comp)&lt;&gt;_xlfn.XMATCH(_xlpm.comp,_xlpm.comp,,-1)))</f>
        <v>27</v>
      </c>
      <c r="U6" s="7">
        <v>35</v>
      </c>
      <c r="V6" s="8">
        <v>45</v>
      </c>
      <c r="W6" s="6">
        <v>17</v>
      </c>
      <c r="X6" s="8"/>
      <c r="Y6" s="6">
        <f t="shared" si="5"/>
        <v>4</v>
      </c>
      <c r="Z6">
        <f t="shared" si="6"/>
        <v>19</v>
      </c>
      <c r="AA6" s="10"/>
      <c r="AI6" s="12">
        <f t="shared" si="7"/>
        <v>1</v>
      </c>
      <c r="AK6" s="13">
        <f t="shared" si="8"/>
        <v>0</v>
      </c>
      <c r="AL6" s="13">
        <f t="shared" si="9"/>
        <v>1</v>
      </c>
      <c r="AM6" s="13">
        <f t="shared" si="10"/>
        <v>2</v>
      </c>
      <c r="AN6" s="13">
        <f t="shared" si="11"/>
        <v>1</v>
      </c>
      <c r="AO6" s="13">
        <f t="shared" si="12"/>
        <v>1</v>
      </c>
      <c r="AP6" s="14"/>
      <c r="AQ6" s="14"/>
      <c r="AS6" s="14" t="str" cm="1">
        <f t="array" ref="AS6">IF(OR(AK6:AL6=$AR$2,(AK6:AL6=$AS$2),(AK6:AL6=$AT$2),AK6:AL6=$AU$2),("0"),("1"))</f>
        <v>0</v>
      </c>
      <c r="AV6" s="15"/>
      <c r="AW6">
        <f t="shared" si="13"/>
        <v>0</v>
      </c>
      <c r="AX6">
        <f t="shared" si="14"/>
        <v>0</v>
      </c>
      <c r="AY6">
        <f t="shared" si="15"/>
        <v>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0</v>
      </c>
      <c r="BE6">
        <f t="shared" si="20"/>
        <v>0</v>
      </c>
      <c r="BF6">
        <f t="shared" si="21"/>
        <v>0</v>
      </c>
      <c r="BG6">
        <f t="shared" si="22"/>
        <v>0</v>
      </c>
      <c r="BH6">
        <f t="shared" si="23"/>
        <v>0</v>
      </c>
      <c r="BI6">
        <f t="shared" si="24"/>
        <v>0</v>
      </c>
      <c r="BJ6">
        <f t="shared" si="25"/>
        <v>0</v>
      </c>
      <c r="BK6">
        <f t="shared" si="26"/>
        <v>0</v>
      </c>
      <c r="BL6">
        <f t="shared" si="27"/>
        <v>0</v>
      </c>
      <c r="BM6">
        <f t="shared" si="28"/>
        <v>0</v>
      </c>
      <c r="BN6">
        <f t="shared" si="29"/>
        <v>0</v>
      </c>
      <c r="BP6">
        <f t="shared" si="30"/>
        <v>28</v>
      </c>
      <c r="BR6">
        <f t="shared" ref="BR6:BR31" si="33">(MID(A6,1,1)*1)</f>
        <v>2</v>
      </c>
      <c r="BS6">
        <f t="shared" si="32"/>
        <v>7</v>
      </c>
      <c r="BT6" s="14">
        <f t="shared" si="1"/>
        <v>35</v>
      </c>
      <c r="BU6">
        <f t="shared" si="1"/>
        <v>45</v>
      </c>
      <c r="BV6">
        <f>(MID(E6,1,2)*1)</f>
        <v>17</v>
      </c>
      <c r="BW6" s="17">
        <f t="shared" si="31"/>
        <v>26</v>
      </c>
      <c r="BX6" s="17">
        <f t="shared" si="31"/>
        <v>27</v>
      </c>
      <c r="BY6" s="17">
        <f t="shared" si="31"/>
        <v>35</v>
      </c>
      <c r="BZ6" s="17">
        <f t="shared" si="31"/>
        <v>45</v>
      </c>
      <c r="CA6" s="17">
        <f t="shared" si="31"/>
        <v>17</v>
      </c>
      <c r="CB6" s="20">
        <v>1001</v>
      </c>
      <c r="CC6" s="3" t="s">
        <v>8</v>
      </c>
      <c r="CE6" s="27" t="s">
        <v>9</v>
      </c>
      <c r="CF6" s="28">
        <v>2</v>
      </c>
      <c r="CG6" s="28">
        <v>3</v>
      </c>
      <c r="CH6" s="28">
        <v>4</v>
      </c>
      <c r="CI6" s="28">
        <v>5</v>
      </c>
      <c r="CQ6" s="25">
        <v>2</v>
      </c>
      <c r="CT6" s="3">
        <v>160</v>
      </c>
      <c r="CU6" s="3">
        <v>170</v>
      </c>
      <c r="CV6" s="3">
        <v>174</v>
      </c>
      <c r="CW6" s="3">
        <v>157</v>
      </c>
      <c r="CX6" s="3">
        <v>162</v>
      </c>
      <c r="CY6" s="3">
        <v>163</v>
      </c>
      <c r="CZ6" s="3">
        <v>176</v>
      </c>
      <c r="DA6" s="3">
        <v>159</v>
      </c>
      <c r="DB6" s="3">
        <v>164</v>
      </c>
      <c r="DC6" s="3">
        <v>165</v>
      </c>
      <c r="DD6" s="3">
        <v>170</v>
      </c>
      <c r="DE6" s="3">
        <v>130</v>
      </c>
      <c r="DF6" s="3">
        <v>134</v>
      </c>
      <c r="DG6" s="3">
        <v>145</v>
      </c>
      <c r="DH6" s="3">
        <v>146</v>
      </c>
      <c r="DI6" s="3">
        <v>147</v>
      </c>
      <c r="DJ6" s="3">
        <v>150</v>
      </c>
      <c r="DK6" s="3">
        <v>155</v>
      </c>
      <c r="DL6" s="3">
        <v>156</v>
      </c>
      <c r="DM6" s="3">
        <v>159</v>
      </c>
      <c r="EC6" cm="1">
        <f t="array" ref="EC6:EF6">+_xlfn.LET(_xlpm.comp,RIGHT(A5:E5,1),_xlfn._xlws.FILTER(A5:E5,_xlfn.XMATCH(_xlpm.comp,_xlpm.comp)&lt;&gt;_xlfn.XMATCH(_xlpm.comp,_xlpm.comp,,-1)))</f>
        <v>27</v>
      </c>
      <c r="ED6">
        <v>35</v>
      </c>
      <c r="EE6">
        <v>45</v>
      </c>
      <c r="EF6">
        <v>7</v>
      </c>
      <c r="EH6">
        <f t="shared" si="2"/>
        <v>4</v>
      </c>
    </row>
    <row r="7" spans="1:138" ht="16.5" thickBot="1" x14ac:dyDescent="0.3">
      <c r="A7" s="1">
        <v>26</v>
      </c>
      <c r="B7" s="1">
        <v>27</v>
      </c>
      <c r="C7" s="1">
        <v>35</v>
      </c>
      <c r="D7" s="1">
        <v>45</v>
      </c>
      <c r="E7" s="1">
        <v>18</v>
      </c>
      <c r="F7" s="3">
        <v>151</v>
      </c>
      <c r="G7" s="3">
        <v>3</v>
      </c>
      <c r="H7">
        <v>0</v>
      </c>
      <c r="I7" s="4">
        <f t="shared" si="3"/>
        <v>0</v>
      </c>
      <c r="J7" cm="1">
        <f t="array" ref="J7">SUMPRODUCT(( MOD(A7:E7,2)&gt;0)*1)</f>
        <v>3</v>
      </c>
      <c r="K7" s="5"/>
      <c r="L7">
        <f t="shared" si="0"/>
        <v>0</v>
      </c>
      <c r="M7" s="6"/>
      <c r="O7" t="str">
        <f t="shared" si="4"/>
        <v>1</v>
      </c>
      <c r="Q7" s="7"/>
      <c r="R7" s="8"/>
      <c r="S7" s="7"/>
      <c r="T7" s="9" cm="1">
        <f t="array" ref="T7:U7">_xlfn.LET(_xlpm.comp,RIGHT(A7:E7,1),_xlfn._xlws.FILTER(A7:E7,_xlfn.XMATCH(_xlpm.comp,_xlpm.comp)&lt;&gt;_xlfn.XMATCH(_xlpm.comp,_xlpm.comp,,-1)))</f>
        <v>35</v>
      </c>
      <c r="U7" s="7">
        <v>45</v>
      </c>
      <c r="V7" s="8"/>
      <c r="W7" s="6"/>
      <c r="X7" s="8"/>
      <c r="Y7" s="6">
        <f t="shared" si="5"/>
        <v>2</v>
      </c>
      <c r="Z7">
        <f t="shared" si="6"/>
        <v>19</v>
      </c>
      <c r="AA7" s="10"/>
      <c r="AI7" s="12">
        <f t="shared" si="7"/>
        <v>1</v>
      </c>
      <c r="AJ7" s="29" t="s">
        <v>10</v>
      </c>
      <c r="AK7" s="13">
        <f t="shared" si="8"/>
        <v>0</v>
      </c>
      <c r="AL7" s="13">
        <f t="shared" si="9"/>
        <v>1</v>
      </c>
      <c r="AM7" s="13">
        <f t="shared" si="10"/>
        <v>2</v>
      </c>
      <c r="AN7" s="13">
        <f t="shared" si="11"/>
        <v>1</v>
      </c>
      <c r="AO7" s="13">
        <f t="shared" si="12"/>
        <v>1</v>
      </c>
      <c r="AP7" s="14"/>
      <c r="AQ7" s="14"/>
      <c r="AS7" s="14" t="str" cm="1">
        <f t="array" ref="AS7">IF(OR(AK7:AL7=$AR$2,(AK7:AL7=$AS$2),(AK7:AL7=$AT$2),AK7:AL7=$AU$2),("0"),("1"))</f>
        <v>0</v>
      </c>
      <c r="AV7" s="15"/>
      <c r="AW7">
        <f t="shared" si="13"/>
        <v>0</v>
      </c>
      <c r="AX7">
        <f t="shared" si="14"/>
        <v>0</v>
      </c>
      <c r="AY7">
        <f t="shared" si="15"/>
        <v>0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0</v>
      </c>
      <c r="BE7">
        <f t="shared" si="20"/>
        <v>0</v>
      </c>
      <c r="BF7">
        <f t="shared" si="21"/>
        <v>0</v>
      </c>
      <c r="BG7">
        <f t="shared" si="22"/>
        <v>0</v>
      </c>
      <c r="BH7">
        <f t="shared" si="23"/>
        <v>0</v>
      </c>
      <c r="BI7">
        <f t="shared" si="24"/>
        <v>0</v>
      </c>
      <c r="BJ7">
        <f t="shared" si="25"/>
        <v>0</v>
      </c>
      <c r="BK7">
        <f t="shared" si="26"/>
        <v>0</v>
      </c>
      <c r="BL7">
        <f t="shared" si="27"/>
        <v>0</v>
      </c>
      <c r="BM7">
        <f t="shared" si="28"/>
        <v>0</v>
      </c>
      <c r="BN7">
        <f t="shared" si="29"/>
        <v>0</v>
      </c>
      <c r="BP7">
        <f t="shared" si="30"/>
        <v>27</v>
      </c>
      <c r="BR7">
        <f t="shared" si="33"/>
        <v>2</v>
      </c>
      <c r="BS7">
        <f t="shared" si="32"/>
        <v>7</v>
      </c>
      <c r="BT7" s="14">
        <f t="shared" si="1"/>
        <v>35</v>
      </c>
      <c r="BU7">
        <f t="shared" si="1"/>
        <v>45</v>
      </c>
      <c r="BV7">
        <f>(MID(E7,1,2)*1)</f>
        <v>18</v>
      </c>
      <c r="BW7" s="17">
        <f t="shared" si="31"/>
        <v>26</v>
      </c>
      <c r="BX7" s="17">
        <f t="shared" si="31"/>
        <v>27</v>
      </c>
      <c r="BY7" s="17">
        <f t="shared" si="31"/>
        <v>35</v>
      </c>
      <c r="BZ7" s="17">
        <f t="shared" si="31"/>
        <v>45</v>
      </c>
      <c r="CA7" s="17">
        <f t="shared" si="31"/>
        <v>18</v>
      </c>
      <c r="CB7" s="20">
        <v>10100</v>
      </c>
      <c r="CC7" s="3" t="s">
        <v>11</v>
      </c>
      <c r="CE7" s="3">
        <f>'[3]400  et 70 ordre de sortie'!PJ451</f>
        <v>11</v>
      </c>
      <c r="CF7" s="3">
        <f>'[3]400  et 70 ordre de sortie'!PK451</f>
        <v>11</v>
      </c>
      <c r="CG7" s="3">
        <f>'[3]400  et 70 ordre de sortie'!PL451</f>
        <v>1</v>
      </c>
      <c r="CH7" s="3">
        <f>'[3]400  et 70 ordre de sortie'!PM451</f>
        <v>4</v>
      </c>
      <c r="CI7" s="3">
        <f>'[3]400  et 70 ordre de sortie'!PN451</f>
        <v>2</v>
      </c>
      <c r="CQ7" s="25">
        <v>3</v>
      </c>
      <c r="CT7" s="27" t="s">
        <v>12</v>
      </c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cm="1">
        <f t="array" ref="EC7:EF7">+_xlfn.LET(_xlpm.comp,RIGHT(A6:E6,1),_xlfn._xlws.FILTER(A6:E6,_xlfn.XMATCH(_xlpm.comp,_xlpm.comp)&lt;&gt;_xlfn.XMATCH(_xlpm.comp,_xlpm.comp,,-1)))</f>
        <v>27</v>
      </c>
      <c r="ED7">
        <v>35</v>
      </c>
      <c r="EE7">
        <v>45</v>
      </c>
      <c r="EF7">
        <v>17</v>
      </c>
      <c r="EH7">
        <f t="shared" si="2"/>
        <v>4</v>
      </c>
    </row>
    <row r="8" spans="1:138" ht="16.5" thickBot="1" x14ac:dyDescent="0.3">
      <c r="A8" s="1">
        <v>26</v>
      </c>
      <c r="B8" s="1">
        <v>27</v>
      </c>
      <c r="C8" s="1">
        <v>35</v>
      </c>
      <c r="D8" s="1">
        <v>45</v>
      </c>
      <c r="E8" s="1">
        <v>21</v>
      </c>
      <c r="F8" s="3">
        <v>154</v>
      </c>
      <c r="G8" s="3">
        <v>4</v>
      </c>
      <c r="H8">
        <v>0</v>
      </c>
      <c r="I8" s="4">
        <f t="shared" si="3"/>
        <v>0</v>
      </c>
      <c r="J8" cm="1">
        <f t="array" ref="J8">SUMPRODUCT(( MOD(A8:E8,2)&gt;0)*1)</f>
        <v>4</v>
      </c>
      <c r="K8" s="5"/>
      <c r="L8">
        <f t="shared" si="0"/>
        <v>0</v>
      </c>
      <c r="M8" s="6"/>
      <c r="O8" t="str">
        <f t="shared" si="4"/>
        <v>1</v>
      </c>
      <c r="Q8" s="7"/>
      <c r="R8" s="8"/>
      <c r="S8" s="7"/>
      <c r="T8" s="9" cm="1">
        <f t="array" ref="T8:U8">_xlfn.LET(_xlpm.comp,RIGHT(A8:E8,1),_xlfn._xlws.FILTER(A8:E8,_xlfn.XMATCH(_xlpm.comp,_xlpm.comp)&lt;&gt;_xlfn.XMATCH(_xlpm.comp,_xlpm.comp,,-1)))</f>
        <v>35</v>
      </c>
      <c r="U8" s="7">
        <v>45</v>
      </c>
      <c r="V8" s="8"/>
      <c r="W8" s="6"/>
      <c r="X8" s="8"/>
      <c r="Y8" s="6">
        <f t="shared" si="5"/>
        <v>2</v>
      </c>
      <c r="Z8">
        <f t="shared" si="6"/>
        <v>19</v>
      </c>
      <c r="AA8" s="10"/>
      <c r="AI8" s="12">
        <f t="shared" si="7"/>
        <v>1</v>
      </c>
      <c r="AJ8" s="29" t="s">
        <v>13</v>
      </c>
      <c r="AK8" s="13">
        <f t="shared" si="8"/>
        <v>0</v>
      </c>
      <c r="AL8" s="13">
        <f t="shared" si="9"/>
        <v>0</v>
      </c>
      <c r="AM8" s="13">
        <f t="shared" si="10"/>
        <v>3</v>
      </c>
      <c r="AN8" s="13">
        <f t="shared" si="11"/>
        <v>1</v>
      </c>
      <c r="AO8" s="13">
        <f t="shared" si="12"/>
        <v>1</v>
      </c>
      <c r="AP8" s="14"/>
      <c r="AQ8" s="14"/>
      <c r="AS8" s="14" t="str" cm="1">
        <f t="array" ref="AS8">IF(OR(AK8:AL8=$AR$2,(AK8:AL8=$AS$2),(AK8:AL8=$AT$2),AK8:AL8=$AU$2),("0"),("1"))</f>
        <v>0</v>
      </c>
      <c r="AV8" s="15"/>
      <c r="AW8">
        <f t="shared" si="13"/>
        <v>0</v>
      </c>
      <c r="AX8">
        <f t="shared" si="14"/>
        <v>0</v>
      </c>
      <c r="AY8">
        <f t="shared" si="15"/>
        <v>0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0</v>
      </c>
      <c r="BE8">
        <f t="shared" si="20"/>
        <v>0</v>
      </c>
      <c r="BF8">
        <f t="shared" si="21"/>
        <v>0</v>
      </c>
      <c r="BG8">
        <f t="shared" si="22"/>
        <v>0</v>
      </c>
      <c r="BH8">
        <f t="shared" si="23"/>
        <v>0</v>
      </c>
      <c r="BI8">
        <f t="shared" si="24"/>
        <v>0</v>
      </c>
      <c r="BJ8">
        <f t="shared" si="25"/>
        <v>0</v>
      </c>
      <c r="BK8">
        <f t="shared" si="26"/>
        <v>0</v>
      </c>
      <c r="BL8">
        <f t="shared" si="27"/>
        <v>0</v>
      </c>
      <c r="BM8">
        <f t="shared" si="28"/>
        <v>0</v>
      </c>
      <c r="BN8">
        <f t="shared" si="29"/>
        <v>0</v>
      </c>
      <c r="BP8">
        <f t="shared" si="30"/>
        <v>24</v>
      </c>
      <c r="BR8">
        <f t="shared" si="33"/>
        <v>2</v>
      </c>
      <c r="BS8">
        <f t="shared" si="32"/>
        <v>7</v>
      </c>
      <c r="BT8" s="14">
        <f t="shared" si="1"/>
        <v>35</v>
      </c>
      <c r="BU8">
        <f t="shared" si="1"/>
        <v>45</v>
      </c>
      <c r="BV8">
        <f>(MID(E8,2,2)*1)</f>
        <v>1</v>
      </c>
      <c r="BW8" s="17">
        <f t="shared" si="31"/>
        <v>26</v>
      </c>
      <c r="BX8" s="17">
        <f t="shared" si="31"/>
        <v>27</v>
      </c>
      <c r="BY8" s="17">
        <f t="shared" si="31"/>
        <v>35</v>
      </c>
      <c r="BZ8" s="17">
        <f t="shared" si="31"/>
        <v>45</v>
      </c>
      <c r="CA8" s="17">
        <f t="shared" si="31"/>
        <v>21</v>
      </c>
      <c r="CB8" s="20">
        <v>110</v>
      </c>
      <c r="CC8" s="3" t="s">
        <v>14</v>
      </c>
      <c r="CE8" s="3">
        <f>'[3]400  et 70 ordre de sortie'!PJ452</f>
        <v>16</v>
      </c>
      <c r="CF8" s="3">
        <f>'[3]400  et 70 ordre de sortie'!PK452</f>
        <v>14</v>
      </c>
      <c r="CG8" s="3">
        <f>'[3]400  et 70 ordre de sortie'!PL452</f>
        <v>12</v>
      </c>
      <c r="CH8" s="3">
        <f>'[3]400  et 70 ordre de sortie'!PM452</f>
        <v>5</v>
      </c>
      <c r="CI8" s="3">
        <f>'[3]400  et 70 ordre de sortie'!PN452</f>
        <v>10</v>
      </c>
      <c r="CQ8" s="25">
        <v>4</v>
      </c>
      <c r="CZ8" s="1">
        <v>2</v>
      </c>
      <c r="EC8" cm="1">
        <f t="array" ref="EC8:ED8">+_xlfn.LET(_xlpm.comp,RIGHT(A7:E7,1),_xlfn._xlws.FILTER(A7:E7,_xlfn.XMATCH(_xlpm.comp,_xlpm.comp)&lt;&gt;_xlfn.XMATCH(_xlpm.comp,_xlpm.comp,,-1)))</f>
        <v>35</v>
      </c>
      <c r="ED8">
        <v>45</v>
      </c>
      <c r="EH8">
        <f t="shared" si="2"/>
        <v>2</v>
      </c>
    </row>
    <row r="9" spans="1:138" ht="16.5" thickBot="1" x14ac:dyDescent="0.3">
      <c r="A9" s="1">
        <v>26</v>
      </c>
      <c r="B9" s="1">
        <v>27</v>
      </c>
      <c r="C9" s="1">
        <v>35</v>
      </c>
      <c r="D9" s="1">
        <v>45</v>
      </c>
      <c r="E9" s="1">
        <v>32</v>
      </c>
      <c r="F9" s="3">
        <v>165</v>
      </c>
      <c r="G9" s="3">
        <v>3</v>
      </c>
      <c r="H9">
        <v>0</v>
      </c>
      <c r="I9" s="4">
        <f t="shared" si="3"/>
        <v>0</v>
      </c>
      <c r="J9" cm="1">
        <f t="array" ref="J9">SUMPRODUCT(( MOD(A9:E9,2)&gt;0)*1)</f>
        <v>3</v>
      </c>
      <c r="K9" s="5"/>
      <c r="L9">
        <f t="shared" si="0"/>
        <v>0</v>
      </c>
      <c r="M9" s="6"/>
      <c r="O9" t="str">
        <f t="shared" si="4"/>
        <v>1</v>
      </c>
      <c r="Q9" s="7"/>
      <c r="R9" s="8"/>
      <c r="S9" s="7"/>
      <c r="T9" s="9" cm="1">
        <f t="array" ref="T9:U9">_xlfn.LET(_xlpm.comp,RIGHT(A9:E9,1),_xlfn._xlws.FILTER(A9:E9,_xlfn.XMATCH(_xlpm.comp,_xlpm.comp)&lt;&gt;_xlfn.XMATCH(_xlpm.comp,_xlpm.comp,,-1)))</f>
        <v>35</v>
      </c>
      <c r="U9" s="7">
        <v>45</v>
      </c>
      <c r="V9" s="8"/>
      <c r="W9" s="6"/>
      <c r="X9" s="8"/>
      <c r="Y9" s="6">
        <f t="shared" si="5"/>
        <v>2</v>
      </c>
      <c r="Z9">
        <f t="shared" si="6"/>
        <v>19</v>
      </c>
      <c r="AA9" s="10"/>
      <c r="AI9" s="12">
        <f t="shared" si="7"/>
        <v>1</v>
      </c>
      <c r="AJ9" s="29" t="s">
        <v>15</v>
      </c>
      <c r="AK9" s="13">
        <f t="shared" si="8"/>
        <v>0</v>
      </c>
      <c r="AL9" s="13">
        <f t="shared" si="9"/>
        <v>0</v>
      </c>
      <c r="AM9" s="13">
        <f t="shared" si="10"/>
        <v>2</v>
      </c>
      <c r="AN9" s="13">
        <f t="shared" si="11"/>
        <v>2</v>
      </c>
      <c r="AO9" s="13">
        <f t="shared" si="12"/>
        <v>1</v>
      </c>
      <c r="AP9" s="14"/>
      <c r="AQ9" s="14"/>
      <c r="AS9" s="14" t="str" cm="1">
        <f t="array" ref="AS9">IF(OR(AK9:AL9=$AR$2,(AK9:AL9=$AS$2),(AK9:AL9=$AT$2),AK9:AL9=$AU$2),("0"),("1"))</f>
        <v>0</v>
      </c>
      <c r="AV9" s="15"/>
      <c r="AW9">
        <f t="shared" si="13"/>
        <v>0</v>
      </c>
      <c r="AX9">
        <f t="shared" si="14"/>
        <v>0</v>
      </c>
      <c r="AY9">
        <f t="shared" si="15"/>
        <v>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0</v>
      </c>
      <c r="BE9">
        <f t="shared" si="20"/>
        <v>0</v>
      </c>
      <c r="BF9">
        <f t="shared" si="21"/>
        <v>0</v>
      </c>
      <c r="BG9">
        <f t="shared" si="22"/>
        <v>0</v>
      </c>
      <c r="BH9">
        <f t="shared" si="23"/>
        <v>0</v>
      </c>
      <c r="BI9">
        <f t="shared" si="24"/>
        <v>0</v>
      </c>
      <c r="BJ9">
        <f t="shared" si="25"/>
        <v>0</v>
      </c>
      <c r="BK9">
        <f t="shared" si="26"/>
        <v>0</v>
      </c>
      <c r="BL9">
        <f t="shared" si="27"/>
        <v>0</v>
      </c>
      <c r="BM9">
        <f t="shared" si="28"/>
        <v>0</v>
      </c>
      <c r="BN9">
        <f t="shared" si="29"/>
        <v>0</v>
      </c>
      <c r="BP9">
        <f t="shared" si="30"/>
        <v>19</v>
      </c>
      <c r="BR9">
        <f t="shared" si="33"/>
        <v>2</v>
      </c>
      <c r="BS9">
        <f t="shared" si="32"/>
        <v>7</v>
      </c>
      <c r="BT9" s="14">
        <f t="shared" si="1"/>
        <v>35</v>
      </c>
      <c r="BU9">
        <f t="shared" si="1"/>
        <v>45</v>
      </c>
      <c r="BV9">
        <f>(MID(E9,2,2)*1)</f>
        <v>2</v>
      </c>
      <c r="BW9" s="17">
        <f t="shared" si="31"/>
        <v>26</v>
      </c>
      <c r="BX9" s="17">
        <f t="shared" si="31"/>
        <v>27</v>
      </c>
      <c r="BY9" s="17">
        <f t="shared" si="31"/>
        <v>35</v>
      </c>
      <c r="BZ9" s="17">
        <f t="shared" si="31"/>
        <v>45</v>
      </c>
      <c r="CA9" s="17">
        <f t="shared" si="31"/>
        <v>32</v>
      </c>
      <c r="CB9" s="20">
        <v>10</v>
      </c>
      <c r="CC9" s="3" t="s">
        <v>16</v>
      </c>
      <c r="CE9" s="3">
        <f>'[3]400  et 70 ordre de sortie'!PJ453</f>
        <v>23</v>
      </c>
      <c r="CF9" s="3">
        <f>'[3]400  et 70 ordre de sortie'!PK453</f>
        <v>27</v>
      </c>
      <c r="CG9" s="3">
        <f>'[3]400  et 70 ordre de sortie'!PL453</f>
        <v>13</v>
      </c>
      <c r="CH9" s="3">
        <f>'[3]400  et 70 ordre de sortie'!PM453</f>
        <v>10</v>
      </c>
      <c r="CI9" s="3">
        <f>'[3]400  et 70 ordre de sortie'!PN453</f>
        <v>12</v>
      </c>
      <c r="CQ9" s="25">
        <v>6</v>
      </c>
      <c r="CZ9" s="1">
        <v>5</v>
      </c>
      <c r="EC9" cm="1">
        <f t="array" ref="EC9:ED9">+_xlfn.LET(_xlpm.comp,RIGHT(A8:E8,1),_xlfn._xlws.FILTER(A8:E8,_xlfn.XMATCH(_xlpm.comp,_xlpm.comp)&lt;&gt;_xlfn.XMATCH(_xlpm.comp,_xlpm.comp,,-1)))</f>
        <v>35</v>
      </c>
      <c r="ED9">
        <v>45</v>
      </c>
      <c r="EH9">
        <f t="shared" si="2"/>
        <v>2</v>
      </c>
    </row>
    <row r="10" spans="1:138" ht="16.5" thickBot="1" x14ac:dyDescent="0.3">
      <c r="A10" s="1">
        <v>26</v>
      </c>
      <c r="B10" s="1">
        <v>27</v>
      </c>
      <c r="C10" s="1">
        <v>35</v>
      </c>
      <c r="D10" s="1">
        <v>45</v>
      </c>
      <c r="E10" s="1">
        <v>33</v>
      </c>
      <c r="F10" s="3">
        <v>166</v>
      </c>
      <c r="G10" s="3">
        <v>4</v>
      </c>
      <c r="H10">
        <v>0</v>
      </c>
      <c r="I10" s="4">
        <f t="shared" si="3"/>
        <v>0</v>
      </c>
      <c r="J10" cm="1">
        <f t="array" ref="J10">SUMPRODUCT(( MOD(A10:E10,2)&gt;0)*1)</f>
        <v>4</v>
      </c>
      <c r="K10" s="5"/>
      <c r="L10">
        <f t="shared" si="0"/>
        <v>0</v>
      </c>
      <c r="M10" s="6"/>
      <c r="O10" t="str">
        <f t="shared" si="4"/>
        <v>1</v>
      </c>
      <c r="Q10" s="7"/>
      <c r="R10" s="8"/>
      <c r="S10" s="7"/>
      <c r="T10" s="9" cm="1">
        <f t="array" ref="T10:U10">_xlfn.LET(_xlpm.comp,RIGHT(A10:E10,1),_xlfn._xlws.FILTER(A10:E10,_xlfn.XMATCH(_xlpm.comp,_xlpm.comp)&lt;&gt;_xlfn.XMATCH(_xlpm.comp,_xlpm.comp,,-1)))</f>
        <v>35</v>
      </c>
      <c r="U10" s="7">
        <v>45</v>
      </c>
      <c r="V10" s="8"/>
      <c r="W10" s="6"/>
      <c r="X10" s="8"/>
      <c r="Y10" s="6">
        <f t="shared" si="5"/>
        <v>2</v>
      </c>
      <c r="Z10">
        <f t="shared" si="6"/>
        <v>19</v>
      </c>
      <c r="AA10" s="10"/>
      <c r="AI10" s="12">
        <f t="shared" si="7"/>
        <v>1</v>
      </c>
      <c r="AJ10" s="29" t="s">
        <v>17</v>
      </c>
      <c r="AK10" s="13">
        <f t="shared" si="8"/>
        <v>0</v>
      </c>
      <c r="AL10" s="13">
        <f t="shared" si="9"/>
        <v>0</v>
      </c>
      <c r="AM10" s="13">
        <f t="shared" si="10"/>
        <v>2</v>
      </c>
      <c r="AN10" s="13">
        <f t="shared" si="11"/>
        <v>2</v>
      </c>
      <c r="AO10" s="13">
        <f t="shared" si="12"/>
        <v>1</v>
      </c>
      <c r="AP10" s="14"/>
      <c r="AQ10" s="14"/>
      <c r="AS10" s="14" t="str" cm="1">
        <f t="array" ref="AS10">IF(OR(AK10:AL10=$AR$2,(AK10:AL10=$AS$2),(AK10:AL10=$AT$2),AK10:AL10=$AU$2),("0"),("1"))</f>
        <v>0</v>
      </c>
      <c r="AV10" s="15"/>
      <c r="AW10">
        <f t="shared" si="13"/>
        <v>0</v>
      </c>
      <c r="AX10">
        <f t="shared" si="14"/>
        <v>0</v>
      </c>
      <c r="AY10">
        <f t="shared" si="15"/>
        <v>0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0</v>
      </c>
      <c r="BE10">
        <f t="shared" si="20"/>
        <v>0</v>
      </c>
      <c r="BF10">
        <f t="shared" si="21"/>
        <v>0</v>
      </c>
      <c r="BG10">
        <f t="shared" si="22"/>
        <v>0</v>
      </c>
      <c r="BH10">
        <f t="shared" si="23"/>
        <v>0</v>
      </c>
      <c r="BI10">
        <f t="shared" si="24"/>
        <v>0</v>
      </c>
      <c r="BJ10">
        <f t="shared" si="25"/>
        <v>0</v>
      </c>
      <c r="BK10">
        <f t="shared" si="26"/>
        <v>0</v>
      </c>
      <c r="BL10">
        <f t="shared" si="27"/>
        <v>0</v>
      </c>
      <c r="BM10">
        <f t="shared" si="28"/>
        <v>0</v>
      </c>
      <c r="BN10">
        <f t="shared" si="29"/>
        <v>0</v>
      </c>
      <c r="BP10">
        <f t="shared" si="30"/>
        <v>19</v>
      </c>
      <c r="BR10">
        <f t="shared" si="33"/>
        <v>2</v>
      </c>
      <c r="BS10">
        <f t="shared" si="32"/>
        <v>7</v>
      </c>
      <c r="BT10" s="14">
        <f t="shared" si="1"/>
        <v>35</v>
      </c>
      <c r="BU10">
        <f t="shared" si="1"/>
        <v>45</v>
      </c>
      <c r="BV10">
        <f t="shared" ref="BV10:BV19" si="34">(MID(E10,2,2)*1)</f>
        <v>3</v>
      </c>
      <c r="BW10" s="17">
        <f t="shared" si="31"/>
        <v>26</v>
      </c>
      <c r="BX10" s="17">
        <f t="shared" si="31"/>
        <v>27</v>
      </c>
      <c r="BY10" s="17">
        <f t="shared" si="31"/>
        <v>35</v>
      </c>
      <c r="BZ10" s="17">
        <f t="shared" si="31"/>
        <v>45</v>
      </c>
      <c r="CA10" s="17">
        <f t="shared" si="31"/>
        <v>33</v>
      </c>
      <c r="CB10" s="20">
        <v>1000</v>
      </c>
      <c r="CC10" s="3" t="s">
        <v>18</v>
      </c>
      <c r="CE10" s="3">
        <f>'[3]400  et 70 ordre de sortie'!PJ454</f>
        <v>33</v>
      </c>
      <c r="CF10" s="3">
        <f>'[3]400  et 70 ordre de sortie'!PK454</f>
        <v>32</v>
      </c>
      <c r="CG10" s="3">
        <f>'[3]400  et 70 ordre de sortie'!PL454</f>
        <v>14</v>
      </c>
      <c r="CH10" s="3">
        <f>'[3]400  et 70 ordre de sortie'!PM454</f>
        <v>17</v>
      </c>
      <c r="CI10" s="3">
        <f>'[3]400  et 70 ordre de sortie'!PN454</f>
        <v>16</v>
      </c>
      <c r="CQ10" s="25">
        <v>7</v>
      </c>
      <c r="CZ10" s="1">
        <v>18</v>
      </c>
      <c r="EC10" cm="1">
        <f t="array" ref="EC10:ED10">+_xlfn.LET(_xlpm.comp,RIGHT(A9:E9,1),_xlfn._xlws.FILTER(A9:E9,_xlfn.XMATCH(_xlpm.comp,_xlpm.comp)&lt;&gt;_xlfn.XMATCH(_xlpm.comp,_xlpm.comp,,-1)))</f>
        <v>35</v>
      </c>
      <c r="ED10">
        <v>45</v>
      </c>
      <c r="EH10">
        <f t="shared" si="2"/>
        <v>2</v>
      </c>
    </row>
    <row r="11" spans="1:138" ht="16.5" thickBot="1" x14ac:dyDescent="0.3">
      <c r="A11" s="1">
        <v>26</v>
      </c>
      <c r="B11" s="1">
        <v>27</v>
      </c>
      <c r="C11" s="1">
        <v>35</v>
      </c>
      <c r="D11" s="1">
        <v>45</v>
      </c>
      <c r="E11" s="1">
        <v>34</v>
      </c>
      <c r="F11" s="3">
        <v>167</v>
      </c>
      <c r="G11" s="3">
        <v>3</v>
      </c>
      <c r="H11">
        <v>0</v>
      </c>
      <c r="I11" s="4">
        <f t="shared" si="3"/>
        <v>0</v>
      </c>
      <c r="J11" cm="1">
        <f t="array" ref="J11">SUMPRODUCT(( MOD(A11:E11,2)&gt;0)*1)</f>
        <v>3</v>
      </c>
      <c r="K11" s="5"/>
      <c r="L11">
        <f t="shared" si="0"/>
        <v>0</v>
      </c>
      <c r="M11" s="6"/>
      <c r="O11" t="str">
        <f t="shared" si="4"/>
        <v>1</v>
      </c>
      <c r="Q11" s="7"/>
      <c r="R11" s="8"/>
      <c r="S11" s="7"/>
      <c r="T11" s="9" cm="1">
        <f t="array" ref="T11:U11">_xlfn.LET(_xlpm.comp,RIGHT(A11:E11,1),_xlfn._xlws.FILTER(A11:E11,_xlfn.XMATCH(_xlpm.comp,_xlpm.comp)&lt;&gt;_xlfn.XMATCH(_xlpm.comp,_xlpm.comp,,-1)))</f>
        <v>35</v>
      </c>
      <c r="U11" s="7">
        <v>45</v>
      </c>
      <c r="V11" s="8"/>
      <c r="W11" s="6"/>
      <c r="X11" s="8"/>
      <c r="Y11" s="6">
        <f t="shared" si="5"/>
        <v>2</v>
      </c>
      <c r="Z11">
        <f t="shared" si="6"/>
        <v>19</v>
      </c>
      <c r="AA11" s="10"/>
      <c r="AD11">
        <v>24</v>
      </c>
      <c r="AE11">
        <v>28</v>
      </c>
      <c r="AF11">
        <v>5</v>
      </c>
      <c r="AG11">
        <v>8</v>
      </c>
      <c r="AH11">
        <v>14</v>
      </c>
      <c r="AI11" s="12">
        <f t="shared" si="7"/>
        <v>1</v>
      </c>
      <c r="AJ11" s="29" t="s">
        <v>19</v>
      </c>
      <c r="AK11" s="13">
        <f t="shared" si="8"/>
        <v>0</v>
      </c>
      <c r="AL11" s="13">
        <f t="shared" si="9"/>
        <v>0</v>
      </c>
      <c r="AM11" s="13">
        <f t="shared" si="10"/>
        <v>2</v>
      </c>
      <c r="AN11" s="13">
        <f t="shared" si="11"/>
        <v>2</v>
      </c>
      <c r="AO11" s="13">
        <f t="shared" si="12"/>
        <v>1</v>
      </c>
      <c r="AP11" s="14"/>
      <c r="AQ11" s="14"/>
      <c r="AS11" s="14" t="str" cm="1">
        <f t="array" ref="AS11">IF(OR(AK11:AL11=$AR$2,(AK11:AL11=$AS$2),(AK11:AL11=$AT$2),AK11:AL11=$AU$2),("0"),("1"))</f>
        <v>0</v>
      </c>
      <c r="AV11" s="15"/>
      <c r="AW11">
        <f t="shared" si="13"/>
        <v>0</v>
      </c>
      <c r="AX11">
        <f t="shared" si="14"/>
        <v>0</v>
      </c>
      <c r="AY11">
        <f t="shared" si="15"/>
        <v>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0</v>
      </c>
      <c r="BE11">
        <f t="shared" si="20"/>
        <v>0</v>
      </c>
      <c r="BF11">
        <f t="shared" si="21"/>
        <v>0</v>
      </c>
      <c r="BG11">
        <f t="shared" si="22"/>
        <v>0</v>
      </c>
      <c r="BH11">
        <f t="shared" si="23"/>
        <v>0</v>
      </c>
      <c r="BI11">
        <f t="shared" si="24"/>
        <v>0</v>
      </c>
      <c r="BJ11">
        <f t="shared" si="25"/>
        <v>0</v>
      </c>
      <c r="BK11">
        <f t="shared" si="26"/>
        <v>0</v>
      </c>
      <c r="BL11">
        <f t="shared" si="27"/>
        <v>0</v>
      </c>
      <c r="BM11">
        <f t="shared" si="28"/>
        <v>0</v>
      </c>
      <c r="BN11">
        <f t="shared" si="29"/>
        <v>0</v>
      </c>
      <c r="BP11">
        <f t="shared" si="30"/>
        <v>19</v>
      </c>
      <c r="BR11">
        <f t="shared" si="33"/>
        <v>2</v>
      </c>
      <c r="BS11">
        <f t="shared" si="32"/>
        <v>7</v>
      </c>
      <c r="BT11" s="14">
        <f t="shared" si="1"/>
        <v>35</v>
      </c>
      <c r="BU11">
        <f t="shared" si="1"/>
        <v>45</v>
      </c>
      <c r="BV11">
        <f t="shared" si="34"/>
        <v>4</v>
      </c>
      <c r="BW11" s="17">
        <f t="shared" si="31"/>
        <v>26</v>
      </c>
      <c r="BX11" s="17">
        <f t="shared" si="31"/>
        <v>27</v>
      </c>
      <c r="BY11" s="17">
        <f t="shared" si="31"/>
        <v>35</v>
      </c>
      <c r="BZ11" s="17">
        <f t="shared" si="31"/>
        <v>45</v>
      </c>
      <c r="CA11" s="17">
        <f t="shared" si="31"/>
        <v>34</v>
      </c>
      <c r="CB11" s="20">
        <v>1010</v>
      </c>
      <c r="CC11" s="3" t="s">
        <v>20</v>
      </c>
      <c r="CE11" s="3">
        <f>'[3]400  et 70 ordre de sortie'!PJ455</f>
        <v>34</v>
      </c>
      <c r="CF11" s="3">
        <f>'[3]400  et 70 ordre de sortie'!PK455</f>
        <v>36</v>
      </c>
      <c r="CG11" s="3">
        <f>'[3]400  et 70 ordre de sortie'!PL455</f>
        <v>17</v>
      </c>
      <c r="CH11" s="3" t="str">
        <f>'[3]400  et 70 ordre de sortie'!PM455</f>
        <v/>
      </c>
      <c r="CI11" s="3">
        <f>'[3]400  et 70 ordre de sortie'!PN455</f>
        <v>18</v>
      </c>
      <c r="CQ11" s="25">
        <v>8</v>
      </c>
      <c r="CZ11" s="1">
        <v>22</v>
      </c>
      <c r="DB11" t="s">
        <v>3</v>
      </c>
      <c r="EC11" cm="1">
        <f t="array" ref="EC11:ED11">+_xlfn.LET(_xlpm.comp,RIGHT(A10:E10,1),_xlfn._xlws.FILTER(A10:E10,_xlfn.XMATCH(_xlpm.comp,_xlpm.comp)&lt;&gt;_xlfn.XMATCH(_xlpm.comp,_xlpm.comp,,-1)))</f>
        <v>35</v>
      </c>
      <c r="ED11">
        <v>45</v>
      </c>
      <c r="EH11">
        <f t="shared" si="2"/>
        <v>2</v>
      </c>
    </row>
    <row r="12" spans="1:138" ht="16.5" thickBot="1" x14ac:dyDescent="0.3">
      <c r="A12" s="1">
        <v>26</v>
      </c>
      <c r="B12" s="1">
        <v>27</v>
      </c>
      <c r="C12" s="1">
        <v>35</v>
      </c>
      <c r="D12" s="1">
        <v>45</v>
      </c>
      <c r="E12" s="1">
        <v>37</v>
      </c>
      <c r="F12" s="3">
        <v>170</v>
      </c>
      <c r="G12" s="3">
        <v>4</v>
      </c>
      <c r="H12">
        <v>0</v>
      </c>
      <c r="I12" s="4">
        <f t="shared" si="3"/>
        <v>0</v>
      </c>
      <c r="J12" cm="1">
        <f t="array" ref="J12">SUMPRODUCT(( MOD(A12:E12,2)&gt;0)*1)</f>
        <v>4</v>
      </c>
      <c r="K12" s="5"/>
      <c r="L12">
        <f t="shared" si="0"/>
        <v>0</v>
      </c>
      <c r="M12" s="6"/>
      <c r="O12" t="str">
        <f t="shared" si="4"/>
        <v>1</v>
      </c>
      <c r="Q12" s="7"/>
      <c r="R12" s="8"/>
      <c r="S12" s="7"/>
      <c r="T12" s="9" cm="1">
        <f t="array" ref="T12:W12">_xlfn.LET(_xlpm.comp,RIGHT(A12:E12,1),_xlfn._xlws.FILTER(A12:E12,_xlfn.XMATCH(_xlpm.comp,_xlpm.comp)&lt;&gt;_xlfn.XMATCH(_xlpm.comp,_xlpm.comp,,-1)))</f>
        <v>27</v>
      </c>
      <c r="U12" s="7">
        <v>35</v>
      </c>
      <c r="V12" s="8">
        <v>45</v>
      </c>
      <c r="W12" s="6">
        <v>37</v>
      </c>
      <c r="X12" s="8"/>
      <c r="Y12" s="6">
        <f t="shared" si="5"/>
        <v>4</v>
      </c>
      <c r="Z12">
        <f t="shared" si="6"/>
        <v>19</v>
      </c>
      <c r="AA12" s="10"/>
      <c r="AI12" s="12">
        <f t="shared" si="7"/>
        <v>1</v>
      </c>
      <c r="AK12" s="13">
        <f t="shared" si="8"/>
        <v>0</v>
      </c>
      <c r="AL12" s="13">
        <f t="shared" si="9"/>
        <v>0</v>
      </c>
      <c r="AM12" s="13">
        <f t="shared" si="10"/>
        <v>2</v>
      </c>
      <c r="AN12" s="13">
        <f t="shared" si="11"/>
        <v>2</v>
      </c>
      <c r="AO12" s="13">
        <f t="shared" si="12"/>
        <v>1</v>
      </c>
      <c r="AP12" s="14"/>
      <c r="AQ12" s="14"/>
      <c r="AS12" s="14" t="str" cm="1">
        <f t="array" ref="AS12">IF(OR(AK12:AL12=$AR$2,(AK12:AL12=$AS$2),(AK12:AL12=$AT$2),AK12:AL12=$AU$2),("0"),("1"))</f>
        <v>0</v>
      </c>
      <c r="AV12" s="15"/>
      <c r="AW12">
        <f t="shared" si="13"/>
        <v>0</v>
      </c>
      <c r="AX12">
        <f t="shared" si="14"/>
        <v>0</v>
      </c>
      <c r="AY12">
        <f t="shared" si="15"/>
        <v>0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0</v>
      </c>
      <c r="BE12">
        <f t="shared" si="20"/>
        <v>0</v>
      </c>
      <c r="BF12">
        <f t="shared" si="21"/>
        <v>0</v>
      </c>
      <c r="BG12">
        <f t="shared" si="22"/>
        <v>0</v>
      </c>
      <c r="BH12">
        <f t="shared" si="23"/>
        <v>0</v>
      </c>
      <c r="BI12">
        <f t="shared" si="24"/>
        <v>0</v>
      </c>
      <c r="BJ12">
        <f t="shared" si="25"/>
        <v>0</v>
      </c>
      <c r="BK12">
        <f t="shared" si="26"/>
        <v>0</v>
      </c>
      <c r="BL12">
        <f t="shared" si="27"/>
        <v>0</v>
      </c>
      <c r="BM12">
        <f t="shared" si="28"/>
        <v>0</v>
      </c>
      <c r="BN12">
        <f t="shared" si="29"/>
        <v>0</v>
      </c>
      <c r="BP12">
        <f t="shared" si="30"/>
        <v>19</v>
      </c>
      <c r="BR12">
        <f t="shared" si="33"/>
        <v>2</v>
      </c>
      <c r="BS12">
        <f t="shared" si="32"/>
        <v>7</v>
      </c>
      <c r="BT12" s="14">
        <f t="shared" si="1"/>
        <v>35</v>
      </c>
      <c r="BU12">
        <f t="shared" si="1"/>
        <v>45</v>
      </c>
      <c r="BV12">
        <f>(MID(E12,1,2)*1)</f>
        <v>37</v>
      </c>
      <c r="BW12" s="17">
        <f t="shared" si="31"/>
        <v>26</v>
      </c>
      <c r="BX12" s="17">
        <f t="shared" si="31"/>
        <v>27</v>
      </c>
      <c r="BY12" s="17">
        <f t="shared" si="31"/>
        <v>35</v>
      </c>
      <c r="BZ12" s="17">
        <f t="shared" si="31"/>
        <v>45</v>
      </c>
      <c r="CA12" s="17">
        <f t="shared" si="31"/>
        <v>37</v>
      </c>
      <c r="CB12" s="20">
        <v>11000</v>
      </c>
      <c r="CC12" s="3" t="s">
        <v>21</v>
      </c>
      <c r="CE12" s="3">
        <f>'[3]400  et 70 ordre de sortie'!PJ456</f>
        <v>39</v>
      </c>
      <c r="CF12" s="3">
        <f>'[3]400  et 70 ordre de sortie'!PK456</f>
        <v>37</v>
      </c>
      <c r="CG12" s="3">
        <f>'[3]400  et 70 ordre de sortie'!PL456</f>
        <v>21</v>
      </c>
      <c r="CH12" s="3" t="str">
        <f>'[3]400  et 70 ordre de sortie'!PM456</f>
        <v/>
      </c>
      <c r="CI12" s="3">
        <f>'[3]400  et 70 ordre de sortie'!PN456</f>
        <v>22</v>
      </c>
      <c r="CQ12" s="25">
        <v>13</v>
      </c>
      <c r="CZ12" s="1">
        <v>24</v>
      </c>
      <c r="EC12" cm="1">
        <f t="array" ref="EC12:ED12">+_xlfn.LET(_xlpm.comp,RIGHT(A11:E11,1),_xlfn._xlws.FILTER(A11:E11,_xlfn.XMATCH(_xlpm.comp,_xlpm.comp)&lt;&gt;_xlfn.XMATCH(_xlpm.comp,_xlpm.comp,,-1)))</f>
        <v>35</v>
      </c>
      <c r="ED12">
        <v>45</v>
      </c>
      <c r="EH12">
        <f t="shared" si="2"/>
        <v>2</v>
      </c>
    </row>
    <row r="13" spans="1:138" ht="16.5" thickBot="1" x14ac:dyDescent="0.3">
      <c r="A13" s="1">
        <v>26</v>
      </c>
      <c r="B13" s="1">
        <v>27</v>
      </c>
      <c r="C13" s="1">
        <v>35</v>
      </c>
      <c r="D13" s="1">
        <v>45</v>
      </c>
      <c r="E13" s="1">
        <v>38</v>
      </c>
      <c r="F13" s="3">
        <v>171</v>
      </c>
      <c r="G13" s="3">
        <v>3</v>
      </c>
      <c r="H13">
        <v>0</v>
      </c>
      <c r="I13" s="4">
        <f t="shared" si="3"/>
        <v>0</v>
      </c>
      <c r="J13" cm="1">
        <f t="array" ref="J13">SUMPRODUCT(( MOD(A13:E13,2)&gt;0)*1)</f>
        <v>3</v>
      </c>
      <c r="K13" s="5"/>
      <c r="L13">
        <f t="shared" si="0"/>
        <v>0</v>
      </c>
      <c r="M13" s="6"/>
      <c r="O13" t="str">
        <f t="shared" si="4"/>
        <v>1</v>
      </c>
      <c r="Q13" s="7"/>
      <c r="R13" s="8"/>
      <c r="S13" s="7"/>
      <c r="T13" s="9" cm="1">
        <f t="array" ref="T13:U13">_xlfn.LET(_xlpm.comp,RIGHT(A13:E13,1),_xlfn._xlws.FILTER(A13:E13,_xlfn.XMATCH(_xlpm.comp,_xlpm.comp)&lt;&gt;_xlfn.XMATCH(_xlpm.comp,_xlpm.comp,,-1)))</f>
        <v>35</v>
      </c>
      <c r="U13" s="7">
        <v>45</v>
      </c>
      <c r="V13" s="8"/>
      <c r="W13" s="6"/>
      <c r="X13" s="8"/>
      <c r="Y13" s="6">
        <f t="shared" si="5"/>
        <v>2</v>
      </c>
      <c r="Z13">
        <f t="shared" si="6"/>
        <v>19</v>
      </c>
      <c r="AA13" s="10"/>
      <c r="AD13" s="30" t="s">
        <v>22</v>
      </c>
      <c r="AE13" s="31"/>
      <c r="AF13" s="32"/>
      <c r="AG13" s="33" t="s">
        <v>23</v>
      </c>
      <c r="AH13" s="34"/>
      <c r="AI13" s="12">
        <f t="shared" si="7"/>
        <v>1</v>
      </c>
      <c r="AK13" s="13">
        <f t="shared" si="8"/>
        <v>0</v>
      </c>
      <c r="AL13" s="13">
        <f t="shared" si="9"/>
        <v>0</v>
      </c>
      <c r="AM13" s="13">
        <f t="shared" si="10"/>
        <v>2</v>
      </c>
      <c r="AN13" s="13">
        <f t="shared" si="11"/>
        <v>2</v>
      </c>
      <c r="AO13" s="13">
        <f t="shared" si="12"/>
        <v>1</v>
      </c>
      <c r="AP13" s="14"/>
      <c r="AQ13" s="14"/>
      <c r="AS13" s="14" t="str" cm="1">
        <f t="array" ref="AS13">IF(OR(AK13:AL13=$AR$2,(AK13:AL13=$AS$2),(AK13:AL13=$AT$2),AK13:AL13=$AU$2),("0"),("1"))</f>
        <v>0</v>
      </c>
      <c r="AV13" s="15"/>
      <c r="AW13">
        <f t="shared" si="13"/>
        <v>0</v>
      </c>
      <c r="AX13">
        <f t="shared" si="14"/>
        <v>0</v>
      </c>
      <c r="AY13">
        <f t="shared" si="15"/>
        <v>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0</v>
      </c>
      <c r="BE13">
        <f t="shared" si="20"/>
        <v>0</v>
      </c>
      <c r="BF13">
        <f t="shared" si="21"/>
        <v>0</v>
      </c>
      <c r="BG13">
        <f t="shared" si="22"/>
        <v>0</v>
      </c>
      <c r="BH13">
        <f t="shared" si="23"/>
        <v>0</v>
      </c>
      <c r="BI13">
        <f t="shared" si="24"/>
        <v>0</v>
      </c>
      <c r="BJ13">
        <f t="shared" si="25"/>
        <v>0</v>
      </c>
      <c r="BK13">
        <f t="shared" si="26"/>
        <v>0</v>
      </c>
      <c r="BL13">
        <f t="shared" si="27"/>
        <v>0</v>
      </c>
      <c r="BM13">
        <f t="shared" si="28"/>
        <v>0</v>
      </c>
      <c r="BN13">
        <f t="shared" si="29"/>
        <v>0</v>
      </c>
      <c r="BP13">
        <f t="shared" si="30"/>
        <v>19</v>
      </c>
      <c r="BR13">
        <f t="shared" si="33"/>
        <v>2</v>
      </c>
      <c r="BS13">
        <f t="shared" si="32"/>
        <v>7</v>
      </c>
      <c r="BT13" s="14">
        <f t="shared" si="1"/>
        <v>35</v>
      </c>
      <c r="BU13">
        <f t="shared" si="1"/>
        <v>45</v>
      </c>
      <c r="BV13">
        <f>(MID(E13,1,2)*1)</f>
        <v>38</v>
      </c>
      <c r="BW13" s="17">
        <f t="shared" si="31"/>
        <v>26</v>
      </c>
      <c r="BX13" s="17">
        <f t="shared" si="31"/>
        <v>27</v>
      </c>
      <c r="BY13" s="17">
        <f t="shared" si="31"/>
        <v>35</v>
      </c>
      <c r="BZ13" s="17">
        <f t="shared" si="31"/>
        <v>45</v>
      </c>
      <c r="CA13" s="17">
        <f t="shared" si="31"/>
        <v>38</v>
      </c>
      <c r="CB13" s="20">
        <v>10001</v>
      </c>
      <c r="CC13" s="3" t="s">
        <v>24</v>
      </c>
      <c r="CE13" s="3">
        <f>'[3]400  et 70 ordre de sortie'!PJ457</f>
        <v>48</v>
      </c>
      <c r="CF13" s="3" t="str">
        <f>'[3]400  et 70 ordre de sortie'!PK457</f>
        <v/>
      </c>
      <c r="CG13" s="3">
        <f>'[3]400  et 70 ordre de sortie'!PL457</f>
        <v>41</v>
      </c>
      <c r="CH13" s="3" t="str">
        <f>'[3]400  et 70 ordre de sortie'!PM457</f>
        <v/>
      </c>
      <c r="CI13" s="3">
        <f>'[3]400  et 70 ordre de sortie'!PN457</f>
        <v>38</v>
      </c>
      <c r="CK13" t="s">
        <v>25</v>
      </c>
      <c r="CQ13" s="25">
        <v>19</v>
      </c>
      <c r="CZ13" s="1">
        <v>25</v>
      </c>
      <c r="EC13" cm="1">
        <f t="array" ref="EC13:EF13">+_xlfn.LET(_xlpm.comp,RIGHT(A12:E12,1),_xlfn._xlws.FILTER(A12:E12,_xlfn.XMATCH(_xlpm.comp,_xlpm.comp)&lt;&gt;_xlfn.XMATCH(_xlpm.comp,_xlpm.comp,,-1)))</f>
        <v>27</v>
      </c>
      <c r="ED13">
        <v>35</v>
      </c>
      <c r="EE13">
        <v>45</v>
      </c>
      <c r="EF13">
        <v>37</v>
      </c>
      <c r="EH13">
        <f t="shared" si="2"/>
        <v>4</v>
      </c>
    </row>
    <row r="14" spans="1:138" ht="16.5" thickBot="1" x14ac:dyDescent="0.3">
      <c r="A14" s="1">
        <v>26</v>
      </c>
      <c r="B14" s="1">
        <v>27</v>
      </c>
      <c r="C14" s="1">
        <v>35</v>
      </c>
      <c r="D14" s="1">
        <v>45</v>
      </c>
      <c r="E14" s="1">
        <v>42</v>
      </c>
      <c r="F14" s="3">
        <v>175</v>
      </c>
      <c r="G14" s="3">
        <v>3</v>
      </c>
      <c r="H14">
        <v>0</v>
      </c>
      <c r="I14" s="4">
        <f t="shared" si="3"/>
        <v>0</v>
      </c>
      <c r="J14" cm="1">
        <f t="array" ref="J14">SUMPRODUCT(( MOD(A14:E14,2)&gt;0)*1)</f>
        <v>3</v>
      </c>
      <c r="K14" s="5"/>
      <c r="L14">
        <f t="shared" si="0"/>
        <v>0</v>
      </c>
      <c r="M14" s="6"/>
      <c r="O14" t="str">
        <f t="shared" si="4"/>
        <v>1</v>
      </c>
      <c r="Q14" s="7"/>
      <c r="R14" s="8"/>
      <c r="S14" s="7"/>
      <c r="T14" s="9" cm="1">
        <f t="array" ref="T14:U14">_xlfn.LET(_xlpm.comp,RIGHT(A14:E14,1),_xlfn._xlws.FILTER(A14:E14,_xlfn.XMATCH(_xlpm.comp,_xlpm.comp)&lt;&gt;_xlfn.XMATCH(_xlpm.comp,_xlpm.comp,,-1)))</f>
        <v>35</v>
      </c>
      <c r="U14" s="7">
        <v>45</v>
      </c>
      <c r="V14" s="8"/>
      <c r="W14" s="6"/>
      <c r="X14" s="8"/>
      <c r="Y14" s="6">
        <f t="shared" si="5"/>
        <v>2</v>
      </c>
      <c r="Z14">
        <f t="shared" si="6"/>
        <v>19</v>
      </c>
      <c r="AA14" s="10"/>
      <c r="AB14" s="10"/>
      <c r="AC14" s="10"/>
      <c r="AD14" s="10" t="s">
        <v>26</v>
      </c>
      <c r="AE14" s="10" t="s">
        <v>0</v>
      </c>
      <c r="AF14" s="10"/>
      <c r="AG14" s="10"/>
      <c r="AH14" s="10"/>
      <c r="AI14" s="12">
        <f t="shared" si="7"/>
        <v>1</v>
      </c>
      <c r="AJ14" s="14"/>
      <c r="AK14" s="13">
        <f t="shared" si="8"/>
        <v>0</v>
      </c>
      <c r="AL14" s="13">
        <f t="shared" si="9"/>
        <v>0</v>
      </c>
      <c r="AM14" s="13">
        <f t="shared" si="10"/>
        <v>2</v>
      </c>
      <c r="AN14" s="13">
        <f t="shared" si="11"/>
        <v>1</v>
      </c>
      <c r="AO14" s="13">
        <f t="shared" si="12"/>
        <v>2</v>
      </c>
      <c r="AP14" s="14"/>
      <c r="AQ14" s="14"/>
      <c r="AS14" s="14" t="str" cm="1">
        <f t="array" ref="AS14">IF(OR(AK14:AL14=$AR$2,(AK14:AL14=$AS$2),(AK14:AL14=$AT$2),AK14:AL14=$AU$2),("0"),("1"))</f>
        <v>0</v>
      </c>
      <c r="AV14" s="15"/>
      <c r="AW14">
        <f t="shared" si="13"/>
        <v>0</v>
      </c>
      <c r="AX14">
        <f t="shared" si="14"/>
        <v>0</v>
      </c>
      <c r="AY14">
        <f t="shared" si="15"/>
        <v>0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0</v>
      </c>
      <c r="BE14">
        <f t="shared" si="20"/>
        <v>0</v>
      </c>
      <c r="BF14">
        <f t="shared" si="21"/>
        <v>0</v>
      </c>
      <c r="BG14">
        <f t="shared" si="22"/>
        <v>0</v>
      </c>
      <c r="BH14">
        <f t="shared" si="23"/>
        <v>0</v>
      </c>
      <c r="BI14">
        <f t="shared" si="24"/>
        <v>0</v>
      </c>
      <c r="BJ14">
        <f t="shared" si="25"/>
        <v>0</v>
      </c>
      <c r="BK14">
        <f t="shared" si="26"/>
        <v>0</v>
      </c>
      <c r="BL14">
        <f t="shared" si="27"/>
        <v>0</v>
      </c>
      <c r="BM14">
        <f t="shared" si="28"/>
        <v>0</v>
      </c>
      <c r="BN14">
        <f t="shared" si="29"/>
        <v>0</v>
      </c>
      <c r="BP14">
        <f t="shared" si="30"/>
        <v>19</v>
      </c>
      <c r="BR14">
        <f t="shared" si="33"/>
        <v>2</v>
      </c>
      <c r="BS14">
        <f t="shared" si="32"/>
        <v>7</v>
      </c>
      <c r="BT14" s="14">
        <f t="shared" si="1"/>
        <v>35</v>
      </c>
      <c r="BU14">
        <f t="shared" si="1"/>
        <v>45</v>
      </c>
      <c r="BV14">
        <f>(MID(E14,1,2)*1)</f>
        <v>42</v>
      </c>
      <c r="BW14" s="17">
        <f t="shared" si="31"/>
        <v>26</v>
      </c>
      <c r="BX14" s="17">
        <f t="shared" si="31"/>
        <v>27</v>
      </c>
      <c r="BY14" s="17">
        <f t="shared" si="31"/>
        <v>35</v>
      </c>
      <c r="BZ14" s="17">
        <f t="shared" si="31"/>
        <v>45</v>
      </c>
      <c r="CA14" s="17">
        <f t="shared" si="31"/>
        <v>42</v>
      </c>
      <c r="CB14" s="20">
        <v>11</v>
      </c>
      <c r="CC14" s="3" t="s">
        <v>27</v>
      </c>
      <c r="CE14" s="3" t="str">
        <f>'[3]400  et 70 ordre de sortie'!PJ458</f>
        <v/>
      </c>
      <c r="CF14" s="3" t="str">
        <f>'[3]400  et 70 ordre de sortie'!PK458</f>
        <v/>
      </c>
      <c r="CG14" s="3">
        <f>'[3]400  et 70 ordre de sortie'!PL458</f>
        <v>49</v>
      </c>
      <c r="CH14" s="3" t="str">
        <f>'[3]400  et 70 ordre de sortie'!PM458</f>
        <v/>
      </c>
      <c r="CI14" s="3">
        <f>'[3]400  et 70 ordre de sortie'!PN458</f>
        <v>48</v>
      </c>
      <c r="CQ14" s="25">
        <v>20</v>
      </c>
      <c r="CZ14" s="1">
        <v>27</v>
      </c>
      <c r="EC14" cm="1">
        <f t="array" ref="EC14:ED14">+_xlfn.LET(_xlpm.comp,RIGHT(A13:E13,1),_xlfn._xlws.FILTER(A13:E13,_xlfn.XMATCH(_xlpm.comp,_xlpm.comp)&lt;&gt;_xlfn.XMATCH(_xlpm.comp,_xlpm.comp,,-1)))</f>
        <v>35</v>
      </c>
      <c r="ED14">
        <v>45</v>
      </c>
      <c r="EH14">
        <f t="shared" si="2"/>
        <v>2</v>
      </c>
    </row>
    <row r="15" spans="1:138" ht="16.5" thickBot="1" x14ac:dyDescent="0.3">
      <c r="A15" s="1">
        <v>26</v>
      </c>
      <c r="B15" s="1">
        <v>27</v>
      </c>
      <c r="C15" s="1">
        <v>35</v>
      </c>
      <c r="D15" s="1">
        <v>45</v>
      </c>
      <c r="E15" s="1">
        <v>43</v>
      </c>
      <c r="F15" s="3">
        <v>176</v>
      </c>
      <c r="G15" s="3">
        <v>4</v>
      </c>
      <c r="H15">
        <v>0</v>
      </c>
      <c r="I15" s="4">
        <f t="shared" si="3"/>
        <v>0</v>
      </c>
      <c r="J15" cm="1">
        <f t="array" ref="J15">SUMPRODUCT(( MOD(A15:E15,2)&gt;0)*1)</f>
        <v>4</v>
      </c>
      <c r="K15" s="5"/>
      <c r="L15">
        <f t="shared" si="0"/>
        <v>0</v>
      </c>
      <c r="M15" s="6"/>
      <c r="O15" t="str">
        <f t="shared" si="4"/>
        <v>1</v>
      </c>
      <c r="Q15" s="7"/>
      <c r="R15" s="8"/>
      <c r="S15" s="7"/>
      <c r="T15" s="9" cm="1">
        <f t="array" ref="T15:U15">_xlfn.LET(_xlpm.comp,RIGHT(A15:E15,1),_xlfn._xlws.FILTER(A15:E15,_xlfn.XMATCH(_xlpm.comp,_xlpm.comp)&lt;&gt;_xlfn.XMATCH(_xlpm.comp,_xlpm.comp,,-1)))</f>
        <v>35</v>
      </c>
      <c r="U15" s="7">
        <v>45</v>
      </c>
      <c r="V15" s="8"/>
      <c r="W15" s="6"/>
      <c r="X15" s="8"/>
      <c r="Y15" s="6">
        <f t="shared" si="5"/>
        <v>2</v>
      </c>
      <c r="Z15">
        <f t="shared" si="6"/>
        <v>19</v>
      </c>
      <c r="AA15" s="10" t="s">
        <v>28</v>
      </c>
      <c r="AB15" t="s">
        <v>1</v>
      </c>
      <c r="AC15" s="35" t="str">
        <f>'[3]400  et 70 t'!KZ427</f>
        <v>rang 1</v>
      </c>
      <c r="AD15" s="36">
        <f>'[2]400  et 70 ordre de sortie'!JS541</f>
        <v>34</v>
      </c>
      <c r="AE15" s="36">
        <f>'[2]400  et 70 ordre de sortie'!JT541</f>
        <v>38</v>
      </c>
      <c r="AF15" s="36">
        <f>'[2]400  et 70 ordre de sortie'!JU541</f>
        <v>39</v>
      </c>
      <c r="AG15" s="36">
        <f>'[2]400  et 70 ordre de sortie'!JV541</f>
        <v>44</v>
      </c>
      <c r="AH15" s="36">
        <f>'[2]400  et 70 ordre de sortie'!JW541</f>
        <v>0</v>
      </c>
      <c r="AI15" s="12">
        <f t="shared" si="7"/>
        <v>1</v>
      </c>
      <c r="AJ15" s="29" t="s">
        <v>1</v>
      </c>
      <c r="AK15" s="13">
        <f t="shared" si="8"/>
        <v>0</v>
      </c>
      <c r="AL15" s="13">
        <f t="shared" si="9"/>
        <v>0</v>
      </c>
      <c r="AM15" s="13">
        <f t="shared" si="10"/>
        <v>2</v>
      </c>
      <c r="AN15" s="13">
        <f t="shared" si="11"/>
        <v>1</v>
      </c>
      <c r="AO15" s="13">
        <f t="shared" si="12"/>
        <v>2</v>
      </c>
      <c r="AP15" s="14"/>
      <c r="AQ15" s="14"/>
      <c r="AS15" s="14" t="str" cm="1">
        <f t="array" ref="AS15">IF(OR(AK15:AL15=$AR$2,(AK15:AL15=$AS$2),(AK15:AL15=$AT$2),AK15:AL15=$AU$2),("0"),("1"))</f>
        <v>0</v>
      </c>
      <c r="AV15" s="15"/>
      <c r="AW15">
        <f t="shared" si="13"/>
        <v>0</v>
      </c>
      <c r="AX15">
        <f t="shared" si="14"/>
        <v>0</v>
      </c>
      <c r="AY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0</v>
      </c>
      <c r="BE15">
        <f t="shared" si="20"/>
        <v>0</v>
      </c>
      <c r="BF15">
        <f t="shared" si="21"/>
        <v>0</v>
      </c>
      <c r="BG15">
        <f t="shared" si="22"/>
        <v>0</v>
      </c>
      <c r="BH15">
        <f t="shared" si="23"/>
        <v>0</v>
      </c>
      <c r="BI15">
        <f t="shared" si="24"/>
        <v>0</v>
      </c>
      <c r="BJ15">
        <f t="shared" si="25"/>
        <v>0</v>
      </c>
      <c r="BK15">
        <f t="shared" si="26"/>
        <v>0</v>
      </c>
      <c r="BL15">
        <f t="shared" si="27"/>
        <v>0</v>
      </c>
      <c r="BM15">
        <f t="shared" si="28"/>
        <v>0</v>
      </c>
      <c r="BN15">
        <f t="shared" si="29"/>
        <v>0</v>
      </c>
      <c r="BP15">
        <f t="shared" si="30"/>
        <v>19</v>
      </c>
      <c r="BR15">
        <f t="shared" si="33"/>
        <v>2</v>
      </c>
      <c r="BS15">
        <f t="shared" si="32"/>
        <v>7</v>
      </c>
      <c r="BT15" s="14">
        <f t="shared" si="1"/>
        <v>35</v>
      </c>
      <c r="BU15">
        <f t="shared" si="1"/>
        <v>45</v>
      </c>
      <c r="BV15">
        <f>(MID(E15,1,2)*1)</f>
        <v>43</v>
      </c>
      <c r="BW15" s="17">
        <f t="shared" si="31"/>
        <v>26</v>
      </c>
      <c r="BX15" s="17">
        <f t="shared" si="31"/>
        <v>27</v>
      </c>
      <c r="BY15" s="17">
        <f t="shared" si="31"/>
        <v>35</v>
      </c>
      <c r="BZ15" s="17">
        <f t="shared" si="31"/>
        <v>45</v>
      </c>
      <c r="CA15" s="17">
        <f t="shared" si="31"/>
        <v>43</v>
      </c>
      <c r="CB15" s="37">
        <v>100</v>
      </c>
      <c r="CC15" s="3" t="s">
        <v>29</v>
      </c>
      <c r="CE15" s="19" t="s">
        <v>10</v>
      </c>
      <c r="CF15" s="19" t="s">
        <v>13</v>
      </c>
      <c r="CG15" s="19" t="s">
        <v>15</v>
      </c>
      <c r="CH15" s="19" t="s">
        <v>17</v>
      </c>
      <c r="CI15" s="19" t="s">
        <v>19</v>
      </c>
      <c r="CQ15" s="25">
        <v>21</v>
      </c>
      <c r="CU15" s="1">
        <v>28</v>
      </c>
      <c r="EC15" cm="1">
        <f t="array" ref="EC15:ED15">+_xlfn.LET(_xlpm.comp,RIGHT(A14:E14,1),_xlfn._xlws.FILTER(A14:E14,_xlfn.XMATCH(_xlpm.comp,_xlpm.comp)&lt;&gt;_xlfn.XMATCH(_xlpm.comp,_xlpm.comp,,-1)))</f>
        <v>35</v>
      </c>
      <c r="ED15">
        <v>45</v>
      </c>
      <c r="EH15">
        <f t="shared" si="2"/>
        <v>2</v>
      </c>
    </row>
    <row r="16" spans="1:138" ht="16.5" thickBot="1" x14ac:dyDescent="0.3">
      <c r="A16" s="1">
        <v>26</v>
      </c>
      <c r="B16" s="1">
        <v>27</v>
      </c>
      <c r="C16" s="1">
        <v>35</v>
      </c>
      <c r="D16" s="1">
        <v>45</v>
      </c>
      <c r="E16" s="1">
        <v>46</v>
      </c>
      <c r="F16" s="3">
        <v>179</v>
      </c>
      <c r="G16" s="3">
        <v>3</v>
      </c>
      <c r="H16">
        <v>0</v>
      </c>
      <c r="I16" s="4">
        <f t="shared" si="3"/>
        <v>0</v>
      </c>
      <c r="J16" cm="1">
        <f t="array" ref="J16">SUMPRODUCT(( MOD(A16:E16,2)&gt;0)*1)</f>
        <v>3</v>
      </c>
      <c r="K16" s="5"/>
      <c r="L16">
        <f t="shared" si="0"/>
        <v>0</v>
      </c>
      <c r="M16" s="6"/>
      <c r="O16" t="str">
        <f t="shared" si="4"/>
        <v>1</v>
      </c>
      <c r="Q16" s="7"/>
      <c r="R16" s="8"/>
      <c r="S16" s="7"/>
      <c r="T16" s="9" cm="1">
        <f t="array" ref="T16:W16">_xlfn.LET(_xlpm.comp,RIGHT(A16:E16,1),_xlfn._xlws.FILTER(A16:E16,_xlfn.XMATCH(_xlpm.comp,_xlpm.comp)&lt;&gt;_xlfn.XMATCH(_xlpm.comp,_xlpm.comp,,-1)))</f>
        <v>26</v>
      </c>
      <c r="U16" s="7">
        <v>35</v>
      </c>
      <c r="V16" s="8">
        <v>45</v>
      </c>
      <c r="W16" s="6">
        <v>46</v>
      </c>
      <c r="X16" s="8"/>
      <c r="Y16" s="6">
        <f t="shared" si="5"/>
        <v>4</v>
      </c>
      <c r="Z16">
        <f t="shared" si="6"/>
        <v>20</v>
      </c>
      <c r="AA16" s="10" t="s">
        <v>30</v>
      </c>
      <c r="AB16" t="s">
        <v>2</v>
      </c>
      <c r="AC16" s="35" t="str">
        <f>'[3]400  et 70 t'!KZ428</f>
        <v>rang 2</v>
      </c>
      <c r="AD16" s="36">
        <f>'[2]400  et 70 ordre de sortie'!JS542</f>
        <v>9</v>
      </c>
      <c r="AE16" s="36">
        <f>'[2]400  et 70 ordre de sortie'!JT542</f>
        <v>42</v>
      </c>
      <c r="AF16" s="36">
        <f>'[2]400  et 70 ordre de sortie'!JU542</f>
        <v>47</v>
      </c>
      <c r="AG16" s="36">
        <f>'[2]400  et 70 ordre de sortie'!JV542</f>
        <v>0</v>
      </c>
      <c r="AH16" s="36">
        <f>'[2]400  et 70 ordre de sortie'!JW542</f>
        <v>0</v>
      </c>
      <c r="AI16" s="12">
        <f t="shared" si="7"/>
        <v>1</v>
      </c>
      <c r="AJ16" s="29" t="s">
        <v>2</v>
      </c>
      <c r="AK16" s="13">
        <f t="shared" si="8"/>
        <v>0</v>
      </c>
      <c r="AL16" s="13">
        <f t="shared" si="9"/>
        <v>0</v>
      </c>
      <c r="AM16" s="13">
        <f t="shared" si="10"/>
        <v>2</v>
      </c>
      <c r="AN16" s="13">
        <f t="shared" si="11"/>
        <v>1</v>
      </c>
      <c r="AO16" s="13">
        <f t="shared" si="12"/>
        <v>2</v>
      </c>
      <c r="AP16" s="14"/>
      <c r="AQ16" s="14"/>
      <c r="AS16" s="14" t="str" cm="1">
        <f t="array" ref="AS16">IF(OR(AK16:AL16=$AR$2,(AK16:AL16=$AS$2),(AK16:AL16=$AT$2),AK16:AL16=$AU$2),("0"),("1"))</f>
        <v>0</v>
      </c>
      <c r="AV16" s="15"/>
      <c r="AW16">
        <f t="shared" si="13"/>
        <v>0</v>
      </c>
      <c r="AX16">
        <f t="shared" si="14"/>
        <v>0</v>
      </c>
      <c r="AY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0</v>
      </c>
      <c r="BE16">
        <f t="shared" si="20"/>
        <v>0</v>
      </c>
      <c r="BF16">
        <f t="shared" si="21"/>
        <v>0</v>
      </c>
      <c r="BG16">
        <f t="shared" si="22"/>
        <v>0</v>
      </c>
      <c r="BH16">
        <f t="shared" si="23"/>
        <v>0</v>
      </c>
      <c r="BI16">
        <f t="shared" si="24"/>
        <v>0</v>
      </c>
      <c r="BJ16">
        <f t="shared" si="25"/>
        <v>0</v>
      </c>
      <c r="BK16">
        <f t="shared" si="26"/>
        <v>0</v>
      </c>
      <c r="BL16">
        <f t="shared" si="27"/>
        <v>0</v>
      </c>
      <c r="BM16">
        <f t="shared" si="28"/>
        <v>0</v>
      </c>
      <c r="BN16">
        <f t="shared" si="29"/>
        <v>0</v>
      </c>
      <c r="BP16">
        <f t="shared" si="30"/>
        <v>20</v>
      </c>
      <c r="BR16">
        <f t="shared" si="33"/>
        <v>2</v>
      </c>
      <c r="BS16">
        <f t="shared" si="32"/>
        <v>7</v>
      </c>
      <c r="BT16" s="14">
        <f t="shared" si="1"/>
        <v>35</v>
      </c>
      <c r="BU16">
        <f t="shared" si="1"/>
        <v>45</v>
      </c>
      <c r="BV16">
        <f t="shared" ref="BV16:BV25" si="35">(MID(E16,2,2)*1)</f>
        <v>6</v>
      </c>
      <c r="BW16" s="17">
        <f t="shared" si="31"/>
        <v>26</v>
      </c>
      <c r="BX16" s="17">
        <f t="shared" si="31"/>
        <v>27</v>
      </c>
      <c r="BY16" s="17">
        <f t="shared" si="31"/>
        <v>35</v>
      </c>
      <c r="BZ16" s="17">
        <f t="shared" si="31"/>
        <v>45</v>
      </c>
      <c r="CA16" s="17">
        <f t="shared" si="31"/>
        <v>46</v>
      </c>
      <c r="CB16" s="20">
        <v>101</v>
      </c>
      <c r="CC16" s="3" t="s">
        <v>31</v>
      </c>
      <c r="CE16" s="21" t="s">
        <v>32</v>
      </c>
      <c r="CF16" s="22"/>
      <c r="CG16" s="22"/>
      <c r="CH16" s="22"/>
      <c r="CI16" s="23"/>
      <c r="CQ16" s="25">
        <v>22</v>
      </c>
      <c r="CU16" s="1">
        <v>30</v>
      </c>
      <c r="CV16" t="s">
        <v>33</v>
      </c>
      <c r="EC16" cm="1">
        <f t="array" ref="EC16:ED16">+_xlfn.LET(_xlpm.comp,RIGHT(A15:E15,1),_xlfn._xlws.FILTER(A15:E15,_xlfn.XMATCH(_xlpm.comp,_xlpm.comp)&lt;&gt;_xlfn.XMATCH(_xlpm.comp,_xlpm.comp,,-1)))</f>
        <v>35</v>
      </c>
      <c r="ED16">
        <v>45</v>
      </c>
      <c r="EH16">
        <f t="shared" si="2"/>
        <v>2</v>
      </c>
    </row>
    <row r="17" spans="1:183" ht="16.5" thickBot="1" x14ac:dyDescent="0.3">
      <c r="A17" s="1">
        <v>26</v>
      </c>
      <c r="B17" s="1">
        <v>27</v>
      </c>
      <c r="C17" s="1">
        <v>35</v>
      </c>
      <c r="D17" s="1">
        <v>45</v>
      </c>
      <c r="E17" s="1">
        <v>4</v>
      </c>
      <c r="F17" s="3">
        <v>137</v>
      </c>
      <c r="G17" s="3">
        <v>3</v>
      </c>
      <c r="H17">
        <v>0</v>
      </c>
      <c r="I17" s="4">
        <f t="shared" si="3"/>
        <v>0</v>
      </c>
      <c r="J17" cm="1">
        <f t="array" ref="J17">SUMPRODUCT(( MOD(A17:E17,2)&gt;0)*1)</f>
        <v>3</v>
      </c>
      <c r="K17" s="5"/>
      <c r="L17">
        <f t="shared" si="0"/>
        <v>0</v>
      </c>
      <c r="M17" s="6"/>
      <c r="O17" t="str">
        <f t="shared" si="4"/>
        <v>1</v>
      </c>
      <c r="Q17" s="7"/>
      <c r="R17" s="8"/>
      <c r="S17" s="7"/>
      <c r="T17" s="9" cm="1">
        <f t="array" ref="T17:U17">_xlfn.LET(_xlpm.comp,RIGHT(A17:E17,1),_xlfn._xlws.FILTER(A17:E17,_xlfn.XMATCH(_xlpm.comp,_xlpm.comp)&lt;&gt;_xlfn.XMATCH(_xlpm.comp,_xlpm.comp,,-1)))</f>
        <v>35</v>
      </c>
      <c r="U17" s="7">
        <v>45</v>
      </c>
      <c r="V17" s="8"/>
      <c r="W17" s="6"/>
      <c r="X17" s="8"/>
      <c r="Y17" s="6">
        <f t="shared" si="5"/>
        <v>2</v>
      </c>
      <c r="Z17">
        <f t="shared" si="6"/>
        <v>19</v>
      </c>
      <c r="AA17" s="10" t="s">
        <v>34</v>
      </c>
      <c r="AB17" t="s">
        <v>3</v>
      </c>
      <c r="AC17" s="35" t="str">
        <f>'[3]400  et 70 t'!KZ429</f>
        <v>rang 3</v>
      </c>
      <c r="AD17" s="36">
        <f>'[2]400  et 70 ordre de sortie'!JS543</f>
        <v>1</v>
      </c>
      <c r="AE17" s="36">
        <f>'[2]400  et 70 ordre de sortie'!JT543</f>
        <v>13</v>
      </c>
      <c r="AF17" s="36">
        <f>'[2]400  et 70 ordre de sortie'!JU543</f>
        <v>14</v>
      </c>
      <c r="AG17" s="36">
        <f>'[2]400  et 70 ordre de sortie'!JV543</f>
        <v>47</v>
      </c>
      <c r="AH17" s="36">
        <f>'[2]400  et 70 ordre de sortie'!JW543</f>
        <v>49</v>
      </c>
      <c r="AI17" s="12">
        <f t="shared" si="7"/>
        <v>1</v>
      </c>
      <c r="AJ17" s="29" t="s">
        <v>3</v>
      </c>
      <c r="AK17" s="13">
        <f t="shared" si="8"/>
        <v>1</v>
      </c>
      <c r="AL17" s="13">
        <f t="shared" si="9"/>
        <v>0</v>
      </c>
      <c r="AM17" s="13">
        <f t="shared" si="10"/>
        <v>2</v>
      </c>
      <c r="AN17" s="13">
        <f t="shared" si="11"/>
        <v>1</v>
      </c>
      <c r="AO17" s="13">
        <f t="shared" si="12"/>
        <v>1</v>
      </c>
      <c r="AP17" s="14"/>
      <c r="AQ17" s="14"/>
      <c r="AS17" s="14" t="str" cm="1">
        <f t="array" ref="AS17">IF(OR(AK17:AL17=$AR$2,(AK17:AL17=$AS$2),(AK17:AL17=$AT$2),AK17:AL17=$AU$2),("0"),("1"))</f>
        <v>0</v>
      </c>
      <c r="AV17" s="15"/>
      <c r="AW17">
        <f t="shared" si="13"/>
        <v>0</v>
      </c>
      <c r="AX17">
        <f t="shared" si="14"/>
        <v>0</v>
      </c>
      <c r="AY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0</v>
      </c>
      <c r="BE17">
        <f t="shared" si="20"/>
        <v>0</v>
      </c>
      <c r="BF17">
        <f t="shared" si="21"/>
        <v>0</v>
      </c>
      <c r="BG17">
        <f t="shared" si="22"/>
        <v>0</v>
      </c>
      <c r="BH17">
        <f t="shared" si="23"/>
        <v>0</v>
      </c>
      <c r="BI17">
        <f t="shared" si="24"/>
        <v>0</v>
      </c>
      <c r="BJ17">
        <f t="shared" si="25"/>
        <v>0</v>
      </c>
      <c r="BK17">
        <f t="shared" si="26"/>
        <v>0</v>
      </c>
      <c r="BL17">
        <f t="shared" si="27"/>
        <v>0</v>
      </c>
      <c r="BM17">
        <f t="shared" si="28"/>
        <v>0</v>
      </c>
      <c r="BN17">
        <f t="shared" si="29"/>
        <v>0</v>
      </c>
      <c r="BP17">
        <f t="shared" si="30"/>
        <v>41</v>
      </c>
      <c r="BR17">
        <f t="shared" si="33"/>
        <v>2</v>
      </c>
      <c r="BS17">
        <f t="shared" si="32"/>
        <v>7</v>
      </c>
      <c r="BT17" s="14">
        <f t="shared" si="1"/>
        <v>35</v>
      </c>
      <c r="BU17">
        <f t="shared" si="1"/>
        <v>45</v>
      </c>
      <c r="BV17" t="e">
        <f t="shared" si="35"/>
        <v>#VALUE!</v>
      </c>
      <c r="BW17" s="17">
        <f t="shared" si="31"/>
        <v>26</v>
      </c>
      <c r="BX17" s="17">
        <f t="shared" si="31"/>
        <v>27</v>
      </c>
      <c r="BY17" s="17">
        <f t="shared" si="31"/>
        <v>35</v>
      </c>
      <c r="BZ17" s="17">
        <f t="shared" si="31"/>
        <v>45</v>
      </c>
      <c r="CA17" s="17">
        <f t="shared" si="31"/>
        <v>4</v>
      </c>
      <c r="CB17" s="20">
        <v>10010</v>
      </c>
      <c r="CC17" s="3" t="s">
        <v>35</v>
      </c>
      <c r="CE17" s="27" t="s">
        <v>9</v>
      </c>
      <c r="CF17" s="28">
        <v>2</v>
      </c>
      <c r="CG17" s="28">
        <v>3</v>
      </c>
      <c r="CH17" s="28">
        <v>4</v>
      </c>
      <c r="CI17" s="28">
        <v>5</v>
      </c>
      <c r="CQ17" s="25">
        <v>24</v>
      </c>
      <c r="CU17" s="1">
        <v>32</v>
      </c>
      <c r="CV17" t="s">
        <v>36</v>
      </c>
      <c r="EC17" cm="1">
        <f t="array" ref="EC17:EF17">+_xlfn.LET(_xlpm.comp,RIGHT(A16:E16,1),_xlfn._xlws.FILTER(A16:E16,_xlfn.XMATCH(_xlpm.comp,_xlpm.comp)&lt;&gt;_xlfn.XMATCH(_xlpm.comp,_xlpm.comp,,-1)))</f>
        <v>26</v>
      </c>
      <c r="ED17">
        <v>35</v>
      </c>
      <c r="EE17">
        <v>45</v>
      </c>
      <c r="EF17">
        <v>46</v>
      </c>
      <c r="EH17">
        <f t="shared" si="2"/>
        <v>4</v>
      </c>
    </row>
    <row r="18" spans="1:183" ht="16.5" thickBot="1" x14ac:dyDescent="0.3">
      <c r="A18" s="1">
        <v>26</v>
      </c>
      <c r="B18" s="1">
        <v>27</v>
      </c>
      <c r="C18" s="1">
        <v>35</v>
      </c>
      <c r="D18" s="1">
        <v>45</v>
      </c>
      <c r="E18" s="1">
        <v>9</v>
      </c>
      <c r="F18" s="3">
        <v>142</v>
      </c>
      <c r="G18" s="3">
        <v>4</v>
      </c>
      <c r="H18">
        <v>0</v>
      </c>
      <c r="I18" s="4">
        <f t="shared" si="3"/>
        <v>0</v>
      </c>
      <c r="J18" cm="1">
        <f t="array" ref="J18">SUMPRODUCT(( MOD(A18:E18,2)&gt;0)*1)</f>
        <v>4</v>
      </c>
      <c r="K18" s="5"/>
      <c r="L18">
        <f t="shared" si="0"/>
        <v>0</v>
      </c>
      <c r="M18" s="6"/>
      <c r="O18" t="str">
        <f t="shared" si="4"/>
        <v>1</v>
      </c>
      <c r="Q18" s="7"/>
      <c r="R18" s="8"/>
      <c r="S18" s="7"/>
      <c r="T18" s="9" cm="1">
        <f t="array" ref="T18:U18">_xlfn.LET(_xlpm.comp,RIGHT(A18:E18,1),_xlfn._xlws.FILTER(A18:E18,_xlfn.XMATCH(_xlpm.comp,_xlpm.comp)&lt;&gt;_xlfn.XMATCH(_xlpm.comp,_xlpm.comp,,-1)))</f>
        <v>35</v>
      </c>
      <c r="U18" s="7">
        <v>45</v>
      </c>
      <c r="V18" s="8"/>
      <c r="W18" s="6"/>
      <c r="X18" s="8"/>
      <c r="Y18" s="6">
        <f t="shared" si="5"/>
        <v>2</v>
      </c>
      <c r="Z18">
        <f t="shared" si="6"/>
        <v>19</v>
      </c>
      <c r="AA18" s="10" t="s">
        <v>37</v>
      </c>
      <c r="AB18" t="s">
        <v>4</v>
      </c>
      <c r="AC18" s="35" t="str">
        <f>'[3]400  et 70 t'!KZ430</f>
        <v>rang 4</v>
      </c>
      <c r="AD18" s="36">
        <f>'[2]400  et 70 ordre de sortie'!JS544</f>
        <v>4</v>
      </c>
      <c r="AE18" s="36">
        <f>'[2]400  et 70 ordre de sortie'!JT544</f>
        <v>10</v>
      </c>
      <c r="AF18" s="36">
        <f>'[2]400  et 70 ordre de sortie'!JU544</f>
        <v>14</v>
      </c>
      <c r="AG18" s="36">
        <f>'[2]400  et 70 ordre de sortie'!JV544</f>
        <v>32</v>
      </c>
      <c r="AH18" s="36">
        <f>'[2]400  et 70 ordre de sortie'!JW544</f>
        <v>37</v>
      </c>
      <c r="AI18" s="12">
        <f t="shared" si="7"/>
        <v>1</v>
      </c>
      <c r="AJ18" s="29" t="s">
        <v>4</v>
      </c>
      <c r="AK18" s="13">
        <f t="shared" si="8"/>
        <v>1</v>
      </c>
      <c r="AL18" s="13">
        <f t="shared" si="9"/>
        <v>0</v>
      </c>
      <c r="AM18" s="13">
        <f t="shared" si="10"/>
        <v>2</v>
      </c>
      <c r="AN18" s="13">
        <f t="shared" si="11"/>
        <v>1</v>
      </c>
      <c r="AO18" s="13">
        <f t="shared" si="12"/>
        <v>1</v>
      </c>
      <c r="AP18" s="14"/>
      <c r="AQ18" s="14"/>
      <c r="AS18" s="14" t="str" cm="1">
        <f t="array" ref="AS18">IF(OR(AK18:AL18=$AR$2,(AK18:AL18=$AS$2),(AK18:AL18=$AT$2),AK18:AL18=$AU$2),("0"),("1"))</f>
        <v>0</v>
      </c>
      <c r="AV18" s="15"/>
      <c r="AW18">
        <f t="shared" si="13"/>
        <v>0</v>
      </c>
      <c r="AX18">
        <f t="shared" si="14"/>
        <v>0</v>
      </c>
      <c r="AY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0</v>
      </c>
      <c r="BE18">
        <f t="shared" si="20"/>
        <v>0</v>
      </c>
      <c r="BF18">
        <f t="shared" si="21"/>
        <v>0</v>
      </c>
      <c r="BG18">
        <f t="shared" si="22"/>
        <v>0</v>
      </c>
      <c r="BH18">
        <f t="shared" si="23"/>
        <v>0</v>
      </c>
      <c r="BI18">
        <f t="shared" si="24"/>
        <v>0</v>
      </c>
      <c r="BJ18">
        <f t="shared" si="25"/>
        <v>0</v>
      </c>
      <c r="BK18">
        <f t="shared" si="26"/>
        <v>0</v>
      </c>
      <c r="BL18">
        <f t="shared" si="27"/>
        <v>0</v>
      </c>
      <c r="BM18">
        <f t="shared" si="28"/>
        <v>0</v>
      </c>
      <c r="BN18">
        <f t="shared" si="29"/>
        <v>0</v>
      </c>
      <c r="BP18">
        <f t="shared" si="30"/>
        <v>36</v>
      </c>
      <c r="BR18">
        <f t="shared" si="33"/>
        <v>2</v>
      </c>
      <c r="BS18">
        <f t="shared" si="32"/>
        <v>7</v>
      </c>
      <c r="BT18" s="14">
        <f t="shared" si="1"/>
        <v>35</v>
      </c>
      <c r="BU18">
        <f t="shared" si="1"/>
        <v>45</v>
      </c>
      <c r="BV18" t="e">
        <f t="shared" si="35"/>
        <v>#VALUE!</v>
      </c>
      <c r="BW18" s="17">
        <f t="shared" si="31"/>
        <v>26</v>
      </c>
      <c r="BX18" s="17">
        <f t="shared" si="31"/>
        <v>27</v>
      </c>
      <c r="BY18" s="17">
        <f t="shared" si="31"/>
        <v>35</v>
      </c>
      <c r="BZ18" s="17">
        <f t="shared" si="31"/>
        <v>45</v>
      </c>
      <c r="CA18" s="17">
        <f t="shared" si="31"/>
        <v>9</v>
      </c>
      <c r="CB18" s="20">
        <v>1100</v>
      </c>
      <c r="CC18" s="3" t="s">
        <v>38</v>
      </c>
      <c r="CE18" s="3">
        <f>'[3]400  et 70 ordre de sortie'!NR593</f>
        <v>0</v>
      </c>
      <c r="CF18" s="3">
        <f>'[3]400  et 70 ordre de sortie'!NS593</f>
        <v>0</v>
      </c>
      <c r="CG18" s="3" t="str">
        <f>'[3]400  et 70 ordre de sortie'!NT593</f>
        <v/>
      </c>
      <c r="CH18" s="3">
        <f>'[3]400  et 70 ordre de sortie'!NU593</f>
        <v>3</v>
      </c>
      <c r="CI18" s="3">
        <f>'[3]400  et 70 ordre de sortie'!NV593</f>
        <v>0</v>
      </c>
      <c r="CQ18" s="25">
        <v>26</v>
      </c>
      <c r="CU18" s="1">
        <v>33</v>
      </c>
      <c r="CV18" s="38" t="s">
        <v>39</v>
      </c>
      <c r="EC18" cm="1">
        <f t="array" ref="EC18:ED18">+_xlfn.LET(_xlpm.comp,RIGHT(A17:E17,1),_xlfn._xlws.FILTER(A17:E17,_xlfn.XMATCH(_xlpm.comp,_xlpm.comp)&lt;&gt;_xlfn.XMATCH(_xlpm.comp,_xlpm.comp,,-1)))</f>
        <v>35</v>
      </c>
      <c r="ED18">
        <v>45</v>
      </c>
      <c r="EH18">
        <f t="shared" si="2"/>
        <v>2</v>
      </c>
    </row>
    <row r="19" spans="1:183" ht="16.5" thickBot="1" x14ac:dyDescent="0.3">
      <c r="A19" s="1">
        <v>26</v>
      </c>
      <c r="B19" s="1">
        <v>27</v>
      </c>
      <c r="C19" s="1">
        <v>35</v>
      </c>
      <c r="D19" s="1">
        <v>45</v>
      </c>
      <c r="E19" s="1">
        <v>10</v>
      </c>
      <c r="F19" s="3">
        <v>143</v>
      </c>
      <c r="G19" s="3">
        <v>3</v>
      </c>
      <c r="H19">
        <v>0</v>
      </c>
      <c r="I19" s="4">
        <f t="shared" si="3"/>
        <v>0</v>
      </c>
      <c r="J19" cm="1">
        <f t="array" ref="J19">SUMPRODUCT(( MOD(A19:E19,2)&gt;0)*1)</f>
        <v>3</v>
      </c>
      <c r="K19" s="5"/>
      <c r="L19">
        <f t="shared" si="0"/>
        <v>0</v>
      </c>
      <c r="M19" s="6"/>
      <c r="O19" t="str">
        <f t="shared" si="4"/>
        <v>1</v>
      </c>
      <c r="Q19" s="7"/>
      <c r="R19" s="8"/>
      <c r="S19" s="7"/>
      <c r="T19" s="9" cm="1">
        <f t="array" ref="T19:U19">_xlfn.LET(_xlpm.comp,RIGHT(A19:E19,1),_xlfn._xlws.FILTER(A19:E19,_xlfn.XMATCH(_xlpm.comp,_xlpm.comp)&lt;&gt;_xlfn.XMATCH(_xlpm.comp,_xlpm.comp,,-1)))</f>
        <v>35</v>
      </c>
      <c r="U19" s="7">
        <v>45</v>
      </c>
      <c r="V19" s="8"/>
      <c r="W19" s="6"/>
      <c r="X19" s="8"/>
      <c r="Y19" s="6">
        <f t="shared" si="5"/>
        <v>2</v>
      </c>
      <c r="Z19">
        <f t="shared" si="6"/>
        <v>19</v>
      </c>
      <c r="AA19" s="10" t="s">
        <v>40</v>
      </c>
      <c r="AB19" s="10" t="s">
        <v>5</v>
      </c>
      <c r="AC19" s="35" t="str">
        <f>'[3]400  et 70 t'!KZ431</f>
        <v>rang 5</v>
      </c>
      <c r="AD19" s="36">
        <f>'[2]400  et 70 ordre de sortie'!JS545</f>
        <v>18</v>
      </c>
      <c r="AE19" s="36">
        <f>'[2]400  et 70 ordre de sortie'!JT545</f>
        <v>38</v>
      </c>
      <c r="AF19" s="36">
        <f>'[2]400  et 70 ordre de sortie'!JU545</f>
        <v>48</v>
      </c>
      <c r="AG19" s="36">
        <f>'[2]400  et 70 ordre de sortie'!JV545</f>
        <v>0</v>
      </c>
      <c r="AH19" s="36">
        <f>'[2]400  et 70 ordre de sortie'!JW545</f>
        <v>0</v>
      </c>
      <c r="AI19" s="12">
        <f t="shared" si="7"/>
        <v>1</v>
      </c>
      <c r="AJ19" s="29" t="s">
        <v>5</v>
      </c>
      <c r="AK19" s="13">
        <f t="shared" si="8"/>
        <v>0</v>
      </c>
      <c r="AL19" s="13">
        <f t="shared" si="9"/>
        <v>1</v>
      </c>
      <c r="AM19" s="13">
        <f t="shared" si="10"/>
        <v>2</v>
      </c>
      <c r="AN19" s="13">
        <f t="shared" si="11"/>
        <v>1</v>
      </c>
      <c r="AO19" s="13">
        <f t="shared" si="12"/>
        <v>1</v>
      </c>
      <c r="AP19" s="14"/>
      <c r="AQ19" s="14"/>
      <c r="AS19" s="14" t="str" cm="1">
        <f t="array" ref="AS19">IF(OR(AK19:AL19=$AR$2,(AK19:AL19=$AS$2),(AK19:AL19=$AT$2),AK19:AL19=$AU$2),("0"),("1"))</f>
        <v>0</v>
      </c>
      <c r="AU19" s="10"/>
      <c r="AV19" s="10"/>
      <c r="AW19">
        <f t="shared" si="13"/>
        <v>0</v>
      </c>
      <c r="AX19">
        <f t="shared" si="14"/>
        <v>0</v>
      </c>
      <c r="AY19">
        <f t="shared" si="15"/>
        <v>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0</v>
      </c>
      <c r="BE19">
        <f t="shared" si="20"/>
        <v>0</v>
      </c>
      <c r="BF19">
        <f t="shared" si="21"/>
        <v>0</v>
      </c>
      <c r="BG19">
        <f t="shared" si="22"/>
        <v>0</v>
      </c>
      <c r="BH19">
        <f t="shared" si="23"/>
        <v>0</v>
      </c>
      <c r="BI19">
        <f t="shared" si="24"/>
        <v>0</v>
      </c>
      <c r="BJ19">
        <f t="shared" si="25"/>
        <v>0</v>
      </c>
      <c r="BK19">
        <f t="shared" si="26"/>
        <v>0</v>
      </c>
      <c r="BL19">
        <f t="shared" si="27"/>
        <v>0</v>
      </c>
      <c r="BM19">
        <f t="shared" si="28"/>
        <v>0</v>
      </c>
      <c r="BN19">
        <f t="shared" si="29"/>
        <v>0</v>
      </c>
      <c r="BP19">
        <f t="shared" si="30"/>
        <v>35</v>
      </c>
      <c r="BR19">
        <f t="shared" si="33"/>
        <v>2</v>
      </c>
      <c r="BS19">
        <f t="shared" si="32"/>
        <v>7</v>
      </c>
      <c r="BT19" s="14">
        <f t="shared" ref="BT19:BU31" si="36">(MID(C19,1,2)*1)</f>
        <v>35</v>
      </c>
      <c r="BU19">
        <f t="shared" si="36"/>
        <v>45</v>
      </c>
      <c r="BV19">
        <f t="shared" si="35"/>
        <v>0</v>
      </c>
      <c r="BW19" s="17">
        <f t="shared" si="31"/>
        <v>26</v>
      </c>
      <c r="BX19" s="17">
        <f t="shared" si="31"/>
        <v>27</v>
      </c>
      <c r="BY19" s="17">
        <f t="shared" si="31"/>
        <v>35</v>
      </c>
      <c r="BZ19" s="17">
        <f t="shared" si="31"/>
        <v>45</v>
      </c>
      <c r="CA19" s="17">
        <f t="shared" si="31"/>
        <v>10</v>
      </c>
      <c r="CE19" s="3" t="str">
        <f>'[3]400  et 70 ordre de sortie'!NR594</f>
        <v/>
      </c>
      <c r="CF19" s="3">
        <f>'[3]400  et 70 ordre de sortie'!NS594</f>
        <v>4</v>
      </c>
      <c r="CG19" s="3" t="str">
        <f>'[3]400  et 70 ordre de sortie'!NT594</f>
        <v/>
      </c>
      <c r="CH19" s="3">
        <f>'[3]400  et 70 ordre de sortie'!NU594</f>
        <v>5</v>
      </c>
      <c r="CI19" s="3">
        <f>'[3]400  et 70 ordre de sortie'!NV594</f>
        <v>1</v>
      </c>
      <c r="CQ19" s="25">
        <v>28</v>
      </c>
      <c r="CU19" s="1">
        <v>38</v>
      </c>
      <c r="CV19" s="38" t="s">
        <v>41</v>
      </c>
      <c r="EC19" cm="1">
        <f t="array" ref="EC19:ED19">+_xlfn.LET(_xlpm.comp,RIGHT(A18:E18,1),_xlfn._xlws.FILTER(A18:E18,_xlfn.XMATCH(_xlpm.comp,_xlpm.comp)&lt;&gt;_xlfn.XMATCH(_xlpm.comp,_xlpm.comp,,-1)))</f>
        <v>35</v>
      </c>
      <c r="ED19">
        <v>45</v>
      </c>
      <c r="EH19">
        <f t="shared" si="2"/>
        <v>2</v>
      </c>
    </row>
    <row r="20" spans="1:183" ht="16.5" thickBot="1" x14ac:dyDescent="0.3">
      <c r="A20" s="1">
        <v>26</v>
      </c>
      <c r="B20" s="1">
        <v>27</v>
      </c>
      <c r="C20" s="1">
        <v>35</v>
      </c>
      <c r="D20" s="1">
        <v>45</v>
      </c>
      <c r="E20" s="1">
        <v>15</v>
      </c>
      <c r="F20" s="3">
        <v>148</v>
      </c>
      <c r="G20" s="3">
        <v>4</v>
      </c>
      <c r="H20">
        <v>0</v>
      </c>
      <c r="I20" s="4">
        <f t="shared" si="3"/>
        <v>0</v>
      </c>
      <c r="J20" cm="1">
        <f t="array" ref="J20">SUMPRODUCT(( MOD(A20:E20,2)&gt;0)*1)</f>
        <v>4</v>
      </c>
      <c r="K20" s="5"/>
      <c r="L20">
        <f t="shared" si="0"/>
        <v>0</v>
      </c>
      <c r="M20" s="6"/>
      <c r="O20" t="str">
        <f t="shared" si="4"/>
        <v>1</v>
      </c>
      <c r="Q20" s="7"/>
      <c r="R20" s="8"/>
      <c r="S20" s="7"/>
      <c r="T20" s="9" cm="1">
        <f t="array" ref="T20:V20">_xlfn.LET(_xlpm.comp,RIGHT(A20:E20,1),_xlfn._xlws.FILTER(A20:E20,_xlfn.XMATCH(_xlpm.comp,_xlpm.comp)&lt;&gt;_xlfn.XMATCH(_xlpm.comp,_xlpm.comp,,-1)))</f>
        <v>35</v>
      </c>
      <c r="U20" s="7">
        <v>45</v>
      </c>
      <c r="V20" s="8">
        <v>15</v>
      </c>
      <c r="W20" s="6"/>
      <c r="X20" s="8"/>
      <c r="Y20" s="6">
        <f t="shared" si="5"/>
        <v>3</v>
      </c>
      <c r="Z20">
        <f t="shared" si="6"/>
        <v>19</v>
      </c>
      <c r="AA20" s="10"/>
      <c r="AB20" s="10"/>
      <c r="AC20" s="10"/>
      <c r="AD20" s="10"/>
      <c r="AE20" s="14"/>
      <c r="AF20" s="14"/>
      <c r="AG20" s="10"/>
      <c r="AH20" s="10"/>
      <c r="AI20" s="12">
        <f t="shared" si="7"/>
        <v>1</v>
      </c>
      <c r="AJ20" s="10"/>
      <c r="AK20" s="13">
        <f t="shared" si="8"/>
        <v>0</v>
      </c>
      <c r="AL20" s="13">
        <f t="shared" si="9"/>
        <v>1</v>
      </c>
      <c r="AM20" s="13">
        <f t="shared" si="10"/>
        <v>2</v>
      </c>
      <c r="AN20" s="13">
        <f t="shared" si="11"/>
        <v>1</v>
      </c>
      <c r="AO20" s="13">
        <f t="shared" si="12"/>
        <v>1</v>
      </c>
      <c r="AP20" s="14"/>
      <c r="AQ20" s="14"/>
      <c r="AS20" s="14" t="str" cm="1">
        <f t="array" ref="AS20">IF(OR(AK20:AL20=$AR$2,(AK20:AL20=$AS$2),(AK20:AL20=$AT$2),AK20:AL20=$AU$2),("0"),("1"))</f>
        <v>0</v>
      </c>
      <c r="AU20" s="10"/>
      <c r="AV20" s="10"/>
      <c r="AW20">
        <f t="shared" si="13"/>
        <v>0</v>
      </c>
      <c r="AX20">
        <f t="shared" si="14"/>
        <v>0</v>
      </c>
      <c r="AY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0</v>
      </c>
      <c r="BE20">
        <f t="shared" si="20"/>
        <v>0</v>
      </c>
      <c r="BF20">
        <f t="shared" si="21"/>
        <v>0</v>
      </c>
      <c r="BG20">
        <f t="shared" si="22"/>
        <v>0</v>
      </c>
      <c r="BH20">
        <f t="shared" si="23"/>
        <v>0</v>
      </c>
      <c r="BI20">
        <f t="shared" si="24"/>
        <v>0</v>
      </c>
      <c r="BJ20">
        <f t="shared" si="25"/>
        <v>0</v>
      </c>
      <c r="BK20">
        <f t="shared" si="26"/>
        <v>0</v>
      </c>
      <c r="BL20">
        <f t="shared" si="27"/>
        <v>0</v>
      </c>
      <c r="BM20">
        <f t="shared" si="28"/>
        <v>0</v>
      </c>
      <c r="BN20">
        <f t="shared" si="29"/>
        <v>0</v>
      </c>
      <c r="BP20">
        <f t="shared" si="30"/>
        <v>30</v>
      </c>
      <c r="BR20">
        <f t="shared" si="33"/>
        <v>2</v>
      </c>
      <c r="BS20">
        <f t="shared" si="32"/>
        <v>7</v>
      </c>
      <c r="BT20" s="14">
        <f t="shared" si="36"/>
        <v>35</v>
      </c>
      <c r="BU20">
        <f t="shared" si="36"/>
        <v>45</v>
      </c>
      <c r="BV20">
        <f>(MID(E20,1,2)*1)</f>
        <v>15</v>
      </c>
      <c r="BW20" s="17">
        <f t="shared" si="31"/>
        <v>26</v>
      </c>
      <c r="BX20" s="17">
        <f t="shared" si="31"/>
        <v>27</v>
      </c>
      <c r="BY20" s="17">
        <f t="shared" si="31"/>
        <v>35</v>
      </c>
      <c r="BZ20" s="17">
        <f t="shared" si="31"/>
        <v>45</v>
      </c>
      <c r="CA20" s="17">
        <f t="shared" si="31"/>
        <v>15</v>
      </c>
      <c r="CE20" s="3" t="str">
        <f>'[3]400  et 70 ordre de sortie'!NR595</f>
        <v/>
      </c>
      <c r="CF20" s="3">
        <f>'[3]400  et 70 ordre de sortie'!NS595</f>
        <v>4</v>
      </c>
      <c r="CG20" s="3" t="str">
        <f>'[3]400  et 70 ordre de sortie'!NT595</f>
        <v/>
      </c>
      <c r="CH20" s="3">
        <f>'[3]400  et 70 ordre de sortie'!NU595</f>
        <v>5</v>
      </c>
      <c r="CI20" s="3" t="str">
        <f>'[3]400  et 70 ordre de sortie'!NV595</f>
        <v/>
      </c>
      <c r="CQ20" s="25">
        <v>31</v>
      </c>
      <c r="CU20" s="3"/>
      <c r="CV20" s="38" t="s">
        <v>42</v>
      </c>
      <c r="EC20" cm="1">
        <f t="array" ref="EC20:ED20">+_xlfn.LET(_xlpm.comp,RIGHT(A19:E19,1),_xlfn._xlws.FILTER(A19:E19,_xlfn.XMATCH(_xlpm.comp,_xlpm.comp)&lt;&gt;_xlfn.XMATCH(_xlpm.comp,_xlpm.comp,,-1)))</f>
        <v>35</v>
      </c>
      <c r="ED20">
        <v>45</v>
      </c>
      <c r="EH20">
        <f t="shared" si="2"/>
        <v>2</v>
      </c>
    </row>
    <row r="21" spans="1:183" ht="16.5" thickBot="1" x14ac:dyDescent="0.3">
      <c r="A21" s="1">
        <v>26</v>
      </c>
      <c r="B21" s="1">
        <v>27</v>
      </c>
      <c r="C21" s="1">
        <v>35</v>
      </c>
      <c r="D21" s="1">
        <v>47</v>
      </c>
      <c r="E21" s="1">
        <v>49</v>
      </c>
      <c r="F21" s="3">
        <v>184</v>
      </c>
      <c r="G21" s="3">
        <v>4</v>
      </c>
      <c r="H21">
        <v>0</v>
      </c>
      <c r="I21" s="4">
        <f t="shared" si="3"/>
        <v>0</v>
      </c>
      <c r="J21" cm="1">
        <f t="array" ref="J21">SUMPRODUCT(( MOD(A21:E21,2)&gt;0)*1)</f>
        <v>4</v>
      </c>
      <c r="K21" s="5"/>
      <c r="L21">
        <f t="shared" si="0"/>
        <v>0</v>
      </c>
      <c r="M21" s="6"/>
      <c r="O21" t="str">
        <f t="shared" si="4"/>
        <v>1</v>
      </c>
      <c r="Q21" s="7"/>
      <c r="R21" s="8"/>
      <c r="S21" s="7"/>
      <c r="T21" s="9" cm="1">
        <f t="array" ref="T21:U21">_xlfn.LET(_xlpm.comp,RIGHT(A21:E21,1),_xlfn._xlws.FILTER(A21:E21,_xlfn.XMATCH(_xlpm.comp,_xlpm.comp)&lt;&gt;_xlfn.XMATCH(_xlpm.comp,_xlpm.comp,,-1)))</f>
        <v>27</v>
      </c>
      <c r="U21" s="7">
        <v>47</v>
      </c>
      <c r="V21" s="8"/>
      <c r="W21" s="6"/>
      <c r="X21" s="8"/>
      <c r="Y21" s="6">
        <f t="shared" si="5"/>
        <v>2</v>
      </c>
      <c r="Z21">
        <f t="shared" si="6"/>
        <v>23</v>
      </c>
      <c r="AA21" s="10"/>
      <c r="AB21" s="10"/>
      <c r="AC21" s="10"/>
      <c r="AD21" s="30" t="s">
        <v>43</v>
      </c>
      <c r="AE21" s="31"/>
      <c r="AF21" s="32"/>
      <c r="AG21" s="33"/>
      <c r="AH21" s="34"/>
      <c r="AI21" s="12">
        <f t="shared" si="7"/>
        <v>1</v>
      </c>
      <c r="AJ21" s="10"/>
      <c r="AK21" s="13">
        <f t="shared" si="8"/>
        <v>0</v>
      </c>
      <c r="AL21" s="13">
        <f t="shared" si="9"/>
        <v>0</v>
      </c>
      <c r="AM21" s="13">
        <f t="shared" si="10"/>
        <v>2</v>
      </c>
      <c r="AN21" s="13">
        <f t="shared" si="11"/>
        <v>1</v>
      </c>
      <c r="AO21" s="13">
        <f t="shared" si="12"/>
        <v>2</v>
      </c>
      <c r="AP21" s="14"/>
      <c r="AQ21" s="14"/>
      <c r="AS21" s="14" t="str" cm="1">
        <f t="array" ref="AS21">IF(OR(AK21:AL21=$AR$2,(AK21:AL21=$AS$2),(AK21:AL21=$AT$2),AK21:AL21=$AU$2),("0"),("1"))</f>
        <v>0</v>
      </c>
      <c r="AU21" s="10"/>
      <c r="AV21" s="10"/>
      <c r="AW21">
        <f t="shared" si="13"/>
        <v>0</v>
      </c>
      <c r="AX21">
        <f t="shared" si="14"/>
        <v>0</v>
      </c>
      <c r="AY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0</v>
      </c>
      <c r="BE21">
        <f t="shared" si="20"/>
        <v>0</v>
      </c>
      <c r="BF21">
        <f t="shared" si="21"/>
        <v>0</v>
      </c>
      <c r="BG21">
        <f t="shared" si="22"/>
        <v>0</v>
      </c>
      <c r="BH21">
        <f t="shared" si="23"/>
        <v>0</v>
      </c>
      <c r="BI21">
        <f t="shared" si="24"/>
        <v>0</v>
      </c>
      <c r="BJ21">
        <f t="shared" si="25"/>
        <v>0</v>
      </c>
      <c r="BK21">
        <f t="shared" si="26"/>
        <v>0</v>
      </c>
      <c r="BL21">
        <f t="shared" si="27"/>
        <v>0</v>
      </c>
      <c r="BM21">
        <f t="shared" si="28"/>
        <v>0</v>
      </c>
      <c r="BN21">
        <f t="shared" si="29"/>
        <v>0</v>
      </c>
      <c r="BP21">
        <f t="shared" si="30"/>
        <v>23</v>
      </c>
      <c r="BR21">
        <f t="shared" si="33"/>
        <v>2</v>
      </c>
      <c r="BS21">
        <f t="shared" si="32"/>
        <v>7</v>
      </c>
      <c r="BT21" s="14">
        <f t="shared" si="36"/>
        <v>35</v>
      </c>
      <c r="BU21">
        <f t="shared" si="36"/>
        <v>47</v>
      </c>
      <c r="BV21">
        <f>(MID(E21,1,2)*1)</f>
        <v>49</v>
      </c>
      <c r="BW21" s="17">
        <f t="shared" si="31"/>
        <v>26</v>
      </c>
      <c r="BX21" s="17">
        <f t="shared" si="31"/>
        <v>27</v>
      </c>
      <c r="BY21" s="17">
        <f t="shared" si="31"/>
        <v>35</v>
      </c>
      <c r="BZ21" s="17">
        <f t="shared" si="31"/>
        <v>47</v>
      </c>
      <c r="CA21" s="17">
        <f t="shared" si="31"/>
        <v>49</v>
      </c>
      <c r="CE21" s="3" t="str">
        <f>'[3]400  et 70 ordre de sortie'!NR596</f>
        <v/>
      </c>
      <c r="CF21" s="3">
        <f>'[3]400  et 70 ordre de sortie'!NS596</f>
        <v>7</v>
      </c>
      <c r="CG21" s="3" t="str">
        <f>'[3]400  et 70 ordre de sortie'!NT596</f>
        <v/>
      </c>
      <c r="CH21" s="3" t="str">
        <f>'[3]400  et 70 ordre de sortie'!NU596</f>
        <v/>
      </c>
      <c r="CI21" s="3" t="str">
        <f>'[3]400  et 70 ordre de sortie'!NV596</f>
        <v/>
      </c>
      <c r="CQ21" s="25">
        <v>38</v>
      </c>
      <c r="CU21" s="3"/>
      <c r="EC21" cm="1">
        <f t="array" ref="EC21:EE21">+_xlfn.LET(_xlpm.comp,RIGHT(A20:E20,1),_xlfn._xlws.FILTER(A20:E20,_xlfn.XMATCH(_xlpm.comp,_xlpm.comp)&lt;&gt;_xlfn.XMATCH(_xlpm.comp,_xlpm.comp,,-1)))</f>
        <v>35</v>
      </c>
      <c r="ED21">
        <v>45</v>
      </c>
      <c r="EE21">
        <v>15</v>
      </c>
      <c r="EH21">
        <f t="shared" si="2"/>
        <v>3</v>
      </c>
    </row>
    <row r="22" spans="1:183" ht="16.5" thickBot="1" x14ac:dyDescent="0.3">
      <c r="A22" s="1">
        <v>26</v>
      </c>
      <c r="B22" s="1">
        <v>27</v>
      </c>
      <c r="C22" s="1">
        <v>35</v>
      </c>
      <c r="D22" s="1">
        <v>47</v>
      </c>
      <c r="E22" s="1">
        <v>7</v>
      </c>
      <c r="F22" s="3">
        <v>142</v>
      </c>
      <c r="G22" s="3">
        <v>4</v>
      </c>
      <c r="H22">
        <v>0</v>
      </c>
      <c r="I22" s="4">
        <f t="shared" si="3"/>
        <v>0</v>
      </c>
      <c r="J22" cm="1">
        <f t="array" ref="J22">SUMPRODUCT(( MOD(A22:E22,2)&gt;0)*1)</f>
        <v>4</v>
      </c>
      <c r="K22" s="5"/>
      <c r="L22">
        <f t="shared" si="0"/>
        <v>0</v>
      </c>
      <c r="M22" s="6"/>
      <c r="O22" t="str">
        <f t="shared" si="4"/>
        <v>1</v>
      </c>
      <c r="Q22" s="7"/>
      <c r="R22" s="8"/>
      <c r="S22" s="7"/>
      <c r="T22" s="9" cm="1">
        <f t="array" ref="T22:V22">_xlfn.LET(_xlpm.comp,RIGHT(A22:E22,1),_xlfn._xlws.FILTER(A22:E22,_xlfn.XMATCH(_xlpm.comp,_xlpm.comp)&lt;&gt;_xlfn.XMATCH(_xlpm.comp,_xlpm.comp,,-1)))</f>
        <v>27</v>
      </c>
      <c r="U22" s="7">
        <v>47</v>
      </c>
      <c r="V22" s="8">
        <v>7</v>
      </c>
      <c r="W22" s="6"/>
      <c r="X22" s="8"/>
      <c r="Y22" s="6">
        <f t="shared" si="5"/>
        <v>3</v>
      </c>
      <c r="Z22">
        <f t="shared" si="6"/>
        <v>21</v>
      </c>
      <c r="AA22" s="10"/>
      <c r="AB22" s="10"/>
      <c r="AC22" s="10"/>
      <c r="AD22" s="10" t="s">
        <v>26</v>
      </c>
      <c r="AE22" s="14"/>
      <c r="AF22" s="14"/>
      <c r="AG22" s="10"/>
      <c r="AH22" s="10"/>
      <c r="AI22" s="12">
        <f t="shared" si="7"/>
        <v>1</v>
      </c>
      <c r="AJ22" s="10"/>
      <c r="AK22" s="13">
        <f t="shared" si="8"/>
        <v>1</v>
      </c>
      <c r="AL22" s="13">
        <f t="shared" si="9"/>
        <v>0</v>
      </c>
      <c r="AM22" s="13">
        <f t="shared" si="10"/>
        <v>2</v>
      </c>
      <c r="AN22" s="13">
        <f t="shared" si="11"/>
        <v>1</v>
      </c>
      <c r="AO22" s="13">
        <f t="shared" si="12"/>
        <v>1</v>
      </c>
      <c r="AP22" s="14"/>
      <c r="AQ22" s="14"/>
      <c r="AS22" s="14" t="str" cm="1">
        <f t="array" ref="AS22">IF(OR(AK22:AL22=$AR$2,(AK22:AL22=$AS$2),(AK22:AL22=$AT$2),AK22:AL22=$AU$2),("0"),("1"))</f>
        <v>0</v>
      </c>
      <c r="AU22" s="10"/>
      <c r="AV22" s="10"/>
      <c r="AW22">
        <f t="shared" si="13"/>
        <v>0</v>
      </c>
      <c r="AX22">
        <f t="shared" si="14"/>
        <v>0</v>
      </c>
      <c r="AY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0</v>
      </c>
      <c r="BE22">
        <f t="shared" si="20"/>
        <v>0</v>
      </c>
      <c r="BF22">
        <f t="shared" si="21"/>
        <v>0</v>
      </c>
      <c r="BG22">
        <f t="shared" si="22"/>
        <v>0</v>
      </c>
      <c r="BH22">
        <f t="shared" si="23"/>
        <v>0</v>
      </c>
      <c r="BI22">
        <f t="shared" si="24"/>
        <v>0</v>
      </c>
      <c r="BJ22">
        <f t="shared" si="25"/>
        <v>0</v>
      </c>
      <c r="BK22">
        <f t="shared" si="26"/>
        <v>0</v>
      </c>
      <c r="BL22">
        <f t="shared" si="27"/>
        <v>0</v>
      </c>
      <c r="BM22">
        <f t="shared" si="28"/>
        <v>0</v>
      </c>
      <c r="BN22">
        <f t="shared" si="29"/>
        <v>0</v>
      </c>
      <c r="BP22">
        <f t="shared" si="30"/>
        <v>40</v>
      </c>
      <c r="BR22">
        <f t="shared" si="33"/>
        <v>2</v>
      </c>
      <c r="BS22">
        <f t="shared" si="32"/>
        <v>7</v>
      </c>
      <c r="BT22" s="14">
        <f t="shared" si="36"/>
        <v>35</v>
      </c>
      <c r="BU22">
        <f t="shared" si="36"/>
        <v>47</v>
      </c>
      <c r="BV22">
        <f>(MID(E22,1,2)*1)</f>
        <v>7</v>
      </c>
      <c r="BW22" s="17">
        <f t="shared" si="31"/>
        <v>26</v>
      </c>
      <c r="BX22" s="17">
        <f t="shared" si="31"/>
        <v>27</v>
      </c>
      <c r="BY22" s="17">
        <f t="shared" si="31"/>
        <v>35</v>
      </c>
      <c r="BZ22" s="17">
        <f t="shared" si="31"/>
        <v>47</v>
      </c>
      <c r="CA22" s="17">
        <f t="shared" si="31"/>
        <v>7</v>
      </c>
      <c r="CE22" s="3" t="str">
        <f>'[3]400  et 70 ordre de sortie'!NR597</f>
        <v/>
      </c>
      <c r="CF22" s="3" t="str">
        <f>'[3]400  et 70 ordre de sortie'!NS597</f>
        <v/>
      </c>
      <c r="CG22" s="3" t="str">
        <f>'[3]400  et 70 ordre de sortie'!NT597</f>
        <v/>
      </c>
      <c r="CH22" s="3" t="str">
        <f>'[3]400  et 70 ordre de sortie'!NU597</f>
        <v/>
      </c>
      <c r="CI22" s="3" t="str">
        <f>'[3]400  et 70 ordre de sortie'!NV597</f>
        <v/>
      </c>
      <c r="CQ22" s="25">
        <v>41</v>
      </c>
      <c r="CU22" s="3"/>
      <c r="EC22" cm="1">
        <f t="array" ref="EC22:ED22">+_xlfn.LET(_xlpm.comp,RIGHT(A21:E21,1),_xlfn._xlws.FILTER(A21:E21,_xlfn.XMATCH(_xlpm.comp,_xlpm.comp)&lt;&gt;_xlfn.XMATCH(_xlpm.comp,_xlpm.comp,,-1)))</f>
        <v>27</v>
      </c>
      <c r="ED22">
        <v>47</v>
      </c>
      <c r="EH22">
        <f t="shared" si="2"/>
        <v>2</v>
      </c>
    </row>
    <row r="23" spans="1:183" ht="16.5" thickBot="1" x14ac:dyDescent="0.3">
      <c r="A23" s="1">
        <v>26</v>
      </c>
      <c r="B23" s="1">
        <v>27</v>
      </c>
      <c r="C23" s="1">
        <v>35</v>
      </c>
      <c r="D23" s="1">
        <v>47</v>
      </c>
      <c r="E23" s="1">
        <v>17</v>
      </c>
      <c r="F23" s="3">
        <v>152</v>
      </c>
      <c r="G23" s="3">
        <v>4</v>
      </c>
      <c r="H23">
        <v>0</v>
      </c>
      <c r="I23" s="4">
        <f t="shared" si="3"/>
        <v>0</v>
      </c>
      <c r="J23" cm="1">
        <f t="array" ref="J23">SUMPRODUCT(( MOD(A23:E23,2)&gt;0)*1)</f>
        <v>4</v>
      </c>
      <c r="K23" s="5"/>
      <c r="L23">
        <f t="shared" si="0"/>
        <v>0</v>
      </c>
      <c r="M23" s="6"/>
      <c r="O23" t="str">
        <f t="shared" si="4"/>
        <v>1</v>
      </c>
      <c r="Q23" s="7"/>
      <c r="R23" s="8"/>
      <c r="S23" s="7"/>
      <c r="T23" s="9" cm="1">
        <f t="array" ref="T23:V23">_xlfn.LET(_xlpm.comp,RIGHT(A23:E23,1),_xlfn._xlws.FILTER(A23:E23,_xlfn.XMATCH(_xlpm.comp,_xlpm.comp)&lt;&gt;_xlfn.XMATCH(_xlpm.comp,_xlpm.comp,,-1)))</f>
        <v>27</v>
      </c>
      <c r="U23" s="7">
        <v>47</v>
      </c>
      <c r="V23" s="8">
        <v>17</v>
      </c>
      <c r="W23" s="6"/>
      <c r="X23" s="8"/>
      <c r="Y23" s="6">
        <f t="shared" si="5"/>
        <v>3</v>
      </c>
      <c r="Z23">
        <f t="shared" si="6"/>
        <v>21</v>
      </c>
      <c r="AA23" s="10" t="s">
        <v>10</v>
      </c>
      <c r="AB23" s="10"/>
      <c r="AC23" s="35" t="s">
        <v>9</v>
      </c>
      <c r="AD23" s="36"/>
      <c r="AE23" s="39" t="s">
        <v>44</v>
      </c>
      <c r="AF23" s="14"/>
      <c r="AG23" s="10"/>
      <c r="AH23" s="10"/>
      <c r="AI23" s="12">
        <f t="shared" si="7"/>
        <v>1</v>
      </c>
      <c r="AJ23" s="10"/>
      <c r="AK23" s="13">
        <f t="shared" si="8"/>
        <v>0</v>
      </c>
      <c r="AL23" s="13">
        <f t="shared" si="9"/>
        <v>1</v>
      </c>
      <c r="AM23" s="13">
        <f t="shared" si="10"/>
        <v>2</v>
      </c>
      <c r="AN23" s="13">
        <f t="shared" si="11"/>
        <v>1</v>
      </c>
      <c r="AO23" s="13">
        <f t="shared" si="12"/>
        <v>1</v>
      </c>
      <c r="AP23" s="14"/>
      <c r="AQ23" s="14"/>
      <c r="AS23" s="14" t="str" cm="1">
        <f t="array" ref="AS23">IF(OR(AK23:AL23=$AR$2,(AK23:AL23=$AS$2),(AK23:AL23=$AT$2),AK23:AL23=$AU$2),("0"),("1"))</f>
        <v>0</v>
      </c>
      <c r="AU23" s="10"/>
      <c r="AV23" s="10"/>
      <c r="AW23">
        <f t="shared" si="13"/>
        <v>0</v>
      </c>
      <c r="AX23">
        <f t="shared" si="14"/>
        <v>0</v>
      </c>
      <c r="AY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0</v>
      </c>
      <c r="BE23">
        <f t="shared" si="20"/>
        <v>0</v>
      </c>
      <c r="BF23">
        <f t="shared" si="21"/>
        <v>0</v>
      </c>
      <c r="BG23">
        <f t="shared" si="22"/>
        <v>0</v>
      </c>
      <c r="BH23">
        <f t="shared" si="23"/>
        <v>0</v>
      </c>
      <c r="BI23">
        <f t="shared" si="24"/>
        <v>0</v>
      </c>
      <c r="BJ23">
        <f t="shared" si="25"/>
        <v>0</v>
      </c>
      <c r="BK23">
        <f t="shared" si="26"/>
        <v>0</v>
      </c>
      <c r="BL23">
        <f t="shared" si="27"/>
        <v>0</v>
      </c>
      <c r="BM23">
        <f t="shared" si="28"/>
        <v>0</v>
      </c>
      <c r="BN23">
        <f t="shared" si="29"/>
        <v>0</v>
      </c>
      <c r="BP23">
        <f t="shared" si="30"/>
        <v>30</v>
      </c>
      <c r="BR23">
        <f t="shared" si="33"/>
        <v>2</v>
      </c>
      <c r="BS23">
        <f t="shared" si="32"/>
        <v>7</v>
      </c>
      <c r="BT23" s="14">
        <f t="shared" si="36"/>
        <v>35</v>
      </c>
      <c r="BU23">
        <f t="shared" si="36"/>
        <v>47</v>
      </c>
      <c r="BV23">
        <f t="shared" ref="BV23:BV31" si="37">(MID(E23,2,2)*1)</f>
        <v>7</v>
      </c>
      <c r="BW23" s="17">
        <f t="shared" si="31"/>
        <v>26</v>
      </c>
      <c r="BX23" s="17">
        <f t="shared" si="31"/>
        <v>27</v>
      </c>
      <c r="BY23" s="17">
        <f t="shared" si="31"/>
        <v>35</v>
      </c>
      <c r="BZ23" s="17">
        <f t="shared" si="31"/>
        <v>47</v>
      </c>
      <c r="CA23" s="17">
        <f t="shared" si="31"/>
        <v>17</v>
      </c>
      <c r="CE23" s="3" t="str">
        <f>'[3]400  et 70 ordre de sortie'!NR598</f>
        <v/>
      </c>
      <c r="CF23" s="3" t="str">
        <f>'[3]400  et 70 ordre de sortie'!NS598</f>
        <v/>
      </c>
      <c r="CG23" s="3" t="str">
        <f>'[3]400  et 70 ordre de sortie'!NT598</f>
        <v/>
      </c>
      <c r="CH23" s="3" t="str">
        <f>'[3]400  et 70 ordre de sortie'!NU598</f>
        <v/>
      </c>
      <c r="CI23" s="3" t="str">
        <f>'[3]400  et 70 ordre de sortie'!NV598</f>
        <v/>
      </c>
      <c r="CQ23" s="25"/>
      <c r="CU23" s="3"/>
      <c r="EC23" cm="1">
        <f t="array" ref="EC23:EE23">+_xlfn.LET(_xlpm.comp,RIGHT(A22:E22,1),_xlfn._xlws.FILTER(A22:E22,_xlfn.XMATCH(_xlpm.comp,_xlpm.comp)&lt;&gt;_xlfn.XMATCH(_xlpm.comp,_xlpm.comp,,-1)))</f>
        <v>27</v>
      </c>
      <c r="ED23">
        <v>47</v>
      </c>
      <c r="EE23">
        <v>7</v>
      </c>
      <c r="EH23">
        <f t="shared" si="2"/>
        <v>3</v>
      </c>
    </row>
    <row r="24" spans="1:183" ht="16.5" thickBot="1" x14ac:dyDescent="0.3">
      <c r="A24" s="1">
        <v>26</v>
      </c>
      <c r="B24" s="1">
        <v>27</v>
      </c>
      <c r="C24" s="1">
        <v>35</v>
      </c>
      <c r="D24" s="1">
        <v>47</v>
      </c>
      <c r="E24" s="1">
        <v>18</v>
      </c>
      <c r="F24" s="3">
        <v>153</v>
      </c>
      <c r="G24" s="3">
        <v>3</v>
      </c>
      <c r="H24">
        <v>0</v>
      </c>
      <c r="I24" s="4">
        <f t="shared" si="3"/>
        <v>0</v>
      </c>
      <c r="J24" cm="1">
        <f t="array" ref="J24">SUMPRODUCT(( MOD(A24:E24,2)&gt;0)*1)</f>
        <v>3</v>
      </c>
      <c r="K24" s="5"/>
      <c r="L24">
        <f t="shared" si="0"/>
        <v>0</v>
      </c>
      <c r="M24" s="6"/>
      <c r="O24" t="str">
        <f t="shared" si="4"/>
        <v>1</v>
      </c>
      <c r="Q24" s="7"/>
      <c r="R24" s="8"/>
      <c r="S24" s="7"/>
      <c r="T24" s="9" cm="1">
        <f t="array" ref="T24:U24">_xlfn.LET(_xlpm.comp,RIGHT(A24:E24,1),_xlfn._xlws.FILTER(A24:E24,_xlfn.XMATCH(_xlpm.comp,_xlpm.comp)&lt;&gt;_xlfn.XMATCH(_xlpm.comp,_xlpm.comp,,-1)))</f>
        <v>27</v>
      </c>
      <c r="U24" s="7">
        <v>47</v>
      </c>
      <c r="V24" s="8"/>
      <c r="W24" s="6"/>
      <c r="X24" s="8"/>
      <c r="Y24" s="6">
        <f t="shared" si="5"/>
        <v>2</v>
      </c>
      <c r="Z24">
        <f t="shared" si="6"/>
        <v>21</v>
      </c>
      <c r="AA24" s="10" t="s">
        <v>13</v>
      </c>
      <c r="AB24" s="10"/>
      <c r="AC24" s="35" t="s">
        <v>45</v>
      </c>
      <c r="AD24" s="36">
        <f>'[2]400  et 70 ordre de sortie'!$EV445</f>
        <v>0</v>
      </c>
      <c r="AE24" s="39" t="s">
        <v>46</v>
      </c>
      <c r="AG24" s="10"/>
      <c r="AH24" s="10"/>
      <c r="AI24" s="12">
        <f t="shared" si="7"/>
        <v>1</v>
      </c>
      <c r="AJ24" s="10"/>
      <c r="AK24" s="13">
        <f t="shared" si="8"/>
        <v>0</v>
      </c>
      <c r="AL24" s="13">
        <f t="shared" si="9"/>
        <v>1</v>
      </c>
      <c r="AM24" s="13">
        <f t="shared" si="10"/>
        <v>2</v>
      </c>
      <c r="AN24" s="13">
        <f t="shared" si="11"/>
        <v>1</v>
      </c>
      <c r="AO24" s="13">
        <f t="shared" si="12"/>
        <v>1</v>
      </c>
      <c r="AP24" s="14"/>
      <c r="AQ24" s="14"/>
      <c r="AS24" s="14" t="str" cm="1">
        <f t="array" ref="AS24">IF(OR(AK24:AL24=$AR$2,(AK24:AL24=$AS$2),(AK24:AL24=$AT$2),AK24:AL24=$AU$2),("0"),("1"))</f>
        <v>0</v>
      </c>
      <c r="AU24" s="10"/>
      <c r="AV24" s="10"/>
      <c r="AW24">
        <f t="shared" si="13"/>
        <v>0</v>
      </c>
      <c r="AX24">
        <f t="shared" si="14"/>
        <v>0</v>
      </c>
      <c r="AY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0</v>
      </c>
      <c r="BE24">
        <f t="shared" si="20"/>
        <v>0</v>
      </c>
      <c r="BF24">
        <f t="shared" si="21"/>
        <v>0</v>
      </c>
      <c r="BG24">
        <f t="shared" si="22"/>
        <v>0</v>
      </c>
      <c r="BH24">
        <f t="shared" si="23"/>
        <v>0</v>
      </c>
      <c r="BI24">
        <f t="shared" si="24"/>
        <v>0</v>
      </c>
      <c r="BJ24">
        <f t="shared" si="25"/>
        <v>0</v>
      </c>
      <c r="BK24">
        <f t="shared" si="26"/>
        <v>0</v>
      </c>
      <c r="BL24">
        <f t="shared" si="27"/>
        <v>0</v>
      </c>
      <c r="BM24">
        <f t="shared" si="28"/>
        <v>0</v>
      </c>
      <c r="BN24">
        <f t="shared" si="29"/>
        <v>0</v>
      </c>
      <c r="BP24">
        <f t="shared" si="30"/>
        <v>29</v>
      </c>
      <c r="BR24">
        <f t="shared" si="33"/>
        <v>2</v>
      </c>
      <c r="BS24">
        <f t="shared" si="32"/>
        <v>7</v>
      </c>
      <c r="BT24" s="14">
        <f t="shared" si="36"/>
        <v>35</v>
      </c>
      <c r="BU24">
        <f t="shared" si="36"/>
        <v>47</v>
      </c>
      <c r="BV24">
        <f t="shared" si="37"/>
        <v>8</v>
      </c>
      <c r="BW24" s="17">
        <f t="shared" si="31"/>
        <v>26</v>
      </c>
      <c r="BX24" s="17">
        <f t="shared" si="31"/>
        <v>27</v>
      </c>
      <c r="BY24" s="17">
        <f t="shared" si="31"/>
        <v>35</v>
      </c>
      <c r="BZ24" s="17">
        <f t="shared" si="31"/>
        <v>47</v>
      </c>
      <c r="CA24" s="17">
        <f t="shared" si="31"/>
        <v>18</v>
      </c>
      <c r="CE24" s="3" t="str">
        <f>'[3]400  et 70 ordre de sortie'!PJ468</f>
        <v/>
      </c>
      <c r="CF24" s="3" t="str">
        <f>'[3]400  et 70 ordre de sortie'!PK468</f>
        <v/>
      </c>
      <c r="CG24" s="3" t="str">
        <f>'[3]400  et 70 ordre de sortie'!PL468</f>
        <v/>
      </c>
      <c r="CH24" s="3" t="str">
        <f>'[3]400  et 70 ordre de sortie'!PM468</f>
        <v/>
      </c>
      <c r="CI24" s="3" t="str">
        <f>'[3]400  et 70 ordre de sortie'!PN468</f>
        <v/>
      </c>
      <c r="CQ24" s="40"/>
      <c r="CU24" s="3"/>
      <c r="EC24" cm="1">
        <f t="array" ref="EC24:EE24">+_xlfn.LET(_xlpm.comp,RIGHT(A23:E23,1),_xlfn._xlws.FILTER(A23:E23,_xlfn.XMATCH(_xlpm.comp,_xlpm.comp)&lt;&gt;_xlfn.XMATCH(_xlpm.comp,_xlpm.comp,,-1)))</f>
        <v>27</v>
      </c>
      <c r="ED24">
        <v>47</v>
      </c>
      <c r="EE24">
        <v>17</v>
      </c>
      <c r="EH24">
        <f t="shared" si="2"/>
        <v>3</v>
      </c>
    </row>
    <row r="25" spans="1:183" ht="16.5" thickBot="1" x14ac:dyDescent="0.3">
      <c r="A25" s="1">
        <v>26</v>
      </c>
      <c r="B25" s="1">
        <v>27</v>
      </c>
      <c r="C25" s="1">
        <v>35</v>
      </c>
      <c r="D25" s="1">
        <v>47</v>
      </c>
      <c r="E25" s="1">
        <v>21</v>
      </c>
      <c r="F25" s="3">
        <v>156</v>
      </c>
      <c r="G25" s="3">
        <v>4</v>
      </c>
      <c r="H25">
        <v>0</v>
      </c>
      <c r="I25" s="4">
        <f t="shared" si="3"/>
        <v>0</v>
      </c>
      <c r="J25" cm="1">
        <f t="array" ref="J25">SUMPRODUCT(( MOD(A25:E25,2)&gt;0)*1)</f>
        <v>4</v>
      </c>
      <c r="K25" s="5"/>
      <c r="L25">
        <f t="shared" si="0"/>
        <v>0</v>
      </c>
      <c r="M25" s="6"/>
      <c r="O25" t="str">
        <f t="shared" si="4"/>
        <v>1</v>
      </c>
      <c r="Q25" s="7"/>
      <c r="R25" s="8"/>
      <c r="S25" s="7"/>
      <c r="T25" s="9" cm="1">
        <f t="array" ref="T25:U25">_xlfn.LET(_xlpm.comp,RIGHT(A25:E25,1),_xlfn._xlws.FILTER(A25:E25,_xlfn.XMATCH(_xlpm.comp,_xlpm.comp)&lt;&gt;_xlfn.XMATCH(_xlpm.comp,_xlpm.comp,,-1)))</f>
        <v>27</v>
      </c>
      <c r="U25" s="7">
        <v>47</v>
      </c>
      <c r="V25" s="8"/>
      <c r="W25" s="6"/>
      <c r="X25" s="8"/>
      <c r="Y25" s="6">
        <f t="shared" si="5"/>
        <v>2</v>
      </c>
      <c r="Z25">
        <f t="shared" si="6"/>
        <v>21</v>
      </c>
      <c r="AA25" s="10" t="s">
        <v>15</v>
      </c>
      <c r="AB25" s="10"/>
      <c r="AC25" s="35" t="s">
        <v>47</v>
      </c>
      <c r="AD25" s="36">
        <f>'[2]400  et 70 ordre de sortie'!$EV446</f>
        <v>9</v>
      </c>
      <c r="AE25" s="39" t="s">
        <v>48</v>
      </c>
      <c r="AG25" s="10"/>
      <c r="AH25" s="10"/>
      <c r="AI25" s="12">
        <f t="shared" si="7"/>
        <v>1</v>
      </c>
      <c r="AJ25" s="10"/>
      <c r="AK25" s="13">
        <f t="shared" si="8"/>
        <v>0</v>
      </c>
      <c r="AL25" s="13">
        <f t="shared" si="9"/>
        <v>0</v>
      </c>
      <c r="AM25" s="13">
        <f t="shared" si="10"/>
        <v>3</v>
      </c>
      <c r="AN25" s="13">
        <f t="shared" si="11"/>
        <v>1</v>
      </c>
      <c r="AO25" s="13">
        <f t="shared" si="12"/>
        <v>1</v>
      </c>
      <c r="AP25" s="14"/>
      <c r="AQ25" s="14"/>
      <c r="AS25" s="14" t="str" cm="1">
        <f t="array" ref="AS25">IF(OR(AK25:AL25=$AR$2,(AK25:AL25=$AS$2),(AK25:AL25=$AT$2),AK25:AL25=$AU$2),("0"),("1"))</f>
        <v>0</v>
      </c>
      <c r="AU25" s="10"/>
      <c r="AV25" s="10"/>
      <c r="AW25">
        <f t="shared" si="13"/>
        <v>0</v>
      </c>
      <c r="AX25">
        <f t="shared" si="14"/>
        <v>0</v>
      </c>
      <c r="AY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0</v>
      </c>
      <c r="BE25">
        <f t="shared" si="20"/>
        <v>0</v>
      </c>
      <c r="BF25">
        <f t="shared" si="21"/>
        <v>0</v>
      </c>
      <c r="BG25">
        <f t="shared" si="22"/>
        <v>0</v>
      </c>
      <c r="BH25">
        <f t="shared" si="23"/>
        <v>0</v>
      </c>
      <c r="BI25">
        <f t="shared" si="24"/>
        <v>0</v>
      </c>
      <c r="BJ25">
        <f t="shared" si="25"/>
        <v>0</v>
      </c>
      <c r="BK25">
        <f t="shared" si="26"/>
        <v>0</v>
      </c>
      <c r="BL25">
        <f t="shared" si="27"/>
        <v>0</v>
      </c>
      <c r="BM25">
        <f t="shared" si="28"/>
        <v>0</v>
      </c>
      <c r="BN25">
        <f t="shared" si="29"/>
        <v>0</v>
      </c>
      <c r="BP25">
        <f t="shared" si="30"/>
        <v>26</v>
      </c>
      <c r="BR25">
        <f t="shared" si="33"/>
        <v>2</v>
      </c>
      <c r="BS25">
        <f t="shared" si="32"/>
        <v>7</v>
      </c>
      <c r="BT25" s="14">
        <f t="shared" si="36"/>
        <v>35</v>
      </c>
      <c r="BU25">
        <f t="shared" si="36"/>
        <v>47</v>
      </c>
      <c r="BV25">
        <f t="shared" si="37"/>
        <v>1</v>
      </c>
      <c r="BW25" s="17">
        <f t="shared" si="31"/>
        <v>26</v>
      </c>
      <c r="BX25" s="17">
        <f t="shared" si="31"/>
        <v>27</v>
      </c>
      <c r="BY25" s="17">
        <f t="shared" si="31"/>
        <v>35</v>
      </c>
      <c r="BZ25" s="17">
        <f t="shared" si="31"/>
        <v>47</v>
      </c>
      <c r="CA25" s="17">
        <f t="shared" si="31"/>
        <v>21</v>
      </c>
      <c r="CE25" s="3" t="str">
        <f>'[3]400  et 70 ordre de sortie'!PJ469</f>
        <v/>
      </c>
      <c r="CF25" s="3" t="str">
        <f>'[3]400  et 70 ordre de sortie'!PK469</f>
        <v/>
      </c>
      <c r="CG25" s="3" t="str">
        <f>'[3]400  et 70 ordre de sortie'!PL469</f>
        <v/>
      </c>
      <c r="CH25" s="3" t="str">
        <f>'[3]400  et 70 ordre de sortie'!PM469</f>
        <v/>
      </c>
      <c r="CI25" s="3" t="str">
        <f>'[3]400  et 70 ordre de sortie'!PN469</f>
        <v/>
      </c>
      <c r="CU25" s="3"/>
      <c r="CV25" s="41"/>
      <c r="EC25" cm="1">
        <f t="array" ref="EC25:ED25">+_xlfn.LET(_xlpm.comp,RIGHT(A24:E24,1),_xlfn._xlws.FILTER(A24:E24,_xlfn.XMATCH(_xlpm.comp,_xlpm.comp)&lt;&gt;_xlfn.XMATCH(_xlpm.comp,_xlpm.comp,,-1)))</f>
        <v>27</v>
      </c>
      <c r="ED25">
        <v>47</v>
      </c>
      <c r="EH25">
        <f t="shared" si="2"/>
        <v>2</v>
      </c>
    </row>
    <row r="26" spans="1:183" ht="16.5" thickBot="1" x14ac:dyDescent="0.3">
      <c r="A26" s="1">
        <v>26</v>
      </c>
      <c r="B26" s="1">
        <v>27</v>
      </c>
      <c r="C26" s="1">
        <v>35</v>
      </c>
      <c r="D26" s="1">
        <v>47</v>
      </c>
      <c r="E26" s="1">
        <v>32</v>
      </c>
      <c r="F26" s="3">
        <v>167</v>
      </c>
      <c r="G26" s="3">
        <v>3</v>
      </c>
      <c r="H26">
        <v>0</v>
      </c>
      <c r="I26" s="4">
        <f t="shared" si="3"/>
        <v>0</v>
      </c>
      <c r="J26" cm="1">
        <f t="array" ref="J26">SUMPRODUCT(( MOD(A26:E26,2)&gt;0)*1)</f>
        <v>3</v>
      </c>
      <c r="K26" s="5"/>
      <c r="L26">
        <f t="shared" si="0"/>
        <v>0</v>
      </c>
      <c r="M26" s="6"/>
      <c r="O26" t="str">
        <f t="shared" si="4"/>
        <v>1</v>
      </c>
      <c r="Q26" s="7"/>
      <c r="R26" s="8"/>
      <c r="S26" s="7"/>
      <c r="T26" s="9" cm="1">
        <f t="array" ref="T26:U26">_xlfn.LET(_xlpm.comp,RIGHT(A26:E26,1),_xlfn._xlws.FILTER(A26:E26,_xlfn.XMATCH(_xlpm.comp,_xlpm.comp)&lt;&gt;_xlfn.XMATCH(_xlpm.comp,_xlpm.comp,,-1)))</f>
        <v>27</v>
      </c>
      <c r="U26" s="7">
        <v>47</v>
      </c>
      <c r="V26" s="8"/>
      <c r="W26" s="6"/>
      <c r="X26" s="8"/>
      <c r="Y26" s="6">
        <f t="shared" si="5"/>
        <v>2</v>
      </c>
      <c r="Z26">
        <f t="shared" si="6"/>
        <v>21</v>
      </c>
      <c r="AA26" s="10" t="s">
        <v>17</v>
      </c>
      <c r="AB26" s="10"/>
      <c r="AC26" s="35" t="s">
        <v>49</v>
      </c>
      <c r="AD26" s="36" t="s">
        <v>0</v>
      </c>
      <c r="AE26" s="39" t="s">
        <v>50</v>
      </c>
      <c r="AG26" s="10"/>
      <c r="AH26" s="10"/>
      <c r="AI26" s="12">
        <f t="shared" si="7"/>
        <v>1</v>
      </c>
      <c r="AJ26" s="10"/>
      <c r="AK26" s="13">
        <f t="shared" si="8"/>
        <v>0</v>
      </c>
      <c r="AL26" s="13">
        <f t="shared" si="9"/>
        <v>0</v>
      </c>
      <c r="AM26" s="13">
        <f t="shared" si="10"/>
        <v>2</v>
      </c>
      <c r="AN26" s="13">
        <f t="shared" si="11"/>
        <v>2</v>
      </c>
      <c r="AO26" s="13">
        <f t="shared" si="12"/>
        <v>1</v>
      </c>
      <c r="AP26" s="14"/>
      <c r="AQ26" s="14"/>
      <c r="AS26" s="14" t="str" cm="1">
        <f t="array" ref="AS26">IF(OR(AK26:AL26=$AR$2,(AK26:AL26=$AS$2),(AK26:AL26=$AT$2),AK26:AL26=$AU$2),("0"),("1"))</f>
        <v>0</v>
      </c>
      <c r="AU26" s="10"/>
      <c r="AV26" s="10"/>
      <c r="AW26">
        <f t="shared" si="13"/>
        <v>0</v>
      </c>
      <c r="AX26">
        <f t="shared" si="14"/>
        <v>0</v>
      </c>
      <c r="AY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0</v>
      </c>
      <c r="BE26">
        <f t="shared" si="20"/>
        <v>0</v>
      </c>
      <c r="BF26">
        <f t="shared" si="21"/>
        <v>0</v>
      </c>
      <c r="BG26">
        <f t="shared" si="22"/>
        <v>0</v>
      </c>
      <c r="BH26">
        <f t="shared" si="23"/>
        <v>0</v>
      </c>
      <c r="BI26">
        <f t="shared" si="24"/>
        <v>0</v>
      </c>
      <c r="BJ26">
        <f t="shared" si="25"/>
        <v>0</v>
      </c>
      <c r="BK26">
        <f t="shared" si="26"/>
        <v>0</v>
      </c>
      <c r="BL26">
        <f t="shared" si="27"/>
        <v>0</v>
      </c>
      <c r="BM26">
        <f t="shared" si="28"/>
        <v>0</v>
      </c>
      <c r="BN26">
        <f t="shared" si="29"/>
        <v>0</v>
      </c>
      <c r="BP26">
        <f t="shared" si="30"/>
        <v>21</v>
      </c>
      <c r="BR26">
        <f t="shared" si="33"/>
        <v>2</v>
      </c>
      <c r="BS26">
        <f t="shared" si="32"/>
        <v>7</v>
      </c>
      <c r="BT26" s="14">
        <f t="shared" si="36"/>
        <v>35</v>
      </c>
      <c r="BU26">
        <f t="shared" si="36"/>
        <v>47</v>
      </c>
      <c r="BV26">
        <f t="shared" si="37"/>
        <v>2</v>
      </c>
      <c r="BW26" s="17">
        <f t="shared" si="31"/>
        <v>26</v>
      </c>
      <c r="BX26" s="17">
        <f t="shared" si="31"/>
        <v>27</v>
      </c>
      <c r="BY26" s="17">
        <f t="shared" si="31"/>
        <v>35</v>
      </c>
      <c r="BZ26" s="17">
        <f t="shared" si="31"/>
        <v>47</v>
      </c>
      <c r="CA26" s="17">
        <f t="shared" si="31"/>
        <v>32</v>
      </c>
      <c r="CU26" s="42"/>
      <c r="CV26" s="41"/>
      <c r="CW26" s="43"/>
      <c r="EC26" cm="1">
        <f t="array" ref="EC26:ED26">+_xlfn.LET(_xlpm.comp,RIGHT(A25:E25,1),_xlfn._xlws.FILTER(A25:E25,_xlfn.XMATCH(_xlpm.comp,_xlpm.comp)&lt;&gt;_xlfn.XMATCH(_xlpm.comp,_xlpm.comp,,-1)))</f>
        <v>27</v>
      </c>
      <c r="ED26">
        <v>47</v>
      </c>
      <c r="EH26">
        <f t="shared" si="2"/>
        <v>2</v>
      </c>
    </row>
    <row r="27" spans="1:183" ht="16.5" thickBot="1" x14ac:dyDescent="0.3">
      <c r="A27" s="1">
        <v>26</v>
      </c>
      <c r="B27" s="1">
        <v>27</v>
      </c>
      <c r="C27" s="1">
        <v>35</v>
      </c>
      <c r="D27" s="1">
        <v>47</v>
      </c>
      <c r="E27" s="1">
        <v>33</v>
      </c>
      <c r="F27" s="3">
        <v>168</v>
      </c>
      <c r="G27" s="3">
        <v>4</v>
      </c>
      <c r="H27">
        <v>0</v>
      </c>
      <c r="I27" s="4">
        <f t="shared" si="3"/>
        <v>0</v>
      </c>
      <c r="J27" cm="1">
        <f t="array" ref="J27">SUMPRODUCT(( MOD(A27:E27,2)&gt;0)*1)</f>
        <v>4</v>
      </c>
      <c r="K27" s="5"/>
      <c r="L27">
        <f t="shared" si="0"/>
        <v>0</v>
      </c>
      <c r="M27" s="6"/>
      <c r="O27" t="str">
        <f t="shared" si="4"/>
        <v>1</v>
      </c>
      <c r="Q27" s="7"/>
      <c r="R27" s="8"/>
      <c r="S27" s="7"/>
      <c r="T27" s="9" cm="1">
        <f t="array" ref="T27:U27">_xlfn.LET(_xlpm.comp,RIGHT(A27:E27,1),_xlfn._xlws.FILTER(A27:E27,_xlfn.XMATCH(_xlpm.comp,_xlpm.comp)&lt;&gt;_xlfn.XMATCH(_xlpm.comp,_xlpm.comp,,-1)))</f>
        <v>27</v>
      </c>
      <c r="U27" s="7">
        <v>47</v>
      </c>
      <c r="V27" s="8"/>
      <c r="W27" s="6"/>
      <c r="X27" s="8"/>
      <c r="Y27" s="6">
        <f t="shared" si="5"/>
        <v>2</v>
      </c>
      <c r="Z27">
        <f t="shared" si="6"/>
        <v>21</v>
      </c>
      <c r="AA27" s="10" t="s">
        <v>51</v>
      </c>
      <c r="AB27" s="10"/>
      <c r="AC27" s="35" t="s">
        <v>52</v>
      </c>
      <c r="AD27" s="36">
        <f>'[2]400  et 70 ordre de sortie'!$EV448</f>
        <v>0</v>
      </c>
      <c r="AE27" s="39" t="s">
        <v>53</v>
      </c>
      <c r="AG27" s="10"/>
      <c r="AH27" s="10"/>
      <c r="AI27" s="12">
        <f t="shared" si="7"/>
        <v>1</v>
      </c>
      <c r="AJ27" s="10"/>
      <c r="AK27" s="13">
        <f t="shared" si="8"/>
        <v>0</v>
      </c>
      <c r="AL27" s="13">
        <f t="shared" si="9"/>
        <v>0</v>
      </c>
      <c r="AM27" s="13">
        <f t="shared" si="10"/>
        <v>2</v>
      </c>
      <c r="AN27" s="13">
        <f t="shared" si="11"/>
        <v>2</v>
      </c>
      <c r="AO27" s="13">
        <f t="shared" si="12"/>
        <v>1</v>
      </c>
      <c r="AP27" s="14"/>
      <c r="AQ27" s="14"/>
      <c r="AS27" s="14" t="str" cm="1">
        <f t="array" ref="AS27">IF(OR(AK27:AL27=$AR$2,(AK27:AL27=$AS$2),(AK27:AL27=$AT$2),AK27:AL27=$AU$2),("0"),("1"))</f>
        <v>0</v>
      </c>
      <c r="AU27" s="10"/>
      <c r="AV27" s="10"/>
      <c r="AW27">
        <f t="shared" si="13"/>
        <v>0</v>
      </c>
      <c r="AX27">
        <f t="shared" si="14"/>
        <v>0</v>
      </c>
      <c r="AY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0</v>
      </c>
      <c r="BE27">
        <f t="shared" si="20"/>
        <v>0</v>
      </c>
      <c r="BF27">
        <f t="shared" si="21"/>
        <v>0</v>
      </c>
      <c r="BG27">
        <f t="shared" si="22"/>
        <v>0</v>
      </c>
      <c r="BH27">
        <f t="shared" si="23"/>
        <v>0</v>
      </c>
      <c r="BI27">
        <f t="shared" si="24"/>
        <v>0</v>
      </c>
      <c r="BJ27">
        <f t="shared" si="25"/>
        <v>0</v>
      </c>
      <c r="BK27">
        <f t="shared" si="26"/>
        <v>0</v>
      </c>
      <c r="BL27">
        <f t="shared" si="27"/>
        <v>0</v>
      </c>
      <c r="BM27">
        <f t="shared" si="28"/>
        <v>0</v>
      </c>
      <c r="BN27">
        <f t="shared" si="29"/>
        <v>0</v>
      </c>
      <c r="BP27">
        <f t="shared" si="30"/>
        <v>21</v>
      </c>
      <c r="BR27">
        <f t="shared" si="33"/>
        <v>2</v>
      </c>
      <c r="BS27">
        <f t="shared" si="32"/>
        <v>7</v>
      </c>
      <c r="BT27" s="14">
        <f t="shared" si="36"/>
        <v>35</v>
      </c>
      <c r="BU27">
        <f t="shared" si="36"/>
        <v>47</v>
      </c>
      <c r="BV27">
        <f>(MID(E27,1,2)*1)</f>
        <v>33</v>
      </c>
      <c r="BW27" s="17">
        <f t="shared" si="31"/>
        <v>26</v>
      </c>
      <c r="BX27" s="17">
        <f t="shared" si="31"/>
        <v>27</v>
      </c>
      <c r="BY27" s="17">
        <f t="shared" si="31"/>
        <v>35</v>
      </c>
      <c r="BZ27" s="17">
        <f t="shared" si="31"/>
        <v>47</v>
      </c>
      <c r="CA27" s="17">
        <f t="shared" si="31"/>
        <v>33</v>
      </c>
      <c r="CB27" s="11"/>
      <c r="C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cm="1">
        <f t="array" ref="EC27:ED27">+_xlfn.LET(_xlpm.comp,RIGHT(A26:E26,1),_xlfn._xlws.FILTER(A26:E26,_xlfn.XMATCH(_xlpm.comp,_xlpm.comp)&lt;&gt;_xlfn.XMATCH(_xlpm.comp,_xlpm.comp,,-1)))</f>
        <v>27</v>
      </c>
      <c r="ED27">
        <v>47</v>
      </c>
      <c r="EH27">
        <f t="shared" si="2"/>
        <v>2</v>
      </c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4"/>
    </row>
    <row r="28" spans="1:183" ht="16.5" thickBot="1" x14ac:dyDescent="0.3">
      <c r="A28" s="1">
        <v>26</v>
      </c>
      <c r="B28" s="1">
        <v>27</v>
      </c>
      <c r="C28" s="1">
        <v>35</v>
      </c>
      <c r="D28" s="1">
        <v>47</v>
      </c>
      <c r="E28" s="1">
        <v>34</v>
      </c>
      <c r="F28" s="3">
        <v>169</v>
      </c>
      <c r="G28" s="3">
        <v>3</v>
      </c>
      <c r="H28">
        <v>0</v>
      </c>
      <c r="I28" s="4">
        <f t="shared" si="3"/>
        <v>0</v>
      </c>
      <c r="J28" cm="1">
        <f t="array" ref="J28">SUMPRODUCT(( MOD(A28:E28,2)&gt;0)*1)</f>
        <v>3</v>
      </c>
      <c r="K28" s="5"/>
      <c r="L28">
        <f t="shared" si="0"/>
        <v>0</v>
      </c>
      <c r="M28" s="6"/>
      <c r="O28" t="str">
        <f t="shared" si="4"/>
        <v>1</v>
      </c>
      <c r="Q28" s="7"/>
      <c r="R28" s="8"/>
      <c r="S28" s="7"/>
      <c r="T28" s="9" cm="1">
        <f t="array" ref="T28:U28">_xlfn.LET(_xlpm.comp,RIGHT(A28:E28,1),_xlfn._xlws.FILTER(A28:E28,_xlfn.XMATCH(_xlpm.comp,_xlpm.comp)&lt;&gt;_xlfn.XMATCH(_xlpm.comp,_xlpm.comp,,-1)))</f>
        <v>27</v>
      </c>
      <c r="U28" s="7">
        <v>47</v>
      </c>
      <c r="V28" s="8"/>
      <c r="W28" s="6"/>
      <c r="X28" s="8"/>
      <c r="Y28" s="6">
        <f t="shared" si="5"/>
        <v>2</v>
      </c>
      <c r="Z28">
        <f t="shared" si="6"/>
        <v>21</v>
      </c>
      <c r="AA28" s="10"/>
      <c r="AB28" s="10"/>
      <c r="AH28" s="10"/>
      <c r="AI28" s="12">
        <f t="shared" si="7"/>
        <v>1</v>
      </c>
      <c r="AJ28" s="10"/>
      <c r="AK28" s="13">
        <f t="shared" si="8"/>
        <v>0</v>
      </c>
      <c r="AL28" s="13">
        <f t="shared" si="9"/>
        <v>0</v>
      </c>
      <c r="AM28" s="13">
        <f t="shared" si="10"/>
        <v>2</v>
      </c>
      <c r="AN28" s="13">
        <f t="shared" si="11"/>
        <v>2</v>
      </c>
      <c r="AO28" s="13">
        <f t="shared" si="12"/>
        <v>1</v>
      </c>
      <c r="AP28" s="14"/>
      <c r="AQ28" s="14"/>
      <c r="AS28" s="14" t="str" cm="1">
        <f t="array" ref="AS28">IF(OR(AK28:AL28=$AR$2,(AK28:AL28=$AS$2),(AK28:AL28=$AT$2),AK28:AL28=$AU$2),("0"),("1"))</f>
        <v>0</v>
      </c>
      <c r="AU28" s="10"/>
      <c r="AV28" s="10"/>
      <c r="AW28">
        <f t="shared" si="13"/>
        <v>0</v>
      </c>
      <c r="AX28">
        <f t="shared" si="14"/>
        <v>0</v>
      </c>
      <c r="AY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0</v>
      </c>
      <c r="BE28">
        <f t="shared" si="20"/>
        <v>0</v>
      </c>
      <c r="BF28">
        <f t="shared" si="21"/>
        <v>0</v>
      </c>
      <c r="BG28">
        <f t="shared" si="22"/>
        <v>0</v>
      </c>
      <c r="BH28">
        <f t="shared" si="23"/>
        <v>0</v>
      </c>
      <c r="BI28">
        <f t="shared" si="24"/>
        <v>0</v>
      </c>
      <c r="BJ28">
        <f t="shared" si="25"/>
        <v>0</v>
      </c>
      <c r="BK28">
        <f t="shared" si="26"/>
        <v>0</v>
      </c>
      <c r="BL28">
        <f t="shared" si="27"/>
        <v>0</v>
      </c>
      <c r="BM28">
        <f t="shared" si="28"/>
        <v>0</v>
      </c>
      <c r="BN28">
        <f t="shared" si="29"/>
        <v>0</v>
      </c>
      <c r="BP28">
        <f t="shared" si="30"/>
        <v>21</v>
      </c>
      <c r="BR28">
        <f t="shared" si="33"/>
        <v>2</v>
      </c>
      <c r="BS28">
        <f t="shared" si="32"/>
        <v>7</v>
      </c>
      <c r="BT28" s="14">
        <f t="shared" si="36"/>
        <v>35</v>
      </c>
      <c r="BU28">
        <f t="shared" si="36"/>
        <v>47</v>
      </c>
      <c r="BV28">
        <f>(MID(E28,1,2)*1)</f>
        <v>34</v>
      </c>
      <c r="BW28" s="17">
        <f t="shared" si="31"/>
        <v>26</v>
      </c>
      <c r="BX28" s="17">
        <f t="shared" si="31"/>
        <v>27</v>
      </c>
      <c r="BY28" s="17">
        <f t="shared" si="31"/>
        <v>35</v>
      </c>
      <c r="BZ28" s="17">
        <f t="shared" si="31"/>
        <v>47</v>
      </c>
      <c r="CA28" s="17">
        <f t="shared" si="31"/>
        <v>34</v>
      </c>
      <c r="CB28" s="11"/>
      <c r="CC28" s="11"/>
      <c r="EC28" cm="1">
        <f t="array" ref="EC28:ED28">+_xlfn.LET(_xlpm.comp,RIGHT(A27:E27,1),_xlfn._xlws.FILTER(A27:E27,_xlfn.XMATCH(_xlpm.comp,_xlpm.comp)&lt;&gt;_xlfn.XMATCH(_xlpm.comp,_xlpm.comp,,-1)))</f>
        <v>27</v>
      </c>
      <c r="ED28">
        <v>47</v>
      </c>
      <c r="EH28">
        <f t="shared" si="2"/>
        <v>2</v>
      </c>
    </row>
    <row r="29" spans="1:183" ht="16.5" thickBot="1" x14ac:dyDescent="0.3">
      <c r="A29" s="1">
        <v>26</v>
      </c>
      <c r="B29" s="1">
        <v>27</v>
      </c>
      <c r="C29" s="1">
        <v>35</v>
      </c>
      <c r="D29" s="1">
        <v>47</v>
      </c>
      <c r="E29" s="1">
        <v>37</v>
      </c>
      <c r="F29" s="3">
        <v>172</v>
      </c>
      <c r="G29" s="3">
        <v>4</v>
      </c>
      <c r="H29">
        <v>0</v>
      </c>
      <c r="I29" s="4">
        <f t="shared" si="3"/>
        <v>0</v>
      </c>
      <c r="J29" cm="1">
        <f t="array" ref="J29">SUMPRODUCT(( MOD(A29:E29,2)&gt;0)*1)</f>
        <v>4</v>
      </c>
      <c r="K29" s="5"/>
      <c r="L29">
        <f t="shared" si="0"/>
        <v>0</v>
      </c>
      <c r="M29" s="6"/>
      <c r="O29" t="str">
        <f t="shared" si="4"/>
        <v>1</v>
      </c>
      <c r="Q29" s="7"/>
      <c r="R29" s="8"/>
      <c r="S29" s="7"/>
      <c r="T29" s="9" cm="1">
        <f t="array" ref="T29:V29">_xlfn.LET(_xlpm.comp,RIGHT(A29:E29,1),_xlfn._xlws.FILTER(A29:E29,_xlfn.XMATCH(_xlpm.comp,_xlpm.comp)&lt;&gt;_xlfn.XMATCH(_xlpm.comp,_xlpm.comp,,-1)))</f>
        <v>27</v>
      </c>
      <c r="U29" s="7">
        <v>47</v>
      </c>
      <c r="V29" s="8">
        <v>37</v>
      </c>
      <c r="W29" s="6"/>
      <c r="X29" s="8"/>
      <c r="Y29" s="6">
        <f t="shared" si="5"/>
        <v>3</v>
      </c>
      <c r="Z29">
        <f t="shared" si="6"/>
        <v>21</v>
      </c>
      <c r="AA29" s="10"/>
      <c r="AB29" s="10"/>
      <c r="AD29" s="30" t="s">
        <v>54</v>
      </c>
      <c r="AE29" s="31"/>
      <c r="AF29" s="32"/>
      <c r="AG29" s="33" t="s">
        <v>55</v>
      </c>
      <c r="AH29" s="34"/>
      <c r="AI29" s="12">
        <f t="shared" si="7"/>
        <v>1</v>
      </c>
      <c r="AJ29" s="10"/>
      <c r="AK29" s="13">
        <f t="shared" si="8"/>
        <v>0</v>
      </c>
      <c r="AL29" s="13">
        <f t="shared" si="9"/>
        <v>0</v>
      </c>
      <c r="AM29" s="13">
        <f t="shared" si="10"/>
        <v>2</v>
      </c>
      <c r="AN29" s="13">
        <f t="shared" si="11"/>
        <v>2</v>
      </c>
      <c r="AO29" s="13">
        <f t="shared" si="12"/>
        <v>1</v>
      </c>
      <c r="AP29" s="14"/>
      <c r="AQ29" s="14"/>
      <c r="AS29" s="14" t="str" cm="1">
        <f t="array" ref="AS29">IF(OR(AK29:AL29=$AR$2,(AK29:AL29=$AS$2),(AK29:AL29=$AT$2),AK29:AL29=$AU$2),("0"),("1"))</f>
        <v>0</v>
      </c>
      <c r="AU29" s="10"/>
      <c r="AV29" s="10"/>
      <c r="AW29">
        <f t="shared" si="13"/>
        <v>0</v>
      </c>
      <c r="AX29">
        <f t="shared" si="14"/>
        <v>0</v>
      </c>
      <c r="AY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0</v>
      </c>
      <c r="BE29">
        <f t="shared" si="20"/>
        <v>0</v>
      </c>
      <c r="BF29">
        <f t="shared" si="21"/>
        <v>0</v>
      </c>
      <c r="BG29">
        <f t="shared" si="22"/>
        <v>0</v>
      </c>
      <c r="BH29">
        <f t="shared" si="23"/>
        <v>0</v>
      </c>
      <c r="BI29">
        <f t="shared" si="24"/>
        <v>0</v>
      </c>
      <c r="BJ29">
        <f t="shared" si="25"/>
        <v>0</v>
      </c>
      <c r="BK29">
        <f t="shared" si="26"/>
        <v>0</v>
      </c>
      <c r="BL29">
        <f t="shared" si="27"/>
        <v>0</v>
      </c>
      <c r="BM29">
        <f t="shared" si="28"/>
        <v>0</v>
      </c>
      <c r="BN29">
        <f t="shared" si="29"/>
        <v>0</v>
      </c>
      <c r="BP29">
        <f t="shared" si="30"/>
        <v>21</v>
      </c>
      <c r="BR29">
        <f t="shared" si="33"/>
        <v>2</v>
      </c>
      <c r="BS29">
        <f t="shared" si="32"/>
        <v>7</v>
      </c>
      <c r="BT29" s="14">
        <f t="shared" si="36"/>
        <v>35</v>
      </c>
      <c r="BU29">
        <f t="shared" si="36"/>
        <v>47</v>
      </c>
      <c r="BV29">
        <f t="shared" ref="BV29:BV31" si="38">(MID(E29,2,2)*1)</f>
        <v>7</v>
      </c>
      <c r="BW29" s="17">
        <f t="shared" si="31"/>
        <v>26</v>
      </c>
      <c r="BX29" s="17">
        <f t="shared" si="31"/>
        <v>27</v>
      </c>
      <c r="BY29" s="17">
        <f t="shared" si="31"/>
        <v>35</v>
      </c>
      <c r="BZ29" s="17">
        <f t="shared" si="31"/>
        <v>47</v>
      </c>
      <c r="CA29" s="17">
        <f t="shared" si="31"/>
        <v>37</v>
      </c>
      <c r="EC29" cm="1">
        <f t="array" ref="EC29:ED29">+_xlfn.LET(_xlpm.comp,RIGHT(A28:E28,1),_xlfn._xlws.FILTER(A28:E28,_xlfn.XMATCH(_xlpm.comp,_xlpm.comp)&lt;&gt;_xlfn.XMATCH(_xlpm.comp,_xlpm.comp,,-1)))</f>
        <v>27</v>
      </c>
      <c r="ED29">
        <v>47</v>
      </c>
      <c r="EH29">
        <f t="shared" si="2"/>
        <v>2</v>
      </c>
    </row>
    <row r="30" spans="1:183" ht="16.5" thickBot="1" x14ac:dyDescent="0.3">
      <c r="A30" s="1">
        <v>26</v>
      </c>
      <c r="B30" s="1">
        <v>27</v>
      </c>
      <c r="C30" s="1">
        <v>35</v>
      </c>
      <c r="D30" s="1">
        <v>47</v>
      </c>
      <c r="E30" s="1">
        <v>38</v>
      </c>
      <c r="F30" s="3">
        <v>173</v>
      </c>
      <c r="G30" s="3">
        <v>3</v>
      </c>
      <c r="H30">
        <v>0</v>
      </c>
      <c r="I30" s="4">
        <f t="shared" si="3"/>
        <v>0</v>
      </c>
      <c r="J30" cm="1">
        <f t="array" ref="J30">SUMPRODUCT(( MOD(A30:E30,2)&gt;0)*1)</f>
        <v>3</v>
      </c>
      <c r="K30" s="5"/>
      <c r="L30">
        <f t="shared" si="0"/>
        <v>0</v>
      </c>
      <c r="M30" s="6"/>
      <c r="O30" t="str">
        <f t="shared" si="4"/>
        <v>1</v>
      </c>
      <c r="Q30" s="7"/>
      <c r="R30" s="8"/>
      <c r="S30" s="7"/>
      <c r="T30" s="9" cm="1">
        <f t="array" ref="T30:U30">_xlfn.LET(_xlpm.comp,RIGHT(A30:E30,1),_xlfn._xlws.FILTER(A30:E30,_xlfn.XMATCH(_xlpm.comp,_xlpm.comp)&lt;&gt;_xlfn.XMATCH(_xlpm.comp,_xlpm.comp,,-1)))</f>
        <v>27</v>
      </c>
      <c r="U30" s="7">
        <v>47</v>
      </c>
      <c r="V30" s="8"/>
      <c r="W30" s="6"/>
      <c r="X30" s="8"/>
      <c r="Y30" s="6">
        <f t="shared" si="5"/>
        <v>2</v>
      </c>
      <c r="Z30">
        <f t="shared" si="6"/>
        <v>21</v>
      </c>
      <c r="AA30" s="10"/>
      <c r="AC30">
        <f>'[4]feuille calcul (3)'!G$75</f>
        <v>3</v>
      </c>
      <c r="AD30">
        <f>'[4]feuille calcul (3)'!H$75</f>
        <v>1</v>
      </c>
      <c r="AE30">
        <f>'[4]feuille calcul (3)'!I$75</f>
        <v>4</v>
      </c>
      <c r="AF30">
        <f>'[4]feuille calcul (3)'!J$75</f>
        <v>0</v>
      </c>
      <c r="AH30" s="10" t="s">
        <v>15</v>
      </c>
      <c r="AI30" s="12">
        <f t="shared" si="7"/>
        <v>1</v>
      </c>
      <c r="AJ30" s="10"/>
      <c r="AK30" s="13">
        <f t="shared" si="8"/>
        <v>0</v>
      </c>
      <c r="AL30" s="13">
        <f t="shared" si="9"/>
        <v>0</v>
      </c>
      <c r="AM30" s="13">
        <f t="shared" si="10"/>
        <v>2</v>
      </c>
      <c r="AN30" s="13">
        <f t="shared" si="11"/>
        <v>2</v>
      </c>
      <c r="AO30" s="13">
        <f t="shared" si="12"/>
        <v>1</v>
      </c>
      <c r="AP30" s="14"/>
      <c r="AQ30" s="14"/>
      <c r="AS30" s="14" t="str" cm="1">
        <f t="array" ref="AS30">IF(OR(AK30:AL30=$AR$2,(AK30:AL30=$AS$2),(AK30:AL30=$AT$2),AK30:AL30=$AU$2),("0"),("1"))</f>
        <v>0</v>
      </c>
      <c r="AU30" s="10"/>
      <c r="AV30" s="10"/>
      <c r="AW30">
        <f t="shared" si="13"/>
        <v>0</v>
      </c>
      <c r="AX30">
        <f t="shared" si="14"/>
        <v>0</v>
      </c>
      <c r="AY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0</v>
      </c>
      <c r="BE30">
        <f t="shared" si="20"/>
        <v>0</v>
      </c>
      <c r="BF30">
        <f t="shared" si="21"/>
        <v>0</v>
      </c>
      <c r="BG30">
        <f t="shared" si="22"/>
        <v>0</v>
      </c>
      <c r="BH30">
        <f t="shared" si="23"/>
        <v>0</v>
      </c>
      <c r="BI30">
        <f t="shared" si="24"/>
        <v>0</v>
      </c>
      <c r="BJ30">
        <f t="shared" si="25"/>
        <v>0</v>
      </c>
      <c r="BK30">
        <f t="shared" si="26"/>
        <v>0</v>
      </c>
      <c r="BL30">
        <f t="shared" si="27"/>
        <v>0</v>
      </c>
      <c r="BM30">
        <f t="shared" si="28"/>
        <v>0</v>
      </c>
      <c r="BN30">
        <f t="shared" si="29"/>
        <v>0</v>
      </c>
      <c r="BP30">
        <f t="shared" si="30"/>
        <v>21</v>
      </c>
      <c r="BR30">
        <f t="shared" si="33"/>
        <v>2</v>
      </c>
      <c r="BS30">
        <f t="shared" si="32"/>
        <v>7</v>
      </c>
      <c r="BT30" s="14">
        <f t="shared" si="36"/>
        <v>35</v>
      </c>
      <c r="BU30">
        <f t="shared" si="36"/>
        <v>47</v>
      </c>
      <c r="BV30">
        <f t="shared" si="38"/>
        <v>8</v>
      </c>
      <c r="BW30" s="17">
        <f t="shared" si="31"/>
        <v>26</v>
      </c>
      <c r="BX30" s="17">
        <f t="shared" si="31"/>
        <v>27</v>
      </c>
      <c r="BY30" s="17">
        <f t="shared" si="31"/>
        <v>35</v>
      </c>
      <c r="BZ30" s="17">
        <f t="shared" si="31"/>
        <v>47</v>
      </c>
      <c r="CA30" s="17">
        <f t="shared" si="31"/>
        <v>38</v>
      </c>
      <c r="EC30" cm="1">
        <f t="array" ref="EC30:EE30">+_xlfn.LET(_xlpm.comp,RIGHT(A29:E29,1),_xlfn._xlws.FILTER(A29:E29,_xlfn.XMATCH(_xlpm.comp,_xlpm.comp)&lt;&gt;_xlfn.XMATCH(_xlpm.comp,_xlpm.comp,,-1)))</f>
        <v>27</v>
      </c>
      <c r="ED30">
        <v>47</v>
      </c>
      <c r="EE30">
        <v>37</v>
      </c>
      <c r="EH30">
        <f t="shared" si="2"/>
        <v>3</v>
      </c>
    </row>
    <row r="31" spans="1:183" ht="16.5" thickBot="1" x14ac:dyDescent="0.3">
      <c r="A31" s="1">
        <v>26</v>
      </c>
      <c r="B31" s="1">
        <v>27</v>
      </c>
      <c r="C31" s="1">
        <v>35</v>
      </c>
      <c r="D31" s="1">
        <v>47</v>
      </c>
      <c r="E31" s="1">
        <v>42</v>
      </c>
      <c r="F31" s="3">
        <v>177</v>
      </c>
      <c r="G31" s="3">
        <v>3</v>
      </c>
      <c r="H31">
        <v>0</v>
      </c>
      <c r="I31" s="4">
        <f t="shared" si="3"/>
        <v>0</v>
      </c>
      <c r="J31" cm="1">
        <f t="array" ref="J31">SUMPRODUCT(( MOD(A31:E31,2)&gt;0)*1)</f>
        <v>3</v>
      </c>
      <c r="K31" s="5"/>
      <c r="L31">
        <f t="shared" si="0"/>
        <v>0</v>
      </c>
      <c r="M31" s="6"/>
      <c r="O31" t="str">
        <f t="shared" si="4"/>
        <v>1</v>
      </c>
      <c r="Q31" s="7"/>
      <c r="R31" s="8"/>
      <c r="S31" s="7"/>
      <c r="T31" s="9" cm="1">
        <f t="array" ref="T31:U31">_xlfn.LET(_xlpm.comp,RIGHT(A31:E31,1),_xlfn._xlws.FILTER(A31:E31,_xlfn.XMATCH(_xlpm.comp,_xlpm.comp)&lt;&gt;_xlfn.XMATCH(_xlpm.comp,_xlpm.comp,,-1)))</f>
        <v>27</v>
      </c>
      <c r="U31" s="7">
        <v>47</v>
      </c>
      <c r="V31" s="8"/>
      <c r="W31" s="6"/>
      <c r="X31" s="8"/>
      <c r="Y31" s="6">
        <f t="shared" si="5"/>
        <v>2</v>
      </c>
      <c r="Z31">
        <f t="shared" si="6"/>
        <v>21</v>
      </c>
      <c r="AA31" s="10"/>
      <c r="AB31" s="10"/>
      <c r="AC31">
        <f>'[4]feuille calcul (3)'!G$82</f>
        <v>1</v>
      </c>
      <c r="AD31">
        <f>'[4]feuille calcul (3)'!H$82</f>
        <v>4</v>
      </c>
      <c r="AE31">
        <f>'[4]feuille calcul (3)'!I$82</f>
        <v>7</v>
      </c>
      <c r="AF31">
        <f>'[4]feuille calcul (3)'!J$82</f>
        <v>3</v>
      </c>
      <c r="AG31" s="10"/>
      <c r="AH31" s="10"/>
      <c r="AI31" s="12">
        <f t="shared" si="7"/>
        <v>1</v>
      </c>
      <c r="AJ31" s="10"/>
      <c r="AK31" s="13">
        <f t="shared" si="8"/>
        <v>0</v>
      </c>
      <c r="AL31" s="13">
        <f t="shared" si="9"/>
        <v>0</v>
      </c>
      <c r="AM31" s="13">
        <f t="shared" si="10"/>
        <v>2</v>
      </c>
      <c r="AN31" s="13">
        <f t="shared" si="11"/>
        <v>1</v>
      </c>
      <c r="AO31" s="13">
        <f t="shared" si="12"/>
        <v>2</v>
      </c>
      <c r="AP31" s="14"/>
      <c r="AQ31" s="14"/>
      <c r="AS31" s="14" t="str" cm="1">
        <f t="array" ref="AS31">IF(OR(AK31:AL31=$AR$2,(AK31:AL31=$AS$2),(AK31:AL31=$AT$2),AK31:AL31=$AU$2),("0"),("1"))</f>
        <v>0</v>
      </c>
      <c r="AU31" s="10"/>
      <c r="AV31" s="10"/>
      <c r="AW31">
        <f t="shared" si="13"/>
        <v>0</v>
      </c>
      <c r="AX31">
        <f t="shared" si="14"/>
        <v>0</v>
      </c>
      <c r="AY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>
        <f t="shared" si="20"/>
        <v>0</v>
      </c>
      <c r="BF31">
        <f t="shared" si="21"/>
        <v>0</v>
      </c>
      <c r="BG31">
        <f t="shared" si="22"/>
        <v>0</v>
      </c>
      <c r="BH31">
        <f t="shared" si="23"/>
        <v>0</v>
      </c>
      <c r="BI31">
        <f t="shared" si="24"/>
        <v>0</v>
      </c>
      <c r="BJ31">
        <f t="shared" si="25"/>
        <v>0</v>
      </c>
      <c r="BK31">
        <f t="shared" si="26"/>
        <v>0</v>
      </c>
      <c r="BL31">
        <f t="shared" si="27"/>
        <v>0</v>
      </c>
      <c r="BM31">
        <f t="shared" si="28"/>
        <v>0</v>
      </c>
      <c r="BN31">
        <f t="shared" si="29"/>
        <v>0</v>
      </c>
      <c r="BP31">
        <f t="shared" si="30"/>
        <v>21</v>
      </c>
      <c r="BR31">
        <f t="shared" si="33"/>
        <v>2</v>
      </c>
      <c r="BS31">
        <f t="shared" si="32"/>
        <v>7</v>
      </c>
      <c r="BT31" s="14">
        <f t="shared" si="36"/>
        <v>35</v>
      </c>
      <c r="BU31">
        <f t="shared" si="36"/>
        <v>47</v>
      </c>
      <c r="BV31">
        <f t="shared" si="38"/>
        <v>2</v>
      </c>
      <c r="BW31" s="17">
        <f t="shared" si="31"/>
        <v>26</v>
      </c>
      <c r="BX31" s="17">
        <f t="shared" si="31"/>
        <v>27</v>
      </c>
      <c r="BY31" s="17">
        <f t="shared" si="31"/>
        <v>35</v>
      </c>
      <c r="BZ31" s="17">
        <f t="shared" si="31"/>
        <v>47</v>
      </c>
      <c r="CA31" s="17">
        <f t="shared" si="31"/>
        <v>42</v>
      </c>
      <c r="EC31" cm="1">
        <f t="array" ref="EC31:ED31">+_xlfn.LET(_xlpm.comp,RIGHT(A30:E30,1),_xlfn._xlws.FILTER(A30:E30,_xlfn.XMATCH(_xlpm.comp,_xlpm.comp)&lt;&gt;_xlfn.XMATCH(_xlpm.comp,_xlpm.comp,,-1)))</f>
        <v>27</v>
      </c>
      <c r="ED31">
        <v>47</v>
      </c>
      <c r="EH31">
        <f t="shared" si="2"/>
        <v>2</v>
      </c>
    </row>
  </sheetData>
  <mergeCells count="5">
    <mergeCell ref="CE5:CI5"/>
    <mergeCell ref="AG13:AH13"/>
    <mergeCell ref="CE16:CI16"/>
    <mergeCell ref="AG21:AH21"/>
    <mergeCell ref="AG29:AH29"/>
  </mergeCells>
  <conditionalFormatting sqref="E3:E10 A11:E31 A3:C10">
    <cfRule type="cellIs" dxfId="50" priority="36" operator="equal">
      <formula>$AO$2</formula>
    </cfRule>
    <cfRule type="cellIs" dxfId="49" priority="37" operator="equal">
      <formula>$AN$2</formula>
    </cfRule>
    <cfRule type="cellIs" dxfId="48" priority="38" operator="equal">
      <formula>$AM$2</formula>
    </cfRule>
    <cfRule type="cellIs" dxfId="47" priority="39" operator="equal">
      <formula>$AL$2</formula>
    </cfRule>
    <cfRule type="cellIs" dxfId="46" priority="40" operator="equal">
      <formula>$AK$2</formula>
    </cfRule>
  </conditionalFormatting>
  <conditionalFormatting sqref="I3:I31">
    <cfRule type="cellIs" dxfId="45" priority="33" operator="equal">
      <formula>5</formula>
    </cfRule>
    <cfRule type="cellIs" dxfId="44" priority="34" operator="equal">
      <formula>4</formula>
    </cfRule>
    <cfRule type="cellIs" dxfId="43" priority="35" operator="equal">
      <formula>3</formula>
    </cfRule>
  </conditionalFormatting>
  <conditionalFormatting sqref="AB3">
    <cfRule type="cellIs" dxfId="42" priority="31" operator="equal">
      <formula>1</formula>
    </cfRule>
    <cfRule type="cellIs" dxfId="41" priority="32" operator="equal">
      <formula>1</formula>
    </cfRule>
  </conditionalFormatting>
  <conditionalFormatting sqref="I3:I31">
    <cfRule type="cellIs" dxfId="40" priority="30" operator="equal">
      <formula>5</formula>
    </cfRule>
  </conditionalFormatting>
  <conditionalFormatting sqref="CU15:CU19 CZ8:CZ14">
    <cfRule type="cellIs" dxfId="39" priority="25" operator="equal">
      <formula>$AO$2</formula>
    </cfRule>
    <cfRule type="cellIs" dxfId="38" priority="26" operator="equal">
      <formula>$AN$2</formula>
    </cfRule>
    <cfRule type="cellIs" dxfId="37" priority="27" operator="equal">
      <formula>$AM$2</formula>
    </cfRule>
    <cfRule type="cellIs" dxfId="36" priority="28" operator="equal">
      <formula>$AL$2</formula>
    </cfRule>
    <cfRule type="cellIs" dxfId="35" priority="29" operator="equal">
      <formula>$AK$2</formula>
    </cfRule>
  </conditionalFormatting>
  <conditionalFormatting sqref="CU26">
    <cfRule type="cellIs" dxfId="34" priority="24" operator="equal">
      <formula>$CB$32</formula>
    </cfRule>
  </conditionalFormatting>
  <conditionalFormatting sqref="CU25">
    <cfRule type="cellIs" dxfId="33" priority="23" operator="equal">
      <formula>$CB$32</formula>
    </cfRule>
  </conditionalFormatting>
  <conditionalFormatting sqref="CU20:CU24">
    <cfRule type="cellIs" dxfId="32" priority="22" operator="equal">
      <formula>$CB$32</formula>
    </cfRule>
  </conditionalFormatting>
  <conditionalFormatting sqref="CU20:CU25">
    <cfRule type="cellIs" dxfId="31" priority="18" operator="equal">
      <formula>$C$1</formula>
    </cfRule>
    <cfRule type="cellIs" dxfId="30" priority="19" operator="equal">
      <formula>$A$1</formula>
    </cfRule>
    <cfRule type="cellIs" dxfId="29" priority="20" operator="equal">
      <formula>#REF!</formula>
    </cfRule>
    <cfRule type="cellIs" dxfId="28" priority="21" operator="equal">
      <formula>#REF!</formula>
    </cfRule>
  </conditionalFormatting>
  <conditionalFormatting sqref="CU20:CU25">
    <cfRule type="cellIs" dxfId="27" priority="17" operator="equal">
      <formula>$B$1</formula>
    </cfRule>
  </conditionalFormatting>
  <conditionalFormatting sqref="A3:E31">
    <cfRule type="cellIs" dxfId="26" priority="12" operator="equal">
      <formula>$AO$2</formula>
    </cfRule>
    <cfRule type="cellIs" dxfId="25" priority="13" operator="equal">
      <formula>$AN$2</formula>
    </cfRule>
    <cfRule type="cellIs" dxfId="24" priority="14" operator="equal">
      <formula>$AM$2</formula>
    </cfRule>
    <cfRule type="cellIs" dxfId="23" priority="15" operator="equal">
      <formula>$AL$2</formula>
    </cfRule>
    <cfRule type="cellIs" dxfId="22" priority="16" operator="equal">
      <formula>$AK$2</formula>
    </cfRule>
  </conditionalFormatting>
  <conditionalFormatting sqref="CU20:CU26">
    <cfRule type="cellIs" dxfId="21" priority="41" operator="equal">
      <formula>$CA$31</formula>
    </cfRule>
    <cfRule type="cellIs" dxfId="20" priority="42" operator="equal">
      <formula>$BX$31</formula>
    </cfRule>
    <cfRule type="cellIs" dxfId="19" priority="43" operator="equal">
      <formula>$BW$31</formula>
    </cfRule>
    <cfRule type="cellIs" dxfId="18" priority="44" operator="equal">
      <formula>$BS$31</formula>
    </cfRule>
    <cfRule type="cellIs" dxfId="17" priority="45" operator="equal">
      <formula>$BR$31</formula>
    </cfRule>
    <cfRule type="cellIs" dxfId="16" priority="46" operator="equal">
      <formula>$BQ$31</formula>
    </cfRule>
  </conditionalFormatting>
  <conditionalFormatting sqref="CU26">
    <cfRule type="cellIs" dxfId="15" priority="47" operator="equal">
      <formula>$B$1</formula>
    </cfRule>
    <cfRule type="cellIs" dxfId="14" priority="48" operator="equal">
      <formula>#REF!</formula>
    </cfRule>
    <cfRule type="cellIs" dxfId="13" priority="49" operator="equal">
      <formula>#REF!</formula>
    </cfRule>
    <cfRule type="cellIs" dxfId="12" priority="50" operator="equal">
      <formula>#REF!</formula>
    </cfRule>
  </conditionalFormatting>
  <conditionalFormatting sqref="CU26">
    <cfRule type="cellIs" dxfId="11" priority="51" operator="equal">
      <formula>$A$1</formula>
    </cfRule>
  </conditionalFormatting>
  <conditionalFormatting sqref="CU5:DI5">
    <cfRule type="cellIs" dxfId="10" priority="4" operator="equal">
      <formula>$I$23</formula>
    </cfRule>
    <cfRule type="cellIs" dxfId="9" priority="5" operator="equal">
      <formula>$H$23</formula>
    </cfRule>
    <cfRule type="cellIs" dxfId="8" priority="6" operator="equal">
      <formula>$G$23</formula>
    </cfRule>
    <cfRule type="cellIs" dxfId="7" priority="7" operator="equal">
      <formula>$E$1</formula>
    </cfRule>
    <cfRule type="cellIs" dxfId="6" priority="8" operator="equal">
      <formula>$D$1</formula>
    </cfRule>
    <cfRule type="cellIs" dxfId="5" priority="9" operator="equal">
      <formula>$C$1</formula>
    </cfRule>
    <cfRule type="cellIs" dxfId="4" priority="10" operator="equal">
      <formula>$B$1</formula>
    </cfRule>
    <cfRule type="cellIs" dxfId="3" priority="11" operator="equal">
      <formula>$A$1</formula>
    </cfRule>
  </conditionalFormatting>
  <conditionalFormatting sqref="AC30:AF31">
    <cfRule type="cellIs" dxfId="2" priority="1" operator="equal">
      <formula>1</formula>
    </cfRule>
    <cfRule type="cellIs" dxfId="1" priority="2" operator="equal">
      <formula>4</formula>
    </cfRule>
    <cfRule type="cellIs" dxfId="0" priority="3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loto</dc:creator>
  <cp:lastModifiedBy>jac loto</cp:lastModifiedBy>
  <dcterms:created xsi:type="dcterms:W3CDTF">2025-02-10T19:38:45Z</dcterms:created>
  <dcterms:modified xsi:type="dcterms:W3CDTF">2025-02-10T19:51:50Z</dcterms:modified>
</cp:coreProperties>
</file>