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ucine\Desktop\"/>
    </mc:Choice>
  </mc:AlternateContent>
  <xr:revisionPtr revIDLastSave="0" documentId="13_ncr:1_{3935A7EC-3E8A-4A7E-920E-DAB6AAF8149A}" xr6:coauthVersionLast="47" xr6:coauthVersionMax="47" xr10:uidLastSave="{00000000-0000-0000-0000-000000000000}"/>
  <bookViews>
    <workbookView xWindow="-108" yWindow="-108" windowWidth="23256" windowHeight="12528" xr2:uid="{00000000-000D-0000-FFFF-FFFF00000000}"/>
  </bookViews>
  <sheets>
    <sheet name="Facture TTC" sheetId="9" r:id="rId1"/>
  </sheets>
  <definedNames>
    <definedName name="Données">#REF!</definedName>
  </definedNames>
  <calcPr calcId="191029" fullPrecision="0"/>
</workbook>
</file>

<file path=xl/calcChain.xml><?xml version="1.0" encoding="utf-8"?>
<calcChain xmlns="http://schemas.openxmlformats.org/spreadsheetml/2006/main">
  <c r="I19" i="9" l="1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F19" i="9"/>
  <c r="G19" i="9" s="1"/>
  <c r="F20" i="9"/>
  <c r="G20" i="9" s="1"/>
  <c r="F21" i="9"/>
  <c r="G21" i="9" s="1"/>
  <c r="F22" i="9"/>
  <c r="G22" i="9" s="1"/>
  <c r="F23" i="9"/>
  <c r="G23" i="9" s="1"/>
  <c r="F24" i="9"/>
  <c r="G24" i="9" s="1"/>
  <c r="F25" i="9"/>
  <c r="G25" i="9" s="1"/>
  <c r="F26" i="9"/>
  <c r="G26" i="9" s="1"/>
  <c r="F27" i="9"/>
  <c r="G27" i="9" s="1"/>
  <c r="F28" i="9"/>
  <c r="G28" i="9" s="1"/>
  <c r="F29" i="9"/>
  <c r="G29" i="9" s="1"/>
  <c r="F30" i="9"/>
  <c r="G30" i="9" s="1"/>
  <c r="F31" i="9"/>
  <c r="G31" i="9" s="1"/>
  <c r="F32" i="9"/>
  <c r="G32" i="9" s="1"/>
  <c r="F33" i="9"/>
  <c r="G33" i="9" s="1"/>
  <c r="F34" i="9"/>
  <c r="G34" i="9" s="1"/>
  <c r="I18" i="9"/>
  <c r="B13" i="9"/>
  <c r="F18" i="9"/>
  <c r="G18" i="9" s="1"/>
  <c r="D39" i="9"/>
  <c r="F39" i="9"/>
  <c r="B46" i="9"/>
  <c r="B47" i="9"/>
  <c r="B50" i="9"/>
  <c r="H18" i="9" l="1"/>
  <c r="H41" i="9" s="1"/>
  <c r="I41" i="9"/>
  <c r="F38" i="9"/>
  <c r="F43" i="9" s="1"/>
  <c r="C47" i="9" s="1"/>
  <c r="G41" i="9"/>
  <c r="F42" i="9" l="1"/>
  <c r="F40" i="9" s="1"/>
  <c r="C1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 WILLARD</author>
  </authors>
  <commentList>
    <comment ref="G14" authorId="0" shapeId="0" xr:uid="{00000000-0006-0000-0000-000001000000}">
      <text>
        <r>
          <rPr>
            <b/>
            <sz val="8"/>
            <color indexed="81"/>
            <rFont val="Tahoma"/>
          </rPr>
          <t>Marc WILLARD: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10"/>
            <rFont val="Tahoma"/>
            <family val="2"/>
          </rPr>
          <t>ENTRER DATE
JJ/MM/AA</t>
        </r>
      </text>
    </comment>
    <comment ref="E39" authorId="0" shapeId="0" xr:uid="{00000000-0006-0000-0000-000002000000}">
      <text>
        <r>
          <rPr>
            <b/>
            <sz val="8"/>
            <color indexed="81"/>
            <rFont val="Tahoma"/>
          </rPr>
          <t>Marc WILLARD: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10"/>
            <rFont val="Tahoma"/>
            <family val="2"/>
          </rPr>
          <t>ENTRER TAUX REMISE</t>
        </r>
      </text>
    </comment>
  </commentList>
</comments>
</file>

<file path=xl/sharedStrings.xml><?xml version="1.0" encoding="utf-8"?>
<sst xmlns="http://schemas.openxmlformats.org/spreadsheetml/2006/main" count="27" uniqueCount="26">
  <si>
    <t>Membre d'une A.G.A. - Les chèques sont acceptés</t>
  </si>
  <si>
    <t xml:space="preserve">Les factures sont payables à 30 jours sans escompte en cas de paiement anticipé </t>
  </si>
  <si>
    <t>PUTTC</t>
  </si>
  <si>
    <t>Ligne TTC</t>
  </si>
  <si>
    <t>BRUT TTC</t>
  </si>
  <si>
    <t>NET TTC</t>
  </si>
  <si>
    <t>Désignation</t>
  </si>
  <si>
    <t>Q</t>
  </si>
  <si>
    <t>NET HT</t>
  </si>
  <si>
    <t>VENTILATION TVA</t>
  </si>
  <si>
    <t>TOTAL TVA</t>
  </si>
  <si>
    <t xml:space="preserve"> </t>
  </si>
  <si>
    <t>CODE</t>
  </si>
  <si>
    <t>TAUX TVA</t>
  </si>
  <si>
    <t>TVA 1</t>
  </si>
  <si>
    <t>TVA 2</t>
  </si>
  <si>
    <t>TVA 3</t>
  </si>
  <si>
    <t>Pharmacie du Marché</t>
  </si>
  <si>
    <t>Place du Marché - 37000 TOURS</t>
  </si>
  <si>
    <t>Agrément SS 372001234               RCS Tours 12345612345622</t>
  </si>
  <si>
    <t>TVA FR 8412342345000022          LCL Tours 30002 02345 0000023456B 28</t>
  </si>
  <si>
    <t>Tours, le</t>
  </si>
  <si>
    <t>Exo</t>
  </si>
  <si>
    <t>Tél 02-12-34-56-78  pharmacie-marché@orange.fr</t>
  </si>
  <si>
    <t xml:space="preserve">Code </t>
  </si>
  <si>
    <t>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</si>
</sst>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F&quot;_-;\-* #,##0.00\ &quot;F&quot;_-;_-* &quot;-&quot;??\ &quot;F&quot;_-;_-@_-"/>
    <numFmt numFmtId="165" formatCode="d\ mmmm\ yyyy"/>
    <numFmt numFmtId="166" formatCode="#,##0_ ;\-#,##0\ "/>
    <numFmt numFmtId="167" formatCode="d\ mm\ yy"/>
    <numFmt numFmtId="168" formatCode="_-* #,##0.00\ [$€-1]_-;\-* #,##0.00\ [$€-1]_-;_-* &quot;-&quot;??\ [$€-1]_-;_-@_-"/>
  </numFmts>
  <fonts count="1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8"/>
      <color indexed="10"/>
      <name val="Tahoma"/>
      <family val="2"/>
    </font>
    <font>
      <i/>
      <sz val="10"/>
      <name val="Arial"/>
    </font>
    <font>
      <b/>
      <i/>
      <sz val="9"/>
      <name val="Arial"/>
    </font>
    <font>
      <b/>
      <i/>
      <sz val="9"/>
      <name val="Arial"/>
      <family val="2"/>
    </font>
    <font>
      <sz val="12"/>
      <name val="Arial"/>
      <family val="2"/>
    </font>
    <font>
      <b/>
      <sz val="16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49" fontId="0" fillId="0" borderId="0" xfId="0" applyNumberFormat="1"/>
    <xf numFmtId="0" fontId="0" fillId="0" borderId="1" xfId="0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3" fillId="0" borderId="2" xfId="0" applyFont="1" applyBorder="1"/>
    <xf numFmtId="0" fontId="4" fillId="0" borderId="0" xfId="0" applyFont="1"/>
    <xf numFmtId="164" fontId="2" fillId="0" borderId="0" xfId="0" applyNumberFormat="1" applyFont="1"/>
    <xf numFmtId="164" fontId="0" fillId="0" borderId="0" xfId="0" applyNumberFormat="1"/>
    <xf numFmtId="164" fontId="1" fillId="0" borderId="0" xfId="0" applyNumberFormat="1" applyFont="1" applyAlignment="1">
      <alignment horizontal="right"/>
    </xf>
    <xf numFmtId="164" fontId="3" fillId="0" borderId="0" xfId="0" applyNumberFormat="1" applyFont="1"/>
    <xf numFmtId="164" fontId="1" fillId="0" borderId="0" xfId="0" applyNumberFormat="1" applyFont="1"/>
    <xf numFmtId="10" fontId="0" fillId="0" borderId="0" xfId="0" applyNumberFormat="1"/>
    <xf numFmtId="49" fontId="1" fillId="0" borderId="0" xfId="0" applyNumberFormat="1" applyFont="1"/>
    <xf numFmtId="10" fontId="3" fillId="0" borderId="0" xfId="0" applyNumberFormat="1" applyFont="1"/>
    <xf numFmtId="10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0" xfId="0" applyNumberFormat="1" applyFont="1" applyFill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/>
    </xf>
    <xf numFmtId="167" fontId="1" fillId="2" borderId="0" xfId="0" applyNumberFormat="1" applyFont="1" applyFill="1" applyAlignment="1" applyProtection="1">
      <alignment horizontal="left"/>
      <protection locked="0"/>
    </xf>
    <xf numFmtId="164" fontId="10" fillId="0" borderId="0" xfId="0" applyNumberFormat="1" applyFont="1" applyAlignment="1" applyProtection="1">
      <alignment horizontal="left"/>
      <protection locked="0"/>
    </xf>
    <xf numFmtId="164" fontId="9" fillId="0" borderId="0" xfId="0" applyNumberFormat="1" applyFont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166" fontId="0" fillId="0" borderId="4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164" fontId="9" fillId="0" borderId="5" xfId="0" applyNumberFormat="1" applyFont="1" applyBorder="1" applyAlignment="1" applyProtection="1">
      <alignment horizontal="center"/>
      <protection locked="0"/>
    </xf>
    <xf numFmtId="164" fontId="9" fillId="0" borderId="5" xfId="0" applyNumberFormat="1" applyFont="1" applyBorder="1" applyAlignment="1" applyProtection="1">
      <alignment horizontal="right"/>
      <protection locked="0"/>
    </xf>
    <xf numFmtId="164" fontId="9" fillId="0" borderId="6" xfId="0" applyNumberFormat="1" applyFont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164" fontId="9" fillId="0" borderId="8" xfId="0" applyNumberFormat="1" applyFont="1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0" fontId="0" fillId="0" borderId="9" xfId="0" applyBorder="1" applyAlignment="1">
      <alignment horizontal="left"/>
    </xf>
    <xf numFmtId="164" fontId="0" fillId="0" borderId="9" xfId="0" applyNumberFormat="1" applyBorder="1" applyProtection="1">
      <protection locked="0"/>
    </xf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64" fontId="0" fillId="0" borderId="11" xfId="0" applyNumberFormat="1" applyBorder="1"/>
    <xf numFmtId="164" fontId="1" fillId="0" borderId="10" xfId="0" applyNumberFormat="1" applyFont="1" applyBorder="1"/>
    <xf numFmtId="0" fontId="1" fillId="2" borderId="9" xfId="0" applyFont="1" applyFill="1" applyBorder="1" applyAlignment="1" applyProtection="1">
      <alignment horizontal="right"/>
      <protection locked="0"/>
    </xf>
    <xf numFmtId="1" fontId="3" fillId="0" borderId="7" xfId="0" applyNumberFormat="1" applyFont="1" applyBorder="1" applyAlignment="1">
      <alignment horizontal="right"/>
    </xf>
    <xf numFmtId="10" fontId="3" fillId="0" borderId="12" xfId="0" applyNumberFormat="1" applyFont="1" applyBorder="1" applyAlignment="1">
      <alignment horizontal="left"/>
    </xf>
    <xf numFmtId="164" fontId="3" fillId="0" borderId="11" xfId="0" applyNumberFormat="1" applyFont="1" applyBorder="1"/>
    <xf numFmtId="164" fontId="2" fillId="0" borderId="14" xfId="0" applyNumberFormat="1" applyFont="1" applyBorder="1"/>
    <xf numFmtId="164" fontId="11" fillId="0" borderId="15" xfId="0" applyNumberFormat="1" applyFont="1" applyBorder="1"/>
    <xf numFmtId="0" fontId="11" fillId="0" borderId="15" xfId="0" applyFont="1" applyBorder="1"/>
    <xf numFmtId="164" fontId="2" fillId="0" borderId="16" xfId="0" applyNumberFormat="1" applyFont="1" applyBorder="1"/>
    <xf numFmtId="164" fontId="11" fillId="0" borderId="0" xfId="0" applyNumberFormat="1" applyFont="1"/>
    <xf numFmtId="0" fontId="11" fillId="0" borderId="0" xfId="0" applyFont="1"/>
    <xf numFmtId="164" fontId="2" fillId="0" borderId="17" xfId="0" applyNumberFormat="1" applyFont="1" applyBorder="1"/>
    <xf numFmtId="164" fontId="11" fillId="0" borderId="18" xfId="0" applyNumberFormat="1" applyFont="1" applyBorder="1"/>
    <xf numFmtId="0" fontId="11" fillId="0" borderId="18" xfId="0" applyFont="1" applyBorder="1"/>
    <xf numFmtId="0" fontId="1" fillId="0" borderId="0" xfId="0" applyFont="1" applyAlignment="1">
      <alignment horizontal="right"/>
    </xf>
    <xf numFmtId="168" fontId="0" fillId="0" borderId="4" xfId="0" applyNumberFormat="1" applyBorder="1"/>
    <xf numFmtId="168" fontId="0" fillId="0" borderId="12" xfId="0" applyNumberFormat="1" applyBorder="1"/>
    <xf numFmtId="168" fontId="0" fillId="0" borderId="9" xfId="0" applyNumberFormat="1" applyBorder="1"/>
    <xf numFmtId="168" fontId="0" fillId="0" borderId="13" xfId="0" applyNumberFormat="1" applyBorder="1"/>
    <xf numFmtId="168" fontId="0" fillId="0" borderId="8" xfId="0" applyNumberFormat="1" applyBorder="1"/>
    <xf numFmtId="168" fontId="1" fillId="0" borderId="13" xfId="0" applyNumberFormat="1" applyFont="1" applyBorder="1"/>
    <xf numFmtId="168" fontId="3" fillId="0" borderId="19" xfId="0" applyNumberFormat="1" applyFont="1" applyBorder="1"/>
    <xf numFmtId="168" fontId="3" fillId="0" borderId="20" xfId="0" applyNumberFormat="1" applyFont="1" applyBorder="1"/>
    <xf numFmtId="168" fontId="3" fillId="0" borderId="21" xfId="0" applyNumberFormat="1" applyFont="1" applyBorder="1"/>
    <xf numFmtId="168" fontId="1" fillId="0" borderId="22" xfId="0" applyNumberFormat="1" applyFont="1" applyBorder="1"/>
    <xf numFmtId="0" fontId="12" fillId="0" borderId="23" xfId="0" applyFont="1" applyBorder="1" applyAlignment="1">
      <alignment horizontal="left"/>
    </xf>
    <xf numFmtId="0" fontId="0" fillId="0" borderId="24" xfId="0" applyBorder="1"/>
    <xf numFmtId="49" fontId="13" fillId="0" borderId="25" xfId="0" applyNumberFormat="1" applyFont="1" applyBorder="1"/>
    <xf numFmtId="0" fontId="0" fillId="0" borderId="25" xfId="0" applyBorder="1"/>
    <xf numFmtId="0" fontId="14" fillId="0" borderId="25" xfId="0" applyFont="1" applyBorder="1" applyAlignment="1">
      <alignment horizontal="left"/>
    </xf>
    <xf numFmtId="164" fontId="0" fillId="0" borderId="28" xfId="0" applyNumberFormat="1" applyBorder="1"/>
    <xf numFmtId="0" fontId="0" fillId="0" borderId="29" xfId="0" applyBorder="1"/>
    <xf numFmtId="0" fontId="0" fillId="0" borderId="27" xfId="0" applyBorder="1"/>
    <xf numFmtId="0" fontId="0" fillId="0" borderId="30" xfId="0" applyBorder="1"/>
    <xf numFmtId="164" fontId="13" fillId="0" borderId="25" xfId="0" applyNumberFormat="1" applyFont="1" applyBorder="1"/>
    <xf numFmtId="164" fontId="3" fillId="0" borderId="35" xfId="0" applyNumberFormat="1" applyFont="1" applyBorder="1"/>
    <xf numFmtId="168" fontId="3" fillId="0" borderId="4" xfId="0" applyNumberFormat="1" applyFont="1" applyBorder="1"/>
    <xf numFmtId="166" fontId="3" fillId="0" borderId="4" xfId="0" applyNumberFormat="1" applyFont="1" applyBorder="1" applyProtection="1">
      <protection locked="0"/>
    </xf>
    <xf numFmtId="10" fontId="0" fillId="0" borderId="36" xfId="0" applyNumberFormat="1" applyBorder="1" applyAlignment="1">
      <alignment horizontal="left"/>
    </xf>
    <xf numFmtId="0" fontId="0" fillId="0" borderId="4" xfId="0" applyBorder="1"/>
    <xf numFmtId="1" fontId="3" fillId="0" borderId="10" xfId="0" applyNumberFormat="1" applyFont="1" applyBorder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64" fontId="9" fillId="0" borderId="33" xfId="0" applyNumberFormat="1" applyFont="1" applyBorder="1" applyAlignment="1" applyProtection="1">
      <alignment horizontal="center"/>
      <protection locked="0"/>
    </xf>
    <xf numFmtId="164" fontId="9" fillId="0" borderId="20" xfId="0" applyNumberFormat="1" applyFont="1" applyBorder="1" applyAlignment="1" applyProtection="1">
      <alignment horizontal="center"/>
      <protection locked="0"/>
    </xf>
    <xf numFmtId="164" fontId="9" fillId="0" borderId="34" xfId="0" applyNumberFormat="1" applyFont="1" applyBorder="1" applyAlignment="1" applyProtection="1">
      <alignment horizontal="center"/>
      <protection locked="0"/>
    </xf>
    <xf numFmtId="0" fontId="12" fillId="0" borderId="23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14" fillId="0" borderId="29" xfId="0" applyFont="1" applyBorder="1" applyAlignment="1">
      <alignment horizontal="left"/>
    </xf>
    <xf numFmtId="0" fontId="15" fillId="0" borderId="28" xfId="0" applyFont="1" applyBorder="1" applyAlignment="1">
      <alignment horizontal="left"/>
    </xf>
    <xf numFmtId="165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7" fontId="1" fillId="2" borderId="0" xfId="0" applyNumberFormat="1" applyFont="1" applyFill="1" applyAlignment="1" applyProtection="1">
      <alignment horizontal="left"/>
      <protection locked="0"/>
    </xf>
    <xf numFmtId="164" fontId="9" fillId="0" borderId="31" xfId="0" applyNumberFormat="1" applyFont="1" applyBorder="1" applyAlignment="1" applyProtection="1">
      <alignment horizontal="center"/>
      <protection locked="0"/>
    </xf>
    <xf numFmtId="164" fontId="9" fillId="0" borderId="32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1">
    <dxf>
      <numFmt numFmtId="169" formatCode=";;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146685</xdr:colOff>
      <xdr:row>0</xdr:row>
      <xdr:rowOff>60960</xdr:rowOff>
    </xdr:from>
    <xdr:to>
      <xdr:col>8</xdr:col>
      <xdr:colOff>384810</xdr:colOff>
      <xdr:row>4</xdr:row>
      <xdr:rowOff>83820</xdr:rowOff>
    </xdr:to>
    <xdr:pic>
      <xdr:nvPicPr>
        <xdr:cNvPr id="4108" name="Picture 12">
          <a:extLst>
            <a:ext uri="{FF2B5EF4-FFF2-40B4-BE49-F238E27FC236}">
              <a16:creationId xmlns:a16="http://schemas.microsoft.com/office/drawing/2014/main" id="{00000000-0008-0000-0000-00000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32145" y="60960"/>
          <a:ext cx="817245" cy="8686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abSelected="1" topLeftCell="A8" workbookViewId="0">
      <selection activeCell="E21" sqref="E21"/>
    </sheetView>
  </sheetViews>
  <sheetFormatPr baseColWidth="10" defaultRowHeight="13.2" x14ac:dyDescent="0.25"/>
  <cols>
    <col min="1" max="1" width="8" style="1" customWidth="1"/>
    <col min="2" max="2" width="29.109375" customWidth="1"/>
    <col min="3" max="3" width="7.44140625" style="13" customWidth="1"/>
    <col min="4" max="4" width="10.88671875" style="9" customWidth="1"/>
    <col min="5" max="5" width="6.5546875" customWidth="1"/>
    <col min="6" max="6" width="11" style="9" customWidth="1"/>
    <col min="7" max="7" width="8.44140625" style="9" bestFit="1" customWidth="1"/>
    <col min="8" max="9" width="8.44140625" customWidth="1"/>
  </cols>
  <sheetData>
    <row r="1" spans="1:9" ht="20.399999999999999" x14ac:dyDescent="0.35">
      <c r="A1" s="91" t="s">
        <v>17</v>
      </c>
      <c r="B1" s="92"/>
      <c r="C1" s="92"/>
      <c r="D1" s="92"/>
      <c r="E1" s="92"/>
      <c r="F1" s="92"/>
      <c r="G1" s="92"/>
      <c r="H1" s="70"/>
      <c r="I1" s="71"/>
    </row>
    <row r="2" spans="1:9" ht="15" x14ac:dyDescent="0.25">
      <c r="A2" s="72" t="s">
        <v>18</v>
      </c>
      <c r="B2" s="3"/>
      <c r="C2" s="15"/>
      <c r="E2" s="3"/>
      <c r="F2" s="11"/>
      <c r="H2" s="73"/>
      <c r="I2" s="77"/>
    </row>
    <row r="3" spans="1:9" ht="15.6" x14ac:dyDescent="0.3">
      <c r="A3" s="79" t="s">
        <v>23</v>
      </c>
      <c r="B3" s="3"/>
      <c r="D3" s="8"/>
      <c r="E3" s="3"/>
      <c r="F3" s="11"/>
      <c r="H3" s="73"/>
      <c r="I3" s="77"/>
    </row>
    <row r="4" spans="1:9" ht="15.6" x14ac:dyDescent="0.3">
      <c r="A4" s="74" t="s">
        <v>19</v>
      </c>
      <c r="B4" s="3"/>
      <c r="D4" s="8"/>
      <c r="E4" s="3"/>
      <c r="F4" s="11"/>
      <c r="H4" s="73"/>
      <c r="I4" s="77"/>
    </row>
    <row r="5" spans="1:9" ht="13.8" thickBot="1" x14ac:dyDescent="0.3">
      <c r="A5" s="93" t="s">
        <v>20</v>
      </c>
      <c r="B5" s="94"/>
      <c r="C5" s="94"/>
      <c r="D5" s="94"/>
      <c r="E5" s="94"/>
      <c r="F5" s="94"/>
      <c r="G5" s="75"/>
      <c r="H5" s="76"/>
      <c r="I5" s="78"/>
    </row>
    <row r="6" spans="1:9" x14ac:dyDescent="0.25">
      <c r="A6" s="86"/>
      <c r="B6" s="87"/>
      <c r="C6" s="87"/>
      <c r="D6" s="87"/>
      <c r="E6" s="87"/>
      <c r="F6" s="87"/>
    </row>
    <row r="7" spans="1:9" ht="13.8" thickBot="1" x14ac:dyDescent="0.3">
      <c r="B7" s="20"/>
      <c r="C7" s="21"/>
      <c r="D7" s="22"/>
    </row>
    <row r="8" spans="1:9" ht="16.2" thickTop="1" x14ac:dyDescent="0.3">
      <c r="B8" s="17"/>
      <c r="E8" s="6"/>
      <c r="F8" s="50"/>
      <c r="G8" s="51"/>
      <c r="H8" s="52"/>
      <c r="I8" s="2"/>
    </row>
    <row r="9" spans="1:9" ht="15.6" x14ac:dyDescent="0.3">
      <c r="E9" s="6"/>
      <c r="F9" s="53"/>
      <c r="G9" s="54"/>
      <c r="H9" s="55"/>
      <c r="I9" s="4"/>
    </row>
    <row r="10" spans="1:9" ht="15.6" x14ac:dyDescent="0.3">
      <c r="E10" s="6"/>
      <c r="F10" s="53"/>
      <c r="G10" s="54"/>
      <c r="H10" s="55"/>
      <c r="I10" s="4"/>
    </row>
    <row r="11" spans="1:9" ht="16.2" thickBot="1" x14ac:dyDescent="0.35">
      <c r="B11" s="18"/>
      <c r="E11" s="6"/>
      <c r="F11" s="56"/>
      <c r="G11" s="57"/>
      <c r="H11" s="58"/>
      <c r="I11" s="5"/>
    </row>
    <row r="12" spans="1:9" ht="13.8" thickTop="1" x14ac:dyDescent="0.25">
      <c r="B12" s="18"/>
      <c r="E12" s="3"/>
      <c r="F12" s="12"/>
    </row>
    <row r="13" spans="1:9" x14ac:dyDescent="0.25">
      <c r="B13" s="20" t="str">
        <f>"FACTURE"</f>
        <v>FACTURE</v>
      </c>
      <c r="C13" s="95" t="str">
        <f>RIGHT(YEAR($G$14),2)&amp;MONTH($G$14)&amp;DAY($G$14)&amp;"/"&amp;LEFT($F$43,2)</f>
        <v>0010/0</v>
      </c>
      <c r="D13" s="96"/>
      <c r="F13" s="14"/>
      <c r="G13" s="23"/>
      <c r="H13" s="24"/>
    </row>
    <row r="14" spans="1:9" x14ac:dyDescent="0.25">
      <c r="B14" s="30"/>
      <c r="C14" s="16"/>
      <c r="F14" s="10" t="s">
        <v>21</v>
      </c>
      <c r="G14" s="97"/>
      <c r="H14" s="97"/>
    </row>
    <row r="15" spans="1:9" x14ac:dyDescent="0.25">
      <c r="B15" s="30"/>
      <c r="C15" s="16"/>
      <c r="F15" s="10"/>
      <c r="G15" s="28"/>
      <c r="H15" s="28"/>
    </row>
    <row r="16" spans="1:9" ht="13.8" thickBot="1" x14ac:dyDescent="0.3"/>
    <row r="17" spans="1:9" ht="13.8" thickTop="1" x14ac:dyDescent="0.25">
      <c r="A17" s="36" t="s">
        <v>24</v>
      </c>
      <c r="B17" s="34" t="s">
        <v>6</v>
      </c>
      <c r="C17" s="34" t="s">
        <v>25</v>
      </c>
      <c r="D17" s="34" t="s">
        <v>2</v>
      </c>
      <c r="E17" s="35" t="s">
        <v>7</v>
      </c>
      <c r="F17" s="34" t="s">
        <v>3</v>
      </c>
      <c r="G17" s="34" t="s">
        <v>14</v>
      </c>
      <c r="H17" s="34" t="s">
        <v>15</v>
      </c>
      <c r="I17" s="38" t="s">
        <v>16</v>
      </c>
    </row>
    <row r="18" spans="1:9" x14ac:dyDescent="0.25">
      <c r="A18" s="37"/>
      <c r="B18" s="31"/>
      <c r="C18" s="84">
        <v>2</v>
      </c>
      <c r="D18" s="81"/>
      <c r="E18" s="82"/>
      <c r="F18" s="60">
        <f>IF(ISNUMBER(E18),D18*E18,0)</f>
        <v>0</v>
      </c>
      <c r="G18" s="60">
        <f>IF($C18=$A$41,$F18*(1-1/(1+$B$41)),0)</f>
        <v>0</v>
      </c>
      <c r="H18" s="60">
        <f>IF($C18=$A$42,$F18*(1-1/(1+$B$42)),0)</f>
        <v>0</v>
      </c>
      <c r="I18" s="61">
        <f>IF($C18=$A$43,$F18*(1-1/(1+$B$43)),0)</f>
        <v>0</v>
      </c>
    </row>
    <row r="19" spans="1:9" x14ac:dyDescent="0.25">
      <c r="A19" s="37"/>
      <c r="B19" s="31"/>
      <c r="C19" s="84">
        <v>1</v>
      </c>
      <c r="D19" s="60">
        <v>10</v>
      </c>
      <c r="E19" s="32"/>
      <c r="F19" s="60">
        <f t="shared" ref="F19:F34" si="0">IF(ISNUMBER(E19),D19*E19,0)</f>
        <v>0</v>
      </c>
      <c r="G19" s="60">
        <f t="shared" ref="G19:G34" si="1">IF($C19=$A$41,$F19*(1-1/(1+$B$41)),0)</f>
        <v>0</v>
      </c>
      <c r="H19" s="60">
        <f t="shared" ref="H19:H34" si="2">IF($C19=$A$42,$F19*(1-1/(1+$B$42)),0)</f>
        <v>0</v>
      </c>
      <c r="I19" s="61">
        <f t="shared" ref="I19:I34" si="3">IF($C19=$A$43,$F19*(1-1/(1+$B$43)),0)</f>
        <v>0</v>
      </c>
    </row>
    <row r="20" spans="1:9" x14ac:dyDescent="0.25">
      <c r="A20" s="37"/>
      <c r="B20" s="31"/>
      <c r="C20" s="84">
        <v>1</v>
      </c>
      <c r="D20" s="60">
        <v>20</v>
      </c>
      <c r="E20" s="32"/>
      <c r="F20" s="60">
        <f t="shared" si="0"/>
        <v>0</v>
      </c>
      <c r="G20" s="60">
        <f t="shared" si="1"/>
        <v>0</v>
      </c>
      <c r="H20" s="60">
        <f t="shared" si="2"/>
        <v>0</v>
      </c>
      <c r="I20" s="61">
        <f t="shared" si="3"/>
        <v>0</v>
      </c>
    </row>
    <row r="21" spans="1:9" x14ac:dyDescent="0.25">
      <c r="A21" s="37"/>
      <c r="B21" s="31"/>
      <c r="C21" s="84">
        <v>1</v>
      </c>
      <c r="D21" s="60"/>
      <c r="E21" s="32"/>
      <c r="F21" s="60">
        <f t="shared" si="0"/>
        <v>0</v>
      </c>
      <c r="G21" s="60">
        <f t="shared" si="1"/>
        <v>0</v>
      </c>
      <c r="H21" s="60">
        <f t="shared" si="2"/>
        <v>0</v>
      </c>
      <c r="I21" s="61">
        <f t="shared" si="3"/>
        <v>0</v>
      </c>
    </row>
    <row r="22" spans="1:9" x14ac:dyDescent="0.25">
      <c r="A22" s="37"/>
      <c r="B22" s="31"/>
      <c r="C22" s="84">
        <v>1</v>
      </c>
      <c r="D22" s="60"/>
      <c r="E22" s="32"/>
      <c r="F22" s="60">
        <f t="shared" si="0"/>
        <v>0</v>
      </c>
      <c r="G22" s="60">
        <f t="shared" si="1"/>
        <v>0</v>
      </c>
      <c r="H22" s="60">
        <f t="shared" si="2"/>
        <v>0</v>
      </c>
      <c r="I22" s="61">
        <f t="shared" si="3"/>
        <v>0</v>
      </c>
    </row>
    <row r="23" spans="1:9" x14ac:dyDescent="0.25">
      <c r="A23" s="37"/>
      <c r="B23" s="31"/>
      <c r="C23" s="84">
        <v>1</v>
      </c>
      <c r="D23" s="60"/>
      <c r="E23" s="32"/>
      <c r="F23" s="60">
        <f t="shared" si="0"/>
        <v>0</v>
      </c>
      <c r="G23" s="60">
        <f t="shared" si="1"/>
        <v>0</v>
      </c>
      <c r="H23" s="60">
        <f t="shared" si="2"/>
        <v>0</v>
      </c>
      <c r="I23" s="61">
        <f t="shared" si="3"/>
        <v>0</v>
      </c>
    </row>
    <row r="24" spans="1:9" x14ac:dyDescent="0.25">
      <c r="A24" s="37"/>
      <c r="B24" s="31"/>
      <c r="C24" s="84">
        <v>1</v>
      </c>
      <c r="D24" s="60"/>
      <c r="E24" s="32"/>
      <c r="F24" s="60">
        <f t="shared" si="0"/>
        <v>0</v>
      </c>
      <c r="G24" s="60">
        <f t="shared" si="1"/>
        <v>0</v>
      </c>
      <c r="H24" s="60">
        <f t="shared" si="2"/>
        <v>0</v>
      </c>
      <c r="I24" s="61">
        <f t="shared" si="3"/>
        <v>0</v>
      </c>
    </row>
    <row r="25" spans="1:9" x14ac:dyDescent="0.25">
      <c r="A25" s="37"/>
      <c r="B25" s="31"/>
      <c r="C25" s="84">
        <v>1</v>
      </c>
      <c r="D25" s="60"/>
      <c r="E25" s="32"/>
      <c r="F25" s="60">
        <f t="shared" si="0"/>
        <v>0</v>
      </c>
      <c r="G25" s="60">
        <f t="shared" si="1"/>
        <v>0</v>
      </c>
      <c r="H25" s="60">
        <f t="shared" si="2"/>
        <v>0</v>
      </c>
      <c r="I25" s="61">
        <f t="shared" si="3"/>
        <v>0</v>
      </c>
    </row>
    <row r="26" spans="1:9" x14ac:dyDescent="0.25">
      <c r="A26" s="37"/>
      <c r="B26" s="31"/>
      <c r="C26" s="84">
        <v>1</v>
      </c>
      <c r="D26" s="60"/>
      <c r="E26" s="32"/>
      <c r="F26" s="60">
        <f t="shared" si="0"/>
        <v>0</v>
      </c>
      <c r="G26" s="60">
        <f t="shared" si="1"/>
        <v>0</v>
      </c>
      <c r="H26" s="60">
        <f t="shared" si="2"/>
        <v>0</v>
      </c>
      <c r="I26" s="61">
        <f t="shared" si="3"/>
        <v>0</v>
      </c>
    </row>
    <row r="27" spans="1:9" x14ac:dyDescent="0.25">
      <c r="A27" s="37"/>
      <c r="B27" s="31"/>
      <c r="C27" s="84">
        <v>1</v>
      </c>
      <c r="D27" s="60"/>
      <c r="E27" s="33"/>
      <c r="F27" s="60">
        <f t="shared" si="0"/>
        <v>0</v>
      </c>
      <c r="G27" s="60">
        <f t="shared" si="1"/>
        <v>0</v>
      </c>
      <c r="H27" s="60">
        <f t="shared" si="2"/>
        <v>0</v>
      </c>
      <c r="I27" s="61">
        <f t="shared" si="3"/>
        <v>0</v>
      </c>
    </row>
    <row r="28" spans="1:9" x14ac:dyDescent="0.25">
      <c r="A28" s="37"/>
      <c r="B28" s="31"/>
      <c r="C28" s="84">
        <v>1</v>
      </c>
      <c r="D28" s="60"/>
      <c r="E28" s="33"/>
      <c r="F28" s="60">
        <f t="shared" si="0"/>
        <v>0</v>
      </c>
      <c r="G28" s="60">
        <f t="shared" si="1"/>
        <v>0</v>
      </c>
      <c r="H28" s="60">
        <f t="shared" si="2"/>
        <v>0</v>
      </c>
      <c r="I28" s="61">
        <f t="shared" si="3"/>
        <v>0</v>
      </c>
    </row>
    <row r="29" spans="1:9" x14ac:dyDescent="0.25">
      <c r="A29" s="37"/>
      <c r="B29" s="31"/>
      <c r="C29" s="84">
        <v>1</v>
      </c>
      <c r="D29" s="60"/>
      <c r="E29" s="33"/>
      <c r="F29" s="60">
        <f t="shared" si="0"/>
        <v>0</v>
      </c>
      <c r="G29" s="60">
        <f t="shared" si="1"/>
        <v>0</v>
      </c>
      <c r="H29" s="60">
        <f t="shared" si="2"/>
        <v>0</v>
      </c>
      <c r="I29" s="61">
        <f t="shared" si="3"/>
        <v>0</v>
      </c>
    </row>
    <row r="30" spans="1:9" x14ac:dyDescent="0.25">
      <c r="A30" s="37"/>
      <c r="B30" s="31"/>
      <c r="C30" s="84">
        <v>1</v>
      </c>
      <c r="D30" s="60"/>
      <c r="E30" s="33"/>
      <c r="F30" s="60">
        <f t="shared" si="0"/>
        <v>0</v>
      </c>
      <c r="G30" s="60">
        <f t="shared" si="1"/>
        <v>0</v>
      </c>
      <c r="H30" s="60">
        <f t="shared" si="2"/>
        <v>0</v>
      </c>
      <c r="I30" s="61">
        <f t="shared" si="3"/>
        <v>0</v>
      </c>
    </row>
    <row r="31" spans="1:9" x14ac:dyDescent="0.25">
      <c r="A31" s="37"/>
      <c r="B31" s="31"/>
      <c r="C31" s="84">
        <v>1</v>
      </c>
      <c r="D31" s="60"/>
      <c r="E31" s="33"/>
      <c r="F31" s="60">
        <f t="shared" si="0"/>
        <v>0</v>
      </c>
      <c r="G31" s="60">
        <f t="shared" si="1"/>
        <v>0</v>
      </c>
      <c r="H31" s="60">
        <f t="shared" si="2"/>
        <v>0</v>
      </c>
      <c r="I31" s="61">
        <f t="shared" si="3"/>
        <v>0</v>
      </c>
    </row>
    <row r="32" spans="1:9" x14ac:dyDescent="0.25">
      <c r="A32" s="37"/>
      <c r="B32" s="31"/>
      <c r="C32" s="84">
        <v>1</v>
      </c>
      <c r="D32" s="60"/>
      <c r="E32" s="33"/>
      <c r="F32" s="60">
        <f t="shared" si="0"/>
        <v>0</v>
      </c>
      <c r="G32" s="60">
        <f t="shared" si="1"/>
        <v>0</v>
      </c>
      <c r="H32" s="60">
        <f t="shared" si="2"/>
        <v>0</v>
      </c>
      <c r="I32" s="61">
        <f t="shared" si="3"/>
        <v>0</v>
      </c>
    </row>
    <row r="33" spans="1:9" x14ac:dyDescent="0.25">
      <c r="A33" s="37"/>
      <c r="B33" s="31"/>
      <c r="C33" s="84">
        <v>1</v>
      </c>
      <c r="D33" s="60"/>
      <c r="E33" s="33"/>
      <c r="F33" s="60">
        <f t="shared" si="0"/>
        <v>0</v>
      </c>
      <c r="G33" s="60">
        <f t="shared" si="1"/>
        <v>0</v>
      </c>
      <c r="H33" s="60">
        <f t="shared" si="2"/>
        <v>0</v>
      </c>
      <c r="I33" s="61">
        <f t="shared" si="3"/>
        <v>0</v>
      </c>
    </row>
    <row r="34" spans="1:9" ht="13.8" thickBot="1" x14ac:dyDescent="0.3">
      <c r="A34" s="39"/>
      <c r="B34" s="40"/>
      <c r="C34" s="84">
        <v>1</v>
      </c>
      <c r="D34" s="62"/>
      <c r="E34" s="41"/>
      <c r="F34" s="62">
        <f t="shared" si="0"/>
        <v>0</v>
      </c>
      <c r="G34" s="62">
        <f t="shared" si="1"/>
        <v>0</v>
      </c>
      <c r="H34" s="62">
        <f t="shared" si="2"/>
        <v>0</v>
      </c>
      <c r="I34" s="63">
        <f t="shared" si="3"/>
        <v>0</v>
      </c>
    </row>
    <row r="35" spans="1:9" ht="13.8" thickTop="1" x14ac:dyDescent="0.25">
      <c r="A35" s="26"/>
      <c r="B35" s="27"/>
      <c r="E35" s="25"/>
      <c r="H35" s="9"/>
      <c r="I35" s="9"/>
    </row>
    <row r="36" spans="1:9" x14ac:dyDescent="0.25">
      <c r="A36" s="26"/>
      <c r="B36" s="27"/>
      <c r="E36" s="25"/>
      <c r="H36" s="9"/>
      <c r="I36" s="9"/>
    </row>
    <row r="37" spans="1:9" ht="13.8" thickBot="1" x14ac:dyDescent="0.3">
      <c r="A37" s="26"/>
      <c r="B37" s="27"/>
      <c r="E37" s="25"/>
      <c r="H37" s="9"/>
      <c r="I37" s="9"/>
    </row>
    <row r="38" spans="1:9" ht="14.4" thickTop="1" thickBot="1" x14ac:dyDescent="0.3">
      <c r="A38" s="42"/>
      <c r="B38" s="43"/>
      <c r="D38" s="98" t="s">
        <v>4</v>
      </c>
      <c r="E38" s="99"/>
      <c r="F38" s="64">
        <f>SUM(F18:F34)</f>
        <v>0</v>
      </c>
      <c r="G38" s="44"/>
      <c r="H38" s="9"/>
      <c r="I38" s="9"/>
    </row>
    <row r="39" spans="1:9" ht="13.5" customHeight="1" thickTop="1" thickBot="1" x14ac:dyDescent="0.3">
      <c r="A39" s="36" t="s">
        <v>12</v>
      </c>
      <c r="B39" s="38" t="s">
        <v>13</v>
      </c>
      <c r="D39" s="45" t="str">
        <f>IF(E39&gt;0,"REMISE %","")</f>
        <v>REMISE %</v>
      </c>
      <c r="E39" s="46" t="s">
        <v>11</v>
      </c>
      <c r="F39" s="65">
        <f>IF(ISNUMBER(E39),-F38*E39/100,0)</f>
        <v>0</v>
      </c>
      <c r="H39" s="9"/>
      <c r="I39" s="9"/>
    </row>
    <row r="40" spans="1:9" ht="14.25" customHeight="1" thickTop="1" thickBot="1" x14ac:dyDescent="0.3">
      <c r="A40" s="47" t="s">
        <v>22</v>
      </c>
      <c r="B40" s="48" t="s">
        <v>11</v>
      </c>
      <c r="D40" s="88" t="s">
        <v>8</v>
      </c>
      <c r="E40" s="89"/>
      <c r="F40" s="66">
        <f>F43-F42</f>
        <v>0</v>
      </c>
    </row>
    <row r="41" spans="1:9" ht="16.5" customHeight="1" thickTop="1" thickBot="1" x14ac:dyDescent="0.3">
      <c r="A41" s="47">
        <v>1</v>
      </c>
      <c r="B41" s="48">
        <v>5.5E-2</v>
      </c>
      <c r="D41" s="88" t="s">
        <v>9</v>
      </c>
      <c r="E41" s="90"/>
      <c r="F41" s="89"/>
      <c r="G41" s="67">
        <f>IF(ISNUMBER($E$39),SUM(G$18:G$34)*(100-$E$39)/100,SUM(G$18:G$34))</f>
        <v>0</v>
      </c>
      <c r="H41" s="67">
        <f>IF(ISNUMBER($E$39),SUM(H$18:H$34)*(100-$E$39)/100,SUM(H$18:H$34))</f>
        <v>0</v>
      </c>
      <c r="I41" s="68">
        <f>IF(ISNUMBER($E$39),SUM(I$18:I$34)*(100-$E$39)/100,SUM(I$18:I$34))</f>
        <v>0</v>
      </c>
    </row>
    <row r="42" spans="1:9" ht="14.4" thickTop="1" thickBot="1" x14ac:dyDescent="0.3">
      <c r="A42" s="47">
        <v>2</v>
      </c>
      <c r="B42" s="48">
        <v>0.1</v>
      </c>
      <c r="D42" s="88" t="s">
        <v>10</v>
      </c>
      <c r="E42" s="89"/>
      <c r="F42" s="68">
        <f>SUM(G41:I41)</f>
        <v>0</v>
      </c>
      <c r="G42" s="11"/>
      <c r="H42" s="3"/>
      <c r="I42" s="3"/>
    </row>
    <row r="43" spans="1:9" ht="14.4" thickTop="1" thickBot="1" x14ac:dyDescent="0.3">
      <c r="A43" s="85">
        <v>3</v>
      </c>
      <c r="B43" s="83">
        <v>0.2</v>
      </c>
      <c r="D43" s="88" t="s">
        <v>5</v>
      </c>
      <c r="E43" s="89"/>
      <c r="F43" s="69">
        <f>F38+F39</f>
        <v>0</v>
      </c>
      <c r="G43" s="49"/>
      <c r="H43" s="3"/>
      <c r="I43" s="3"/>
    </row>
    <row r="44" spans="1:9" ht="13.8" thickTop="1" x14ac:dyDescent="0.25">
      <c r="D44" s="30"/>
      <c r="E44" s="30"/>
      <c r="F44" s="80"/>
      <c r="G44" s="11"/>
      <c r="H44" s="3"/>
      <c r="I44" s="3"/>
    </row>
    <row r="46" spans="1:9" x14ac:dyDescent="0.25">
      <c r="B46" s="7" t="str">
        <f>IF(H13="F","Facture arrêtée à la somme de:",IF(H13="D","Devis arrêté à la somme de:",""))</f>
        <v/>
      </c>
    </row>
    <row r="47" spans="1:9" x14ac:dyDescent="0.25">
      <c r="B47" s="19" t="str">
        <f>"Facture arrêtée à la somme de:"</f>
        <v>Facture arrêtée à la somme de:</v>
      </c>
      <c r="C47" s="19" t="str">
        <f>IF(INT(F43)=0,"zéro ",IF(MOD(INT(F43/10^9),1000)&gt;99,CHOOSE(MOD(INT(F43/10^9),1000)/100,,"deux ","trois ","quatre ","cinq ","six ","sept ","huit ","neuf ")&amp;"cent"&amp;IF(MOD(INT(F43/10^9),1000)&gt;100,IF(MOD(MOD(INT(F43/10^9),1000),100)=0,"s"," "),),)&amp;CHOOSE(MOD(MOD(INT(F43/10^9),1000)/10,10)+1,,,"vingt","trente","quarante","cinquante","soixante","soixante","quatre-vingt"&amp;IF(MOD(MOD(INT(F43/10^9),1000),10)=0,"s",),"quatre-vingt")&amp;IF(MOD(MOD(INT(F43/10^9),1000),100)&lt;20,,IF(AND(OR(MOD(MOD(INT(F43/10^9),1000),10)&lt;&gt;0,MOD(MOD(INT(F43/10^9),1000),100)=70,MOD(MOD(INT(F43/10^9),1000),100)=90)),IF(AND(MOD(MOD(INT(F43/10^9),1000),10)=1,MOD(MOD(INT(F43/10^9),1000),100)&lt;80)," et ","-"),))&amp;CHOOSE(MOD(MOD(INT(F43/10^9),1000),100)-CHOOSE(MOD(MOD(INT(F43/10^9),1000)/10,10)+1,,,2,3,4,5,6,6,8,8)*10+1,,"un","deux","trois","quatre","cinq","six","sept","huit","neuf","dix","onze","douze","treize","quatorze","quinze","seize","dix-sept","dix-huit","dix-neuf")&amp;IF(MOD(INT(F43/10^9),1000)&gt;0," milliard"&amp;IF(MOD(INT(F43/10^9),1000)&gt;1,"s",),)&amp;IF(F43&gt;10^9," ",)&amp;IF(MOD(INT(F43/10^6),1000)&gt;99,CHOOSE(MOD(INT(F43/10^6),1000)/100,,"deux ","trois ","quatre ","cinq ","six ","sept ","huit ","neuf ")&amp;"cent"&amp;IF(MOD(INT(F43/10^6),1000)&gt;100,IF(MOD(MOD(INT(F43/10^6),1000),100)=0,"s"," "),),)&amp;CHOOSE(MOD(MOD(INT(F43/10^6),1000)/10,10)+1,,,"vingt","trente","quarante","cinquante","soixante","soixante","quatre-vingt"&amp;IF(MOD(MOD(INT(F43/10^6),1000),10)=0,"s",),"quatre-vingt")&amp;IF(MOD(MOD(INT(F43/10^6),1000),100)&lt;20,,IF(AND(OR(MOD(MOD(INT(F43/10^6),1000),10)&lt;&gt;0,MOD(MOD(INT(F43/10^6),1000),100)=70,MOD(MOD(INT(F43/10^6),1000),100)=90)),IF(AND(MOD(MOD(INT(F43/10^6),1000),10)=1,MOD(MOD(INT(F43/10^6),1000),100)&lt;80)," et ","-"),))&amp;CHOOSE(MOD(MOD(INT(F43/10^6),1000),100)-CHOOSE(MOD(MOD(INT(F43/10^6),1000)/10,10)+1,,,2,3,4,5,6,6,8,8)*10+1,,"un","deux","trois","quatre","cinq","six","sept","huit","neuf","dix","onze","douze","treize","quatorze","quinze","seize","dix-sept","dix-huit","dix-neuf")&amp;IF(MOD(INT(F43/10^6),1000)&gt;0," million"&amp;IF(MOD(INT(F43/10^6),1000)&gt;1,"s",),)&amp;IF(F43&gt;10^6," ",)&amp;IF(MOD(INT(F43/10^3),1000)&gt;1,IF(MOD(INT(F43/10^3),1000)&gt;99,CHOOSE(MOD(INT(F43/10^3),1000)/100,,"deux ","trois ","quatre ","cinq ","six ","sept ","huit ","neuf ")&amp;"cent"&amp;IF(MOD(INT(F43/10^3),1000)&gt;100,IF(MOD(MOD(INT(F43/10^3),1000),100)=0,"s"," "),),)&amp;CHOOSE(MOD(MOD(INT(F43/10^3),1000)/10,10)+1,,,"vingt","trente","quarante","cinquante","soixante","soixante","quatre-vingt"&amp;IF(MOD(MOD(INT(F43/10^3),1000),10)=0,"s",),"quatre-vingt")&amp;IF(MOD(MOD(INT(F43/10^3),1000),100)&lt;20,,IF(AND(OR(MOD(MOD(INT(F43/10^3),1000),10)&lt;&gt;0,MOD(MOD(INT(F43/10^3),1000),100)=70,MOD(MOD(INT(F43/10^3),1000),100)=90)),IF(AND(MOD(MOD(INT(F43/10^3),1000),10)=1,MOD(MOD(INT(F43/10^3),1000),100)&lt;80)," et ","-"),))&amp;CHOOSE(MOD(MOD(INT(F43/10^3),1000),100)-CHOOSE(MOD(MOD(INT(F43/10^3),1000)/10,10)+1,,,2,3,4,5,6,6,8,8)*10+1,,"un","deux","trois","quatre","cinq","six","sept","huit","neuf","dix","onze","douze","treize","quatorze","quinze","seize","dix-sept","dix-huit","dix-neuf")&amp;" mille",IF(MOD(INT(F43/10^3),1000)=1,"mille",))&amp;IF(F43&gt;10^3," ",))&amp;IF(INT(F43-INT(F43/1000)*1000)&gt;0,IF(INT(F43-INT(F43/1000)*1000)&gt;99,CHOOSE(INT(F43-INT(F43/1000)*1000)/100,,"deux ","trois ","quatre ","cinq ","six ","sept ","huit ","neuf ")&amp;"cent"&amp;IF(INT(F43-INT(F43/1000)*1000)&gt;100,IF(MOD(INT(F43-INT(F43/1000)*1000),100)=0,"s"," "),),)&amp;CHOOSE(MOD(INT(F43-INT(F43/1000)*1000)/10,10)+1,,,"vingt","trente","quarante","cinquante","soixante","soixante","quatre-vingt"&amp;IF(MOD(INT(F43-INT(F43/1000)*1000),10)=0,"s",),"quatre-vingt")&amp;IF(MOD(INT(F43-INT(F43/1000)*1000),100)&lt;20,,IF(AND(OR(MOD(INT(F43-INT(F43/1000)*1000),10)&lt;&gt;0,MOD(INT(F43-INT(F43/1000)*1000),100)=70,MOD(INT(F43-INT(F43/1000)*1000),100)=90)),IF(AND(MOD(INT(F43-INT(F43/1000)*1000),10)=1,MOD(INT(F43-INT(F43/1000)*1000),100)&lt;80)," et ","-"),))&amp;CHOOSE(MOD(INT(F43-INT(F43/1000)*1000),100)-CHOOSE(MOD(INT(F43-INT(F43/1000)*1000)/10,10)+1,,,2,3,4,5,6,6,8,8)*10+1,,"un","deux","trois","quatre","cinq","six","sept","huit","neuf","dix","onze","douze","treize","quatorze","quinze","seize","dix-sept","dix-huit","dix-neuf"),)&amp;IF(INT(INT(F43-INT(F43/1000)*1000))&gt;0," ",)&amp;"euro"&amp;IF(INT(F43)&gt;1,"s",)&amp;IF(ROUND((F43-INT(F43))*100,2)&gt;0," "&amp;IF(ROUND((F43-INT(F43))*100,2)&gt;99,CHOOSE(ROUND((F43-INT(F43))*100,2)/100,,"deux ","trois ","quatre ","cinq ","six ","sept ","huit ","neuf ")&amp;"cent"&amp;IF(ROUND((F43-INT(F43))*100,2)&gt;100,IF(MOD(ROUND((F43-INT(F43))*100,2),100)=0,"s"," "),),)&amp;CHOOSE(MOD(ROUND((F43-INT(F43))*100,2)/10,10)+1,,,"vingt","trente","quarante","cinquante","soixante","soixante","quatre-vingt"&amp;IF(MOD(ROUND((F43-INT(F43))*100,2),10)=0,"s",),"quatre-vingt")&amp;IF(MOD(ROUND((F43-INT(F43))*100,2),100)&lt;20,,IF(AND(OR(MOD(ROUND((F43-INT(F43))*100,2),10)&lt;&gt;0,MOD(ROUND((F43-INT(F43))*100,2),100)=70,MOD(ROUND((F43-INT(F43))*100,2),100)=90)),IF(AND(MOD(ROUND((F43-INT(F43))*100,2),10)=1,MOD(ROUND((F43-INT(F43))*100,2),100)&lt;80)," et ","-"),))&amp;CHOOSE(MOD(ROUND((F43-INT(F43))*100,2),100)-CHOOSE(MOD(ROUND((F43-INT(F43))*100,2)/10,10)+1,,,2,3,4,5,6,6,8,8)*10+1,,"un","deux","trois","quatre","cinq","six","sept","huit","neuf","dix","onze","douze","treize","quatorze","quinze","seize","dix-sept","dix-huit","dix-neuf")&amp;" centime"&amp;IF(ROUND((F43-INT(F43))*100,2)&gt;1,"s",),)</f>
        <v>zéro euro</v>
      </c>
      <c r="D47" s="12"/>
      <c r="E47" s="19"/>
      <c r="F47" s="12"/>
      <c r="G47" s="12"/>
      <c r="H47" s="19"/>
    </row>
    <row r="48" spans="1:9" x14ac:dyDescent="0.25">
      <c r="B48" s="59"/>
      <c r="C48" s="19"/>
      <c r="D48" s="12"/>
      <c r="E48" s="19"/>
      <c r="F48" s="12"/>
      <c r="G48" s="12"/>
      <c r="H48" s="19"/>
    </row>
    <row r="50" spans="1:2" x14ac:dyDescent="0.25">
      <c r="B50" s="29" t="str">
        <f>"En votre aimable règlement"</f>
        <v>En votre aimable règlement</v>
      </c>
    </row>
    <row r="56" spans="1:2" x14ac:dyDescent="0.25">
      <c r="A56" s="1" t="s">
        <v>0</v>
      </c>
    </row>
    <row r="57" spans="1:2" x14ac:dyDescent="0.25">
      <c r="A57" s="1" t="s">
        <v>1</v>
      </c>
    </row>
  </sheetData>
  <mergeCells count="9">
    <mergeCell ref="D43:E43"/>
    <mergeCell ref="D41:F41"/>
    <mergeCell ref="D42:E42"/>
    <mergeCell ref="D40:E40"/>
    <mergeCell ref="A1:G1"/>
    <mergeCell ref="A5:F5"/>
    <mergeCell ref="C13:D13"/>
    <mergeCell ref="G14:H14"/>
    <mergeCell ref="D38:E38"/>
  </mergeCells>
  <phoneticPr fontId="0" type="noConversion"/>
  <conditionalFormatting sqref="C18:C34">
    <cfRule type="expression" dxfId="0" priority="1">
      <formula>ISBLANK(D18)</formula>
    </cfRule>
  </conditionalFormatting>
  <dataValidations count="1">
    <dataValidation type="list" allowBlank="1" showInputMessage="1" showErrorMessage="1" sqref="C18:C34" xr:uid="{A5AD43DD-C5A5-4DE7-8E7C-D239A8646783}">
      <formula1>$A$40:$A$43</formula1>
    </dataValidation>
  </dataValidations>
  <pageMargins left="0.39370078740157483" right="0.19685039370078741" top="0.19685039370078741" bottom="0.39370078740157483" header="0" footer="0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 TTC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brucine</dc:creator>
  <cp:lastModifiedBy>brucine</cp:lastModifiedBy>
  <cp:lastPrinted>2025-01-25T12:54:14Z</cp:lastPrinted>
  <dcterms:created xsi:type="dcterms:W3CDTF">1999-08-06T11:59:42Z</dcterms:created>
  <dcterms:modified xsi:type="dcterms:W3CDTF">2025-01-25T13:17:40Z</dcterms:modified>
</cp:coreProperties>
</file>