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96d5842b14d14fa4/mpfe/"/>
    </mc:Choice>
  </mc:AlternateContent>
  <xr:revisionPtr revIDLastSave="49" documentId="8_{5DB66FEF-1D8D-4F15-98FF-529AFDDB1639}" xr6:coauthVersionLast="47" xr6:coauthVersionMax="47" xr10:uidLastSave="{BF4398B3-53B0-4ECE-8CE2-671D8C68A2DD}"/>
  <bookViews>
    <workbookView xWindow="7650" yWindow="5235" windowWidth="25875" windowHeight="14640" activeTab="2" xr2:uid="{00000000-000D-0000-FFFF-FFFF00000000}"/>
  </bookViews>
  <sheets>
    <sheet name="planification client" sheetId="1" r:id="rId1"/>
    <sheet name="planning annuel" sheetId="2" r:id="rId2"/>
    <sheet name="planification client (2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0" i="3" l="1" a="1"/>
  <c r="E230" i="3" s="1"/>
  <c r="E229" i="3" a="1"/>
  <c r="E229" i="3" s="1"/>
  <c r="E228" i="3" a="1"/>
  <c r="E228" i="3" s="1"/>
  <c r="E227" i="3" a="1"/>
  <c r="E227" i="3" s="1"/>
  <c r="E226" i="3" a="1"/>
  <c r="E226" i="3" s="1"/>
  <c r="E225" i="3" a="1"/>
  <c r="E225" i="3" s="1"/>
  <c r="E224" i="3" a="1"/>
  <c r="E224" i="3" s="1"/>
  <c r="E223" i="3" a="1"/>
  <c r="E223" i="3" s="1"/>
  <c r="E222" i="3" a="1"/>
  <c r="E222" i="3" s="1"/>
  <c r="E221" i="3" a="1"/>
  <c r="E221" i="3" s="1"/>
  <c r="E220" i="3" a="1"/>
  <c r="E220" i="3" s="1"/>
  <c r="E219" i="3" a="1"/>
  <c r="E219" i="3" s="1"/>
  <c r="E218" i="3" a="1"/>
  <c r="E218" i="3" s="1"/>
  <c r="E217" i="3" a="1"/>
  <c r="E217" i="3" s="1"/>
  <c r="E216" i="3" a="1"/>
  <c r="E216" i="3" s="1"/>
  <c r="E215" i="3" a="1"/>
  <c r="E215" i="3" s="1"/>
  <c r="E214" i="3" a="1"/>
  <c r="E214" i="3" s="1"/>
  <c r="E213" i="3" a="1"/>
  <c r="E213" i="3" s="1"/>
  <c r="E212" i="3" a="1"/>
  <c r="E212" i="3" s="1"/>
  <c r="E211" i="3" a="1"/>
  <c r="E211" i="3" s="1"/>
  <c r="E210" i="3" a="1"/>
  <c r="E210" i="3" s="1"/>
  <c r="E209" i="3" a="1"/>
  <c r="E209" i="3" s="1"/>
  <c r="E208" i="3" a="1"/>
  <c r="E208" i="3" s="1"/>
  <c r="E207" i="3" a="1"/>
  <c r="E207" i="3" s="1"/>
  <c r="E206" i="3" a="1"/>
  <c r="E206" i="3" s="1"/>
  <c r="E205" i="3" a="1"/>
  <c r="E205" i="3" s="1"/>
  <c r="E204" i="3" a="1"/>
  <c r="E204" i="3" s="1"/>
  <c r="E203" i="3" a="1"/>
  <c r="E203" i="3" s="1"/>
  <c r="E202" i="3" a="1"/>
  <c r="E202" i="3" s="1"/>
  <c r="E201" i="3" a="1"/>
  <c r="E201" i="3" s="1"/>
  <c r="E200" i="3" a="1"/>
  <c r="E200" i="3" s="1"/>
  <c r="E199" i="3" a="1"/>
  <c r="E199" i="3" s="1"/>
  <c r="E198" i="3" a="1"/>
  <c r="E198" i="3" s="1"/>
  <c r="E197" i="3" a="1"/>
  <c r="E197" i="3" s="1"/>
  <c r="E196" i="3" a="1"/>
  <c r="E196" i="3" s="1"/>
  <c r="E195" i="3" a="1"/>
  <c r="E195" i="3" s="1"/>
  <c r="E194" i="3" a="1"/>
  <c r="E194" i="3" s="1"/>
  <c r="E193" i="3" a="1"/>
  <c r="E193" i="3" s="1"/>
  <c r="E192" i="3" a="1"/>
  <c r="E192" i="3" s="1"/>
  <c r="E191" i="3" a="1"/>
  <c r="E191" i="3" s="1"/>
  <c r="E190" i="3" a="1"/>
  <c r="E190" i="3" s="1"/>
  <c r="E189" i="3" a="1"/>
  <c r="E189" i="3" s="1"/>
  <c r="E188" i="3" a="1"/>
  <c r="E188" i="3" s="1"/>
  <c r="E187" i="3" a="1"/>
  <c r="E187" i="3" s="1"/>
  <c r="E186" i="3" a="1"/>
  <c r="E186" i="3" s="1"/>
  <c r="E185" i="3" a="1"/>
  <c r="E185" i="3" s="1"/>
  <c r="E184" i="3" a="1"/>
  <c r="E184" i="3" s="1"/>
  <c r="E183" i="3" a="1"/>
  <c r="E183" i="3" s="1"/>
  <c r="E182" i="3" a="1"/>
  <c r="E182" i="3" s="1"/>
  <c r="E181" i="3" a="1"/>
  <c r="E181" i="3" s="1"/>
  <c r="E180" i="3" a="1"/>
  <c r="E180" i="3" s="1"/>
  <c r="E179" i="3" a="1"/>
  <c r="E179" i="3" s="1"/>
  <c r="E178" i="3" a="1"/>
  <c r="E178" i="3" s="1"/>
  <c r="E177" i="3" a="1"/>
  <c r="E177" i="3" s="1"/>
  <c r="E176" i="3" a="1"/>
  <c r="E176" i="3" s="1"/>
  <c r="E175" i="3" a="1"/>
  <c r="E175" i="3" s="1"/>
  <c r="E174" i="3" a="1"/>
  <c r="E174" i="3" s="1"/>
  <c r="E173" i="3" a="1"/>
  <c r="E173" i="3" s="1"/>
  <c r="E172" i="3" a="1"/>
  <c r="E172" i="3" s="1"/>
  <c r="E171" i="3" a="1"/>
  <c r="E171" i="3" s="1"/>
  <c r="E170" i="3" a="1"/>
  <c r="E170" i="3" s="1"/>
  <c r="E169" i="3" a="1"/>
  <c r="E169" i="3" s="1"/>
  <c r="E168" i="3" a="1"/>
  <c r="E168" i="3" s="1"/>
  <c r="E167" i="3" a="1"/>
  <c r="E167" i="3" s="1"/>
  <c r="E166" i="3" a="1"/>
  <c r="E166" i="3" s="1"/>
  <c r="E165" i="3" a="1"/>
  <c r="E165" i="3" s="1"/>
  <c r="E164" i="3" a="1"/>
  <c r="E164" i="3" s="1"/>
  <c r="E163" i="3" a="1"/>
  <c r="E163" i="3" s="1"/>
  <c r="E162" i="3" a="1"/>
  <c r="E162" i="3" s="1"/>
  <c r="E161" i="3" a="1"/>
  <c r="E161" i="3" s="1"/>
  <c r="E160" i="3" a="1"/>
  <c r="E160" i="3" s="1"/>
  <c r="E159" i="3" a="1"/>
  <c r="E159" i="3" s="1"/>
  <c r="E158" i="3" a="1"/>
  <c r="E158" i="3" s="1"/>
  <c r="E157" i="3" a="1"/>
  <c r="E157" i="3" s="1"/>
  <c r="E156" i="3" a="1"/>
  <c r="E156" i="3" s="1"/>
  <c r="E155" i="3" a="1"/>
  <c r="E155" i="3" s="1"/>
  <c r="E154" i="3" a="1"/>
  <c r="E154" i="3" s="1"/>
  <c r="E153" i="3" a="1"/>
  <c r="E153" i="3" s="1"/>
  <c r="E152" i="3" a="1"/>
  <c r="E152" i="3" s="1"/>
  <c r="E151" i="3" a="1"/>
  <c r="E151" i="3" s="1"/>
  <c r="E150" i="3" a="1"/>
  <c r="E150" i="3" s="1"/>
  <c r="E149" i="3" a="1"/>
  <c r="E149" i="3" s="1"/>
  <c r="E148" i="3" a="1"/>
  <c r="E148" i="3" s="1"/>
  <c r="E147" i="3" a="1"/>
  <c r="E147" i="3" s="1"/>
  <c r="E146" i="3" a="1"/>
  <c r="E146" i="3" s="1"/>
  <c r="E145" i="3" a="1"/>
  <c r="E145" i="3" s="1"/>
  <c r="E144" i="3" a="1"/>
  <c r="E144" i="3" s="1"/>
  <c r="E143" i="3" a="1"/>
  <c r="E143" i="3" s="1"/>
  <c r="E142" i="3" a="1"/>
  <c r="E142" i="3" s="1"/>
  <c r="E141" i="3" a="1"/>
  <c r="E141" i="3" s="1"/>
  <c r="E140" i="3" a="1"/>
  <c r="E140" i="3" s="1"/>
  <c r="E139" i="3" a="1"/>
  <c r="E139" i="3" s="1"/>
  <c r="E138" i="3" a="1"/>
  <c r="E138" i="3" s="1"/>
  <c r="E137" i="3" a="1"/>
  <c r="E137" i="3" s="1"/>
  <c r="E136" i="3" a="1"/>
  <c r="E136" i="3" s="1"/>
  <c r="E135" i="3" a="1"/>
  <c r="E135" i="3" s="1"/>
  <c r="E134" i="3" a="1"/>
  <c r="E134" i="3" s="1"/>
  <c r="E133" i="3" a="1"/>
  <c r="E133" i="3" s="1"/>
  <c r="E132" i="3" a="1"/>
  <c r="E132" i="3" s="1"/>
  <c r="E131" i="3" a="1"/>
  <c r="E131" i="3" s="1"/>
  <c r="E130" i="3" a="1"/>
  <c r="E130" i="3" s="1"/>
  <c r="E129" i="3" a="1"/>
  <c r="E129" i="3" s="1"/>
  <c r="E128" i="3" a="1"/>
  <c r="E128" i="3" s="1"/>
  <c r="E127" i="3" a="1"/>
  <c r="E127" i="3" s="1"/>
  <c r="E126" i="3" a="1"/>
  <c r="E126" i="3" s="1"/>
  <c r="E125" i="3" a="1"/>
  <c r="E125" i="3" s="1"/>
  <c r="E124" i="3" a="1"/>
  <c r="E124" i="3" s="1"/>
  <c r="E123" i="3" a="1"/>
  <c r="E123" i="3" s="1"/>
  <c r="E122" i="3" a="1"/>
  <c r="E122" i="3" s="1"/>
  <c r="E121" i="3" a="1"/>
  <c r="E121" i="3" s="1"/>
  <c r="E120" i="3" a="1"/>
  <c r="E120" i="3" s="1"/>
  <c r="E119" i="3" a="1"/>
  <c r="E119" i="3" s="1"/>
  <c r="E118" i="3" a="1"/>
  <c r="E118" i="3" s="1"/>
  <c r="E117" i="3" a="1"/>
  <c r="E117" i="3" s="1"/>
  <c r="E116" i="3" a="1"/>
  <c r="E116" i="3" s="1"/>
  <c r="E115" i="3" a="1"/>
  <c r="E115" i="3" s="1"/>
  <c r="E114" i="3" a="1"/>
  <c r="E114" i="3" s="1"/>
  <c r="E113" i="3" a="1"/>
  <c r="E113" i="3" s="1"/>
  <c r="E112" i="3" a="1"/>
  <c r="E112" i="3" s="1"/>
  <c r="E111" i="3" a="1"/>
  <c r="E111" i="3" s="1"/>
  <c r="E110" i="3" a="1"/>
  <c r="E110" i="3" s="1"/>
  <c r="E109" i="3" a="1"/>
  <c r="E109" i="3" s="1"/>
  <c r="E108" i="3" a="1"/>
  <c r="E108" i="3" s="1"/>
  <c r="E107" i="3" a="1"/>
  <c r="E107" i="3" s="1"/>
  <c r="E106" i="3" a="1"/>
  <c r="E106" i="3" s="1"/>
  <c r="E105" i="3" a="1"/>
  <c r="E105" i="3" s="1"/>
  <c r="E104" i="3" a="1"/>
  <c r="E104" i="3" s="1"/>
  <c r="E103" i="3" a="1"/>
  <c r="E103" i="3" s="1"/>
  <c r="E102" i="3" a="1"/>
  <c r="E102" i="3" s="1"/>
  <c r="E101" i="3" a="1"/>
  <c r="E101" i="3" s="1"/>
  <c r="E100" i="3" a="1"/>
  <c r="E100" i="3" s="1"/>
  <c r="E99" i="3" a="1"/>
  <c r="E99" i="3" s="1"/>
  <c r="E98" i="3" a="1"/>
  <c r="E98" i="3" s="1"/>
  <c r="E97" i="3" a="1"/>
  <c r="E97" i="3" s="1"/>
  <c r="E96" i="3" a="1"/>
  <c r="E96" i="3" s="1"/>
  <c r="E95" i="3" a="1"/>
  <c r="E95" i="3" s="1"/>
  <c r="E94" i="3" a="1"/>
  <c r="E94" i="3" s="1"/>
  <c r="E93" i="3" a="1"/>
  <c r="E93" i="3" s="1"/>
  <c r="E92" i="3" a="1"/>
  <c r="E92" i="3" s="1"/>
  <c r="E91" i="3" a="1"/>
  <c r="E91" i="3" s="1"/>
  <c r="E90" i="3" a="1"/>
  <c r="E90" i="3" s="1"/>
  <c r="E89" i="3" a="1"/>
  <c r="E89" i="3" s="1"/>
  <c r="E88" i="3" a="1"/>
  <c r="E88" i="3" s="1"/>
  <c r="E87" i="3" a="1"/>
  <c r="E87" i="3" s="1"/>
  <c r="E86" i="3" a="1"/>
  <c r="E86" i="3" s="1"/>
  <c r="E85" i="3" a="1"/>
  <c r="E85" i="3" s="1"/>
  <c r="E84" i="3" a="1"/>
  <c r="E84" i="3" s="1"/>
  <c r="E83" i="3" a="1"/>
  <c r="E83" i="3" s="1"/>
  <c r="E82" i="3" a="1"/>
  <c r="E82" i="3" s="1"/>
  <c r="E81" i="3" a="1"/>
  <c r="E81" i="3" s="1"/>
  <c r="E80" i="3" a="1"/>
  <c r="E80" i="3" s="1"/>
  <c r="E79" i="3" a="1"/>
  <c r="E79" i="3" s="1"/>
  <c r="E78" i="3" a="1"/>
  <c r="E78" i="3" s="1"/>
  <c r="E77" i="3" a="1"/>
  <c r="E77" i="3" s="1"/>
  <c r="E76" i="3" a="1"/>
  <c r="E76" i="3" s="1"/>
  <c r="E75" i="3" a="1"/>
  <c r="E75" i="3" s="1"/>
  <c r="E74" i="3" a="1"/>
  <c r="E74" i="3" s="1"/>
  <c r="E73" i="3" a="1"/>
  <c r="E73" i="3" s="1"/>
  <c r="E72" i="3" a="1"/>
  <c r="E72" i="3" s="1"/>
  <c r="E71" i="3" a="1"/>
  <c r="E71" i="3" s="1"/>
  <c r="E70" i="3" a="1"/>
  <c r="E70" i="3" s="1"/>
  <c r="E69" i="3" a="1"/>
  <c r="E69" i="3" s="1"/>
  <c r="E68" i="3" a="1"/>
  <c r="E68" i="3" s="1"/>
  <c r="E67" i="3" a="1"/>
  <c r="E67" i="3" s="1"/>
  <c r="E66" i="3" a="1"/>
  <c r="E66" i="3" s="1"/>
  <c r="E65" i="3" a="1"/>
  <c r="E65" i="3" s="1"/>
  <c r="E64" i="3" a="1"/>
  <c r="E64" i="3" s="1"/>
  <c r="E63" i="3" a="1"/>
  <c r="E63" i="3" s="1"/>
  <c r="E62" i="3" a="1"/>
  <c r="E62" i="3" s="1"/>
  <c r="E61" i="3" a="1"/>
  <c r="E61" i="3" s="1"/>
  <c r="E60" i="3" a="1"/>
  <c r="E60" i="3" s="1"/>
  <c r="E59" i="3" a="1"/>
  <c r="E59" i="3" s="1"/>
  <c r="E58" i="3" a="1"/>
  <c r="E58" i="3" s="1"/>
  <c r="E57" i="3" a="1"/>
  <c r="E57" i="3" s="1"/>
  <c r="E56" i="3" a="1"/>
  <c r="E56" i="3" s="1"/>
  <c r="E55" i="3" a="1"/>
  <c r="E55" i="3" s="1"/>
  <c r="E54" i="3" a="1"/>
  <c r="E54" i="3" s="1"/>
  <c r="E53" i="3" a="1"/>
  <c r="E53" i="3" s="1"/>
  <c r="E52" i="3" a="1"/>
  <c r="E52" i="3" s="1"/>
  <c r="E51" i="3" a="1"/>
  <c r="E51" i="3" s="1"/>
  <c r="E50" i="3" a="1"/>
  <c r="E50" i="3" s="1"/>
  <c r="E49" i="3" a="1"/>
  <c r="E49" i="3" s="1"/>
  <c r="E48" i="3" a="1"/>
  <c r="E48" i="3" s="1"/>
  <c r="E47" i="3" a="1"/>
  <c r="E47" i="3" s="1"/>
  <c r="E46" i="3" a="1"/>
  <c r="E46" i="3" s="1"/>
  <c r="E45" i="3" a="1"/>
  <c r="E45" i="3" s="1"/>
  <c r="E44" i="3" a="1"/>
  <c r="E44" i="3" s="1"/>
  <c r="E43" i="3" a="1"/>
  <c r="E43" i="3" s="1"/>
  <c r="E42" i="3" a="1"/>
  <c r="E42" i="3" s="1"/>
  <c r="E41" i="3" a="1"/>
  <c r="E41" i="3" s="1"/>
  <c r="E40" i="3" a="1"/>
  <c r="E40" i="3" s="1"/>
  <c r="E39" i="3" a="1"/>
  <c r="E39" i="3" s="1"/>
  <c r="E38" i="3" a="1"/>
  <c r="E38" i="3" s="1"/>
  <c r="E37" i="3" a="1"/>
  <c r="E37" i="3" s="1"/>
  <c r="E36" i="3" a="1"/>
  <c r="E36" i="3" s="1"/>
  <c r="E35" i="3" a="1"/>
  <c r="E35" i="3" s="1"/>
  <c r="E34" i="3" a="1"/>
  <c r="E34" i="3" s="1"/>
  <c r="E33" i="3" a="1"/>
  <c r="E33" i="3" s="1"/>
  <c r="E32" i="3" a="1"/>
  <c r="E32" i="3" s="1"/>
  <c r="E31" i="3" a="1"/>
  <c r="E31" i="3" s="1"/>
  <c r="E30" i="3" a="1"/>
  <c r="E30" i="3" s="1"/>
  <c r="E29" i="3" a="1"/>
  <c r="E29" i="3" s="1"/>
  <c r="E28" i="3" a="1"/>
  <c r="E28" i="3" s="1"/>
  <c r="E27" i="3" a="1"/>
  <c r="E27" i="3" s="1"/>
  <c r="E26" i="3" a="1"/>
  <c r="E26" i="3" s="1"/>
  <c r="E25" i="3" a="1"/>
  <c r="E25" i="3" s="1"/>
  <c r="E24" i="3" a="1"/>
  <c r="E24" i="3" s="1"/>
  <c r="E23" i="3" a="1"/>
  <c r="E23" i="3" s="1"/>
  <c r="E22" i="3" a="1"/>
  <c r="E22" i="3" s="1"/>
  <c r="E21" i="3" a="1"/>
  <c r="E21" i="3" s="1"/>
  <c r="E20" i="3" a="1"/>
  <c r="E20" i="3" s="1"/>
  <c r="E19" i="3" a="1"/>
  <c r="E19" i="3" s="1"/>
  <c r="E18" i="3" a="1"/>
  <c r="E18" i="3" s="1"/>
  <c r="E17" i="3" a="1"/>
  <c r="E17" i="3" s="1"/>
  <c r="E16" i="3" a="1"/>
  <c r="E16" i="3" s="1"/>
  <c r="E15" i="3" a="1"/>
  <c r="E15" i="3" s="1"/>
  <c r="E14" i="3" a="1"/>
  <c r="E14" i="3" s="1"/>
  <c r="E13" i="3" a="1"/>
  <c r="E13" i="3" s="1"/>
  <c r="E12" i="3" a="1"/>
  <c r="E12" i="3" s="1"/>
  <c r="E11" i="3" a="1"/>
  <c r="E11" i="3" s="1"/>
  <c r="C234" i="3"/>
  <c r="F50" i="3"/>
  <c r="F40" i="3"/>
  <c r="F30" i="3"/>
  <c r="F20" i="3"/>
  <c r="I11" i="3"/>
  <c r="I10" i="3"/>
  <c r="I12" i="3" s="1"/>
  <c r="L12" i="1" a="1"/>
  <c r="L12" i="1" s="1"/>
  <c r="L11" i="1" a="1"/>
  <c r="L11" i="1" s="1"/>
  <c r="K11" i="1"/>
  <c r="E11" i="1" a="1"/>
  <c r="E11" i="1" s="1"/>
  <c r="E230" i="1" a="1"/>
  <c r="E230" i="1" s="1"/>
  <c r="E229" i="1" a="1"/>
  <c r="E229" i="1" s="1"/>
  <c r="E228" i="1" a="1"/>
  <c r="E228" i="1" s="1"/>
  <c r="E227" i="1" a="1"/>
  <c r="E227" i="1" s="1"/>
  <c r="E226" i="1" a="1"/>
  <c r="E226" i="1" s="1"/>
  <c r="E225" i="1" a="1"/>
  <c r="E225" i="1" s="1"/>
  <c r="E224" i="1" a="1"/>
  <c r="E224" i="1" s="1"/>
  <c r="E223" i="1" a="1"/>
  <c r="E223" i="1" s="1"/>
  <c r="E222" i="1" a="1"/>
  <c r="E222" i="1" s="1"/>
  <c r="E221" i="1" a="1"/>
  <c r="E221" i="1" s="1"/>
  <c r="E220" i="1" a="1"/>
  <c r="E220" i="1" s="1"/>
  <c r="E219" i="1" a="1"/>
  <c r="E219" i="1" s="1"/>
  <c r="E218" i="1" a="1"/>
  <c r="E218" i="1" s="1"/>
  <c r="E217" i="1" a="1"/>
  <c r="E217" i="1" s="1"/>
  <c r="E216" i="1" a="1"/>
  <c r="E216" i="1" s="1"/>
  <c r="E215" i="1" a="1"/>
  <c r="E215" i="1" s="1"/>
  <c r="E214" i="1" a="1"/>
  <c r="E214" i="1" s="1"/>
  <c r="E213" i="1" a="1"/>
  <c r="E213" i="1" s="1"/>
  <c r="E212" i="1" a="1"/>
  <c r="E212" i="1" s="1"/>
  <c r="E211" i="1" a="1"/>
  <c r="E211" i="1" s="1"/>
  <c r="E210" i="1" a="1"/>
  <c r="E210" i="1" s="1"/>
  <c r="E209" i="1" a="1"/>
  <c r="E209" i="1" s="1"/>
  <c r="E208" i="1" a="1"/>
  <c r="E208" i="1" s="1"/>
  <c r="E207" i="1" a="1"/>
  <c r="E207" i="1" s="1"/>
  <c r="E206" i="1" a="1"/>
  <c r="E206" i="1" s="1"/>
  <c r="E205" i="1" a="1"/>
  <c r="E205" i="1" s="1"/>
  <c r="E204" i="1" a="1"/>
  <c r="E204" i="1" s="1"/>
  <c r="E203" i="1" a="1"/>
  <c r="E203" i="1" s="1"/>
  <c r="E202" i="1" a="1"/>
  <c r="E202" i="1" s="1"/>
  <c r="E201" i="1" a="1"/>
  <c r="E201" i="1" s="1"/>
  <c r="E200" i="1" a="1"/>
  <c r="E200" i="1" s="1"/>
  <c r="E199" i="1" a="1"/>
  <c r="E199" i="1" s="1"/>
  <c r="E198" i="1" a="1"/>
  <c r="E198" i="1" s="1"/>
  <c r="E197" i="1" a="1"/>
  <c r="E197" i="1" s="1"/>
  <c r="E196" i="1" a="1"/>
  <c r="E196" i="1" s="1"/>
  <c r="E195" i="1" a="1"/>
  <c r="E195" i="1" s="1"/>
  <c r="E194" i="1" a="1"/>
  <c r="E194" i="1" s="1"/>
  <c r="E193" i="1" a="1"/>
  <c r="E193" i="1" s="1"/>
  <c r="E192" i="1" a="1"/>
  <c r="E192" i="1" s="1"/>
  <c r="E191" i="1" a="1"/>
  <c r="E191" i="1" s="1"/>
  <c r="E190" i="1" a="1"/>
  <c r="E190" i="1" s="1"/>
  <c r="E189" i="1" a="1"/>
  <c r="E189" i="1" s="1"/>
  <c r="E188" i="1" a="1"/>
  <c r="E188" i="1" s="1"/>
  <c r="E187" i="1" a="1"/>
  <c r="E187" i="1" s="1"/>
  <c r="E186" i="1" a="1"/>
  <c r="E186" i="1" s="1"/>
  <c r="E185" i="1" a="1"/>
  <c r="E185" i="1" s="1"/>
  <c r="E184" i="1" a="1"/>
  <c r="E184" i="1" s="1"/>
  <c r="E183" i="1" a="1"/>
  <c r="E183" i="1" s="1"/>
  <c r="E182" i="1" a="1"/>
  <c r="E182" i="1" s="1"/>
  <c r="E181" i="1" a="1"/>
  <c r="E181" i="1" s="1"/>
  <c r="E180" i="1" a="1"/>
  <c r="E180" i="1" s="1"/>
  <c r="E179" i="1" a="1"/>
  <c r="E179" i="1" s="1"/>
  <c r="E178" i="1" a="1"/>
  <c r="E178" i="1" s="1"/>
  <c r="E177" i="1" a="1"/>
  <c r="E177" i="1" s="1"/>
  <c r="E176" i="1" a="1"/>
  <c r="E176" i="1" s="1"/>
  <c r="E175" i="1" a="1"/>
  <c r="E175" i="1" s="1"/>
  <c r="E174" i="1" a="1"/>
  <c r="E174" i="1" s="1"/>
  <c r="E173" i="1" a="1"/>
  <c r="E173" i="1" s="1"/>
  <c r="E172" i="1" a="1"/>
  <c r="E172" i="1" s="1"/>
  <c r="E171" i="1" a="1"/>
  <c r="E171" i="1" s="1"/>
  <c r="E170" i="1" a="1"/>
  <c r="E170" i="1" s="1"/>
  <c r="E169" i="1" a="1"/>
  <c r="E169" i="1" s="1"/>
  <c r="E168" i="1" a="1"/>
  <c r="E168" i="1" s="1"/>
  <c r="E167" i="1" a="1"/>
  <c r="E167" i="1" s="1"/>
  <c r="E166" i="1" a="1"/>
  <c r="E166" i="1" s="1"/>
  <c r="E165" i="1" a="1"/>
  <c r="E165" i="1" s="1"/>
  <c r="E164" i="1" a="1"/>
  <c r="E164" i="1" s="1"/>
  <c r="E163" i="1" a="1"/>
  <c r="E163" i="1" s="1"/>
  <c r="E162" i="1" a="1"/>
  <c r="E162" i="1" s="1"/>
  <c r="E161" i="1" a="1"/>
  <c r="E161" i="1" s="1"/>
  <c r="E160" i="1" a="1"/>
  <c r="E160" i="1" s="1"/>
  <c r="E159" i="1" a="1"/>
  <c r="E159" i="1" s="1"/>
  <c r="E158" i="1" a="1"/>
  <c r="E158" i="1" s="1"/>
  <c r="E157" i="1" a="1"/>
  <c r="E157" i="1" s="1"/>
  <c r="E156" i="1" a="1"/>
  <c r="E156" i="1" s="1"/>
  <c r="E155" i="1" a="1"/>
  <c r="E155" i="1" s="1"/>
  <c r="E154" i="1" a="1"/>
  <c r="E154" i="1" s="1"/>
  <c r="E153" i="1" a="1"/>
  <c r="E153" i="1" s="1"/>
  <c r="E152" i="1" a="1"/>
  <c r="E152" i="1" s="1"/>
  <c r="E151" i="1" a="1"/>
  <c r="E151" i="1" s="1"/>
  <c r="E150" i="1" a="1"/>
  <c r="E150" i="1" s="1"/>
  <c r="E149" i="1" a="1"/>
  <c r="E149" i="1" s="1"/>
  <c r="E148" i="1" a="1"/>
  <c r="E148" i="1" s="1"/>
  <c r="E147" i="1" a="1"/>
  <c r="E147" i="1" s="1"/>
  <c r="E146" i="1" a="1"/>
  <c r="E146" i="1" s="1"/>
  <c r="E145" i="1" a="1"/>
  <c r="E145" i="1" s="1"/>
  <c r="E144" i="1" a="1"/>
  <c r="E144" i="1" s="1"/>
  <c r="E143" i="1" a="1"/>
  <c r="E143" i="1" s="1"/>
  <c r="E142" i="1" a="1"/>
  <c r="E142" i="1" s="1"/>
  <c r="E141" i="1" a="1"/>
  <c r="E141" i="1" s="1"/>
  <c r="E140" i="1" a="1"/>
  <c r="E140" i="1" s="1"/>
  <c r="E139" i="1" a="1"/>
  <c r="E139" i="1" s="1"/>
  <c r="E138" i="1" a="1"/>
  <c r="E138" i="1" s="1"/>
  <c r="E137" i="1" a="1"/>
  <c r="E137" i="1" s="1"/>
  <c r="E136" i="1" a="1"/>
  <c r="E136" i="1" s="1"/>
  <c r="E135" i="1" a="1"/>
  <c r="E135" i="1" s="1"/>
  <c r="E134" i="1" a="1"/>
  <c r="E134" i="1" s="1"/>
  <c r="E133" i="1" a="1"/>
  <c r="E133" i="1" s="1"/>
  <c r="E132" i="1" a="1"/>
  <c r="E132" i="1" s="1"/>
  <c r="E131" i="1" a="1"/>
  <c r="E131" i="1" s="1"/>
  <c r="E130" i="1" a="1"/>
  <c r="E130" i="1" s="1"/>
  <c r="E129" i="1" a="1"/>
  <c r="E129" i="1" s="1"/>
  <c r="E128" i="1" a="1"/>
  <c r="E128" i="1" s="1"/>
  <c r="E127" i="1" a="1"/>
  <c r="E127" i="1" s="1"/>
  <c r="E126" i="1" a="1"/>
  <c r="E126" i="1" s="1"/>
  <c r="E125" i="1" a="1"/>
  <c r="E125" i="1" s="1"/>
  <c r="E124" i="1" a="1"/>
  <c r="E124" i="1" s="1"/>
  <c r="E123" i="1" a="1"/>
  <c r="E123" i="1" s="1"/>
  <c r="E122" i="1" a="1"/>
  <c r="E122" i="1" s="1"/>
  <c r="E121" i="1" a="1"/>
  <c r="E121" i="1" s="1"/>
  <c r="E120" i="1" a="1"/>
  <c r="E120" i="1" s="1"/>
  <c r="E119" i="1" a="1"/>
  <c r="E119" i="1" s="1"/>
  <c r="E118" i="1" a="1"/>
  <c r="E118" i="1" s="1"/>
  <c r="E117" i="1" a="1"/>
  <c r="E117" i="1" s="1"/>
  <c r="E116" i="1" a="1"/>
  <c r="E116" i="1" s="1"/>
  <c r="E115" i="1" a="1"/>
  <c r="E115" i="1" s="1"/>
  <c r="E114" i="1" a="1"/>
  <c r="E114" i="1" s="1"/>
  <c r="E113" i="1" a="1"/>
  <c r="E113" i="1" s="1"/>
  <c r="E112" i="1" a="1"/>
  <c r="E112" i="1" s="1"/>
  <c r="E111" i="1" a="1"/>
  <c r="E111" i="1" s="1"/>
  <c r="E110" i="1" a="1"/>
  <c r="E110" i="1" s="1"/>
  <c r="E109" i="1" a="1"/>
  <c r="E109" i="1" s="1"/>
  <c r="E108" i="1" a="1"/>
  <c r="E108" i="1" s="1"/>
  <c r="E107" i="1" a="1"/>
  <c r="E107" i="1" s="1"/>
  <c r="E106" i="1" a="1"/>
  <c r="E106" i="1" s="1"/>
  <c r="E105" i="1" a="1"/>
  <c r="E105" i="1" s="1"/>
  <c r="E104" i="1" a="1"/>
  <c r="E104" i="1" s="1"/>
  <c r="E103" i="1" a="1"/>
  <c r="E103" i="1" s="1"/>
  <c r="E102" i="1" a="1"/>
  <c r="E102" i="1" s="1"/>
  <c r="E101" i="1" a="1"/>
  <c r="E101" i="1" s="1"/>
  <c r="E100" i="1" a="1"/>
  <c r="E100" i="1" s="1"/>
  <c r="E99" i="1" a="1"/>
  <c r="E99" i="1" s="1"/>
  <c r="E98" i="1" a="1"/>
  <c r="E98" i="1" s="1"/>
  <c r="E97" i="1" a="1"/>
  <c r="E97" i="1" s="1"/>
  <c r="E96" i="1" a="1"/>
  <c r="E96" i="1" s="1"/>
  <c r="E95" i="1" a="1"/>
  <c r="E95" i="1" s="1"/>
  <c r="E94" i="1" a="1"/>
  <c r="E94" i="1" s="1"/>
  <c r="E93" i="1" a="1"/>
  <c r="E93" i="1" s="1"/>
  <c r="E92" i="1" a="1"/>
  <c r="E92" i="1" s="1"/>
  <c r="E91" i="1" a="1"/>
  <c r="E91" i="1" s="1"/>
  <c r="E90" i="1" a="1"/>
  <c r="E90" i="1" s="1"/>
  <c r="E89" i="1" a="1"/>
  <c r="E89" i="1" s="1"/>
  <c r="E88" i="1" a="1"/>
  <c r="E88" i="1" s="1"/>
  <c r="E87" i="1" a="1"/>
  <c r="E87" i="1" s="1"/>
  <c r="E86" i="1" a="1"/>
  <c r="E86" i="1" s="1"/>
  <c r="E85" i="1" a="1"/>
  <c r="E85" i="1" s="1"/>
  <c r="E84" i="1" a="1"/>
  <c r="E84" i="1" s="1"/>
  <c r="E83" i="1" a="1"/>
  <c r="E83" i="1" s="1"/>
  <c r="E82" i="1" a="1"/>
  <c r="E82" i="1" s="1"/>
  <c r="E81" i="1" a="1"/>
  <c r="E81" i="1" s="1"/>
  <c r="E80" i="1" a="1"/>
  <c r="E80" i="1" s="1"/>
  <c r="E79" i="1" a="1"/>
  <c r="E79" i="1" s="1"/>
  <c r="E78" i="1" a="1"/>
  <c r="E78" i="1" s="1"/>
  <c r="E77" i="1" a="1"/>
  <c r="E77" i="1" s="1"/>
  <c r="E76" i="1" a="1"/>
  <c r="E76" i="1" s="1"/>
  <c r="E75" i="1" a="1"/>
  <c r="E75" i="1" s="1"/>
  <c r="E74" i="1" a="1"/>
  <c r="E74" i="1" s="1"/>
  <c r="E73" i="1" a="1"/>
  <c r="E73" i="1" s="1"/>
  <c r="E72" i="1" a="1"/>
  <c r="E72" i="1" s="1"/>
  <c r="E71" i="1" a="1"/>
  <c r="E71" i="1" s="1"/>
  <c r="E70" i="1" a="1"/>
  <c r="E70" i="1" s="1"/>
  <c r="E69" i="1" a="1"/>
  <c r="E69" i="1" s="1"/>
  <c r="E68" i="1" a="1"/>
  <c r="E68" i="1" s="1"/>
  <c r="E67" i="1" a="1"/>
  <c r="E67" i="1" s="1"/>
  <c r="E66" i="1" a="1"/>
  <c r="E66" i="1" s="1"/>
  <c r="E65" i="1" a="1"/>
  <c r="E65" i="1" s="1"/>
  <c r="E64" i="1" a="1"/>
  <c r="E64" i="1" s="1"/>
  <c r="E63" i="1" a="1"/>
  <c r="E63" i="1" s="1"/>
  <c r="E62" i="1" a="1"/>
  <c r="E62" i="1" s="1"/>
  <c r="E61" i="1" a="1"/>
  <c r="E61" i="1" s="1"/>
  <c r="E60" i="1" a="1"/>
  <c r="E60" i="1" s="1"/>
  <c r="E59" i="1" a="1"/>
  <c r="E59" i="1" s="1"/>
  <c r="E58" i="1" a="1"/>
  <c r="E58" i="1" s="1"/>
  <c r="E57" i="1" a="1"/>
  <c r="E57" i="1" s="1"/>
  <c r="E56" i="1" a="1"/>
  <c r="E56" i="1" s="1"/>
  <c r="E55" i="1" a="1"/>
  <c r="E55" i="1" s="1"/>
  <c r="E54" i="1" a="1"/>
  <c r="E54" i="1" s="1"/>
  <c r="E53" i="1" a="1"/>
  <c r="E53" i="1" s="1"/>
  <c r="E52" i="1" a="1"/>
  <c r="E52" i="1" s="1"/>
  <c r="E51" i="1" a="1"/>
  <c r="E51" i="1" s="1"/>
  <c r="E50" i="1" a="1"/>
  <c r="E50" i="1" s="1"/>
  <c r="E49" i="1" a="1"/>
  <c r="E49" i="1" s="1"/>
  <c r="E48" i="1" a="1"/>
  <c r="E48" i="1" s="1"/>
  <c r="E47" i="1" a="1"/>
  <c r="E47" i="1" s="1"/>
  <c r="E46" i="1" a="1"/>
  <c r="E46" i="1" s="1"/>
  <c r="E45" i="1" a="1"/>
  <c r="E45" i="1" s="1"/>
  <c r="E44" i="1" a="1"/>
  <c r="E44" i="1" s="1"/>
  <c r="E43" i="1" a="1"/>
  <c r="E43" i="1" s="1"/>
  <c r="E42" i="1" a="1"/>
  <c r="E42" i="1" s="1"/>
  <c r="E41" i="1" a="1"/>
  <c r="E41" i="1" s="1"/>
  <c r="E40" i="1" a="1"/>
  <c r="E40" i="1" s="1"/>
  <c r="E39" i="1" a="1"/>
  <c r="E39" i="1" s="1"/>
  <c r="E38" i="1" a="1"/>
  <c r="E38" i="1" s="1"/>
  <c r="E37" i="1" a="1"/>
  <c r="E37" i="1" s="1"/>
  <c r="E36" i="1" a="1"/>
  <c r="E36" i="1" s="1"/>
  <c r="E35" i="1" a="1"/>
  <c r="E35" i="1" s="1"/>
  <c r="E34" i="1" a="1"/>
  <c r="E34" i="1" s="1"/>
  <c r="E33" i="1" a="1"/>
  <c r="E33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E23" i="1" a="1"/>
  <c r="E23" i="1" s="1"/>
  <c r="E22" i="1" a="1"/>
  <c r="E22" i="1" s="1"/>
  <c r="E21" i="1" a="1"/>
  <c r="E21" i="1" s="1"/>
  <c r="E20" i="1" a="1"/>
  <c r="E20" i="1" s="1"/>
  <c r="E19" i="1" a="1"/>
  <c r="E19" i="1" s="1"/>
  <c r="E18" i="1" a="1"/>
  <c r="E18" i="1" s="1"/>
  <c r="E17" i="1" a="1"/>
  <c r="E17" i="1" s="1"/>
  <c r="E16" i="1" a="1"/>
  <c r="E16" i="1" s="1"/>
  <c r="K17" i="1" s="1"/>
  <c r="E15" i="1" a="1"/>
  <c r="E15" i="1" s="1"/>
  <c r="K16" i="1" s="1"/>
  <c r="E14" i="1" a="1"/>
  <c r="E14" i="1" s="1"/>
  <c r="K15" i="1" s="1"/>
  <c r="E13" i="1" a="1"/>
  <c r="E13" i="1" s="1"/>
  <c r="K14" i="1" s="1"/>
  <c r="E12" i="1" a="1"/>
  <c r="E12" i="1" s="1"/>
  <c r="K13" i="1" s="1"/>
  <c r="F50" i="1"/>
  <c r="F40" i="1"/>
  <c r="F30" i="1"/>
  <c r="F20" i="1"/>
  <c r="P5" i="2"/>
  <c r="Q5" i="2" s="1"/>
  <c r="R5" i="2" s="1"/>
  <c r="P4" i="2"/>
  <c r="P3" i="2"/>
  <c r="Q3" i="2" s="1"/>
  <c r="R3" i="2" s="1"/>
  <c r="C234" i="1"/>
  <c r="I11" i="1" s="1"/>
  <c r="K12" i="1" l="1"/>
  <c r="Q4" i="2"/>
  <c r="R4" i="2" s="1"/>
  <c r="I10" i="1"/>
  <c r="I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<sst xmlns="http://schemas.openxmlformats.org/spreadsheetml/2006/main" count="1727" uniqueCount="38">
  <si>
    <t>Calculateur de temps pour déclaration d'impôt</t>
  </si>
  <si>
    <t>impôt</t>
  </si>
  <si>
    <t>Non</t>
  </si>
  <si>
    <t>Prénom</t>
  </si>
  <si>
    <t xml:space="preserve">Durée nécessaire </t>
  </si>
  <si>
    <t>date déposée</t>
  </si>
  <si>
    <t>Date réalisable</t>
  </si>
  <si>
    <t>heur planifié</t>
  </si>
  <si>
    <t>heur utilisé</t>
  </si>
  <si>
    <t>Solde dispo</t>
  </si>
  <si>
    <t>une semaine</t>
  </si>
  <si>
    <t>heure planifié</t>
  </si>
  <si>
    <t>Total</t>
  </si>
  <si>
    <t xml:space="preserve">date </t>
  </si>
  <si>
    <t>jour</t>
  </si>
  <si>
    <t>mercredi</t>
  </si>
  <si>
    <t>Comptabilité</t>
  </si>
  <si>
    <t>pause</t>
  </si>
  <si>
    <t>congé</t>
  </si>
  <si>
    <t>Tâches</t>
  </si>
  <si>
    <t>nbr heures</t>
  </si>
  <si>
    <t>nbr jours</t>
  </si>
  <si>
    <t>nbr semaine</t>
  </si>
  <si>
    <t>jeudi</t>
  </si>
  <si>
    <t>révision</t>
  </si>
  <si>
    <t>vendredi</t>
  </si>
  <si>
    <t>samedi</t>
  </si>
  <si>
    <t>dimanche</t>
  </si>
  <si>
    <t>lundi</t>
  </si>
  <si>
    <t>mardi</t>
  </si>
  <si>
    <t>heurs planifié</t>
  </si>
  <si>
    <t xml:space="preserve">Semaine </t>
  </si>
  <si>
    <t>février</t>
  </si>
  <si>
    <t>mars</t>
  </si>
  <si>
    <t>avril</t>
  </si>
  <si>
    <t>mai</t>
  </si>
  <si>
    <t>juin</t>
  </si>
  <si>
    <t>juillet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</si>
</sst>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scheme val="minor"/>
    </font>
    <font>
      <b/>
      <sz val="28"/>
      <color theme="1"/>
      <name val="Aptos Narrow"/>
      <scheme val="minor"/>
    </font>
    <font>
      <b/>
      <sz val="16"/>
      <color theme="1"/>
      <name val="Aptos Narrow"/>
      <scheme val="minor"/>
    </font>
    <font>
      <sz val="14"/>
      <name val="-webkit-standard"/>
    </font>
    <font>
      <sz val="12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0" borderId="0" xfId="0" applyNumberFormat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14" fontId="0" fillId="6" borderId="0" xfId="0" applyNumberFormat="1" applyFill="1"/>
    <xf numFmtId="14" fontId="3" fillId="6" borderId="0" xfId="0" applyNumberFormat="1" applyFont="1" applyFill="1"/>
    <xf numFmtId="0" fontId="5" fillId="0" borderId="0" xfId="0" applyFont="1"/>
    <xf numFmtId="0" fontId="5" fillId="7" borderId="0" xfId="0" applyFont="1" applyFill="1"/>
    <xf numFmtId="14" fontId="5" fillId="7" borderId="0" xfId="0" applyNumberFormat="1" applyFont="1" applyFill="1"/>
    <xf numFmtId="14" fontId="5" fillId="0" borderId="0" xfId="0" applyNumberFormat="1" applyFont="1"/>
    <xf numFmtId="0" fontId="0" fillId="6" borderId="0" xfId="0" applyFill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quotePrefix="1" applyNumberFormat="1"/>
    <xf numFmtId="0" fontId="6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965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CE5EB67D-AE97-4806-8127-10A73BDFA6BD}">
  <we:reference id="wa200005271" version="2.5.5.0" store="fr-FR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CA1FD0F0-2070-4274-92C6-6E52C5C37F94}">
  <we:reference id="wa200003696" version="1.3.0.0" store="en-U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4"/>
  <sheetViews>
    <sheetView workbookViewId="0">
      <selection activeCell="E11" sqref="E11"/>
    </sheetView>
  </sheetViews>
  <sheetFormatPr baseColWidth="10" defaultRowHeight="15.75"/>
  <cols>
    <col min="1" max="1" width="28.5" customWidth="1"/>
    <col min="3" max="3" width="15.5" bestFit="1" customWidth="1"/>
    <col min="4" max="4" width="12" bestFit="1" customWidth="1"/>
    <col min="5" max="5" width="13.375" bestFit="1" customWidth="1"/>
    <col min="6" max="6" width="12" bestFit="1" customWidth="1"/>
    <col min="12" max="12" width="11" style="3" customWidth="1"/>
    <col min="13" max="13" width="11" style="19"/>
  </cols>
  <sheetData>
    <row r="1" spans="1:15" ht="36">
      <c r="A1" s="1"/>
    </row>
    <row r="6" spans="1:15" ht="21">
      <c r="A6" s="2" t="s">
        <v>0</v>
      </c>
    </row>
    <row r="9" spans="1:15">
      <c r="A9" t="s">
        <v>1</v>
      </c>
    </row>
    <row r="10" spans="1:1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30</v>
      </c>
      <c r="G10" t="s">
        <v>31</v>
      </c>
      <c r="H10" t="s">
        <v>7</v>
      </c>
      <c r="I10">
        <f>'planning annuel'!P4</f>
        <v>440</v>
      </c>
    </row>
    <row r="11" spans="1:15" ht="18">
      <c r="A11" s="11"/>
      <c r="B11" s="11"/>
      <c r="C11" s="11">
        <v>2</v>
      </c>
      <c r="D11" s="12">
        <v>45689</v>
      </c>
      <c r="E11" s="13" cm="1">
        <f t="array" aca="1" ref="E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annuel'!$C$2:$C$182,,_xlpm.y-1))))),1),_xlpm.tblf,_xlfn._xlws.SORT(_xlfn._xlws.FILTER(_xlpm.tbl,(_xlfn.TAKE(_xlpm.tbl,,1)&gt;=D11)*(_xlfn.TAKE(_xlpm.tbl,,-1)="impôt"))),_xlfn.TAKE(_xlfn.TAKE(_xlpm.tblf,C11),-1,1))</f>
        <v>45692</v>
      </c>
      <c r="F11" s="11"/>
      <c r="G11" s="11"/>
      <c r="H11" t="s">
        <v>8</v>
      </c>
      <c r="I11">
        <f>C234</f>
        <v>555.5</v>
      </c>
      <c r="K11" s="3">
        <f>D11</f>
        <v>45689</v>
      </c>
      <c r="L11" s="3" cm="1">
        <f t="array" aca="1" ref="L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annuel'!$C$2:$C$182,,_xlpm.y-1))))),1),_xlpm.tblf,_xlfn._xlws.SORT(_xlfn._xlws.FILTER(_xlpm.tbl,(_xlfn.TAKE(_xlpm.tbl,,1)&gt;=D11)*(_xlfn.TAKE(_xlpm.tbl,,-1)="impôt"))),_xlfn.TAKE(_xlfn.TAKE(_xlpm.tblf,C11),-1,1))</f>
        <v>45692</v>
      </c>
      <c r="O11" s="3"/>
    </row>
    <row r="12" spans="1:15" ht="18">
      <c r="A12" s="11"/>
      <c r="B12" s="11"/>
      <c r="C12" s="11">
        <v>2</v>
      </c>
      <c r="D12" s="12">
        <v>45689</v>
      </c>
      <c r="E12" s="13" cm="1">
        <f t="array" aca="1" ref="E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annuel'!$C$2:$C$182,,_xlpm.y-1))))),1),_xlpm.tblf,_xlfn._xlws.SORT(_xlfn._xlws.FILTER(_xlpm.tbl,(_xlfn.TAKE(_xlpm.tbl,,1)&gt;=D12)*(_xlfn.TAKE(_xlpm.tbl,,-1)="impôt"))),_xlfn.TAKE(_xlfn.TAKE(_xlpm.tblf,C12*5),-1,1))</f>
        <v>45693</v>
      </c>
      <c r="F12" s="11"/>
      <c r="G12" s="11"/>
      <c r="H12" t="s">
        <v>9</v>
      </c>
      <c r="I12">
        <f>I10-I11</f>
        <v>-115.5</v>
      </c>
      <c r="K12">
        <f ca="1">MIN(D12,E11)+D11/24</f>
        <v>47592.708333333336</v>
      </c>
      <c r="L12" s="3" cm="1">
        <f t="array" aca="1" ref="L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annuel'!$C$2:$C$182,,_xlpm.y-1))))),1),_xlpm.tblf,_xlfn._xlws.SORT(_xlfn._xlws.FILTER(_xlpm.tbl,(_xlfn.TAKE(_xlpm.tbl,,1)&gt;=D12)*(_xlfn.TAKE(_xlpm.tbl,,-1)="impôt"))),_xlfn.TAKE(_xlfn.TAKE(_xlpm.tblf,C12),-1,1))</f>
        <v>45692</v>
      </c>
    </row>
    <row r="13" spans="1:15" ht="18">
      <c r="A13" s="11"/>
      <c r="B13" s="11"/>
      <c r="C13" s="11">
        <v>3</v>
      </c>
      <c r="D13" s="12">
        <v>45689</v>
      </c>
      <c r="E13" s="13" cm="1">
        <f t="array" aca="1" ref="E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annuel'!$C$2:$C$182,,_xlpm.y-1))))),1),_xlpm.tblf,_xlfn._xlws.SORT(_xlfn._xlws.FILTER(_xlpm.tbl,(_xlfn.TAKE(_xlpm.tbl,,1)&gt;=D13)*(_xlfn.TAKE(_xlpm.tbl,,-1)="impôt"))),_xlfn.TAKE(_xlfn.TAKE(_xlpm.tblf,C13*5),-1,1))</f>
        <v>45694</v>
      </c>
      <c r="F13" s="11"/>
      <c r="G13" s="11"/>
      <c r="H13" t="s">
        <v>10</v>
      </c>
      <c r="I13">
        <v>20</v>
      </c>
      <c r="J13" t="s">
        <v>11</v>
      </c>
      <c r="K13">
        <f t="shared" ref="K13:K17" ca="1" si="0">MIN(D13,E12)+D12/24</f>
        <v>47592.708333333336</v>
      </c>
    </row>
    <row r="14" spans="1:15" ht="18">
      <c r="A14" s="11"/>
      <c r="B14" s="11"/>
      <c r="C14" s="11">
        <v>4.5</v>
      </c>
      <c r="D14" s="12">
        <v>45689</v>
      </c>
      <c r="E14" s="13" cm="1">
        <f t="array" aca="1" ref="E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annuel'!$C$2:$C$182,,_xlpm.y-1))))),1),_xlpm.tblf,_xlfn._xlws.SORT(_xlfn._xlws.FILTER(_xlpm.tbl,(_xlfn.TAKE(_xlpm.tbl,,1)&gt;=D14)*(_xlfn.TAKE(_xlpm.tbl,,-1)="impôt"))),_xlfn.TAKE(_xlfn.TAKE(_xlpm.tblf,C14*5),-1,1))</f>
        <v>45699</v>
      </c>
      <c r="F14" s="11"/>
      <c r="G14" s="11"/>
      <c r="K14">
        <f t="shared" ca="1" si="0"/>
        <v>47592.708333333336</v>
      </c>
    </row>
    <row r="15" spans="1:15" ht="18">
      <c r="A15" s="11"/>
      <c r="B15" s="11"/>
      <c r="C15" s="11">
        <v>2</v>
      </c>
      <c r="D15" s="12">
        <v>45690</v>
      </c>
      <c r="E15" s="13" cm="1">
        <f t="array" aca="1" ref="E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annuel'!$C$2:$C$182,,_xlpm.y-1))))),1),_xlpm.tblf,_xlfn._xlws.SORT(_xlfn._xlws.FILTER(_xlpm.tbl,(_xlfn.TAKE(_xlpm.tbl,,1)&gt;=D15)*(_xlfn.TAKE(_xlpm.tbl,,-1)="impôt"))),_xlfn.TAKE(_xlfn.TAKE(_xlpm.tblf,C15*5),-1,1))</f>
        <v>45693</v>
      </c>
      <c r="F15" s="11"/>
      <c r="G15" s="11"/>
      <c r="K15">
        <f t="shared" ca="1" si="0"/>
        <v>47593.708333333336</v>
      </c>
    </row>
    <row r="16" spans="1:15" ht="18">
      <c r="A16" s="11"/>
      <c r="B16" s="11"/>
      <c r="C16" s="11">
        <v>2</v>
      </c>
      <c r="D16" s="12">
        <v>45691</v>
      </c>
      <c r="E16" s="13" cm="1">
        <f t="array" aca="1" ref="E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annuel'!$C$2:$C$182,,_xlpm.y-1))))),1),_xlpm.tblf,_xlfn._xlws.SORT(_xlfn._xlws.FILTER(_xlpm.tbl,(_xlfn.TAKE(_xlpm.tbl,,1)&gt;=D16)*(_xlfn.TAKE(_xlpm.tbl,,-1)="impôt"))),_xlfn.TAKE(_xlfn.TAKE(_xlpm.tblf,C16*5),-1,1))</f>
        <v>45693</v>
      </c>
      <c r="F16" s="11"/>
      <c r="G16" s="11"/>
      <c r="K16">
        <f t="shared" ca="1" si="0"/>
        <v>47594.75</v>
      </c>
    </row>
    <row r="17" spans="1:11" ht="18">
      <c r="A17" s="11"/>
      <c r="B17" s="11"/>
      <c r="C17" s="11">
        <v>2</v>
      </c>
      <c r="D17" s="12">
        <v>45691</v>
      </c>
      <c r="E17" s="13" cm="1">
        <f t="array" aca="1" ref="E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annuel'!$C$2:$C$182,,_xlpm.y-1))))),1),_xlpm.tblf,_xlfn._xlws.SORT(_xlfn._xlws.FILTER(_xlpm.tbl,(_xlfn.TAKE(_xlpm.tbl,,1)&gt;=D17)*(_xlfn.TAKE(_xlpm.tbl,,-1)="impôt"))),_xlfn.TAKE(_xlfn.TAKE(_xlpm.tblf,C17*5),-1,1))</f>
        <v>45693</v>
      </c>
      <c r="F17" s="11"/>
      <c r="G17" s="11"/>
      <c r="K17">
        <f t="shared" ca="1" si="0"/>
        <v>47594.791666666664</v>
      </c>
    </row>
    <row r="18" spans="1:11" ht="18">
      <c r="A18" s="11"/>
      <c r="B18" s="11"/>
      <c r="C18" s="11">
        <v>3</v>
      </c>
      <c r="D18" s="12">
        <v>45691</v>
      </c>
      <c r="E18" s="13" cm="1">
        <f t="array" aca="1" ref="E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annuel'!$C$2:$C$182,,_xlpm.y-1))))),1),_xlpm.tblf,_xlfn._xlws.SORT(_xlfn._xlws.FILTER(_xlpm.tbl,(_xlfn.TAKE(_xlpm.tbl,,1)&gt;=D18)*(_xlfn.TAKE(_xlpm.tbl,,-1)="impôt"))),_xlfn.TAKE(_xlfn.TAKE(_xlpm.tblf,C18*5),-1,1))</f>
        <v>45694</v>
      </c>
      <c r="F18" s="11"/>
      <c r="G18" s="11"/>
    </row>
    <row r="19" spans="1:11" ht="18">
      <c r="A19" s="11"/>
      <c r="B19" s="11"/>
      <c r="C19" s="11">
        <v>2</v>
      </c>
      <c r="D19" s="12">
        <v>45692</v>
      </c>
      <c r="E19" s="13" cm="1">
        <f t="array" aca="1" ref="E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annuel'!$C$2:$C$182,,_xlpm.y-1))))),1),_xlpm.tblf,_xlfn._xlws.SORT(_xlfn._xlws.FILTER(_xlpm.tbl,(_xlfn.TAKE(_xlpm.tbl,,1)&gt;=D19)*(_xlfn.TAKE(_xlpm.tbl,,-1)="impôt"))),_xlfn.TAKE(_xlfn.TAKE(_xlpm.tblf,C19*5),-1,1))</f>
        <v>45693</v>
      </c>
      <c r="F19" s="11"/>
      <c r="G19" s="18" t="s">
        <v>32</v>
      </c>
    </row>
    <row r="20" spans="1:11" ht="18">
      <c r="A20" s="11"/>
      <c r="B20" s="11"/>
      <c r="C20" s="11">
        <v>2</v>
      </c>
      <c r="D20" s="12">
        <v>45692</v>
      </c>
      <c r="E20" s="13" cm="1">
        <f t="array" aca="1" ref="E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annuel'!$C$2:$C$182,,_xlpm.y-1))))),1),_xlpm.tblf,_xlfn._xlws.SORT(_xlfn._xlws.FILTER(_xlpm.tbl,(_xlfn.TAKE(_xlpm.tbl,,1)&gt;=D20)*(_xlfn.TAKE(_xlpm.tbl,,-1)="impôt"))),_xlfn.TAKE(_xlfn.TAKE(_xlpm.tblf,C20*5),-1,1))</f>
        <v>45693</v>
      </c>
      <c r="F20" s="11">
        <f>SUM(C11:C20)</f>
        <v>24.5</v>
      </c>
      <c r="G20" s="11">
        <v>6</v>
      </c>
    </row>
    <row r="21" spans="1:11" ht="18">
      <c r="C21">
        <v>5</v>
      </c>
      <c r="D21" s="3">
        <v>45692</v>
      </c>
      <c r="E21" s="13" cm="1">
        <f t="array" aca="1" ref="E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annuel'!$C$2:$C$182,,_xlpm.y-1))))),1),_xlpm.tblf,_xlfn._xlws.SORT(_xlfn._xlws.FILTER(_xlpm.tbl,(_xlfn.TAKE(_xlpm.tbl,,1)&gt;=D21)*(_xlfn.TAKE(_xlpm.tbl,,-1)="impôt"))),_xlfn.TAKE(_xlfn.TAKE(_xlpm.tblf,C21*5),-1,1))</f>
        <v>45699</v>
      </c>
    </row>
    <row r="22" spans="1:11" ht="18">
      <c r="C22">
        <v>4</v>
      </c>
      <c r="D22" s="3">
        <v>45693</v>
      </c>
      <c r="E22" s="13" cm="1">
        <f t="array" aca="1" ref="E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annuel'!$C$2:$C$182,,_xlpm.y-1))))),1),_xlpm.tblf,_xlfn._xlws.SORT(_xlfn._xlws.FILTER(_xlpm.tbl,(_xlfn.TAKE(_xlpm.tbl,,1)&gt;=D22)*(_xlfn.TAKE(_xlpm.tbl,,-1)="impôt"))),_xlfn.TAKE(_xlfn.TAKE(_xlpm.tblf,C22*5),-1,1))</f>
        <v>45699</v>
      </c>
    </row>
    <row r="23" spans="1:11" ht="18">
      <c r="C23">
        <v>2</v>
      </c>
      <c r="D23" s="3">
        <v>45694</v>
      </c>
      <c r="E23" s="13" cm="1">
        <f t="array" aca="1" ref="E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annuel'!$C$2:$C$182,,_xlpm.y-1))))),1),_xlpm.tblf,_xlfn._xlws.SORT(_xlfn._xlws.FILTER(_xlpm.tbl,(_xlfn.TAKE(_xlpm.tbl,,1)&gt;=D23)*(_xlfn.TAKE(_xlpm.tbl,,-1)="impôt"))),_xlfn.TAKE(_xlfn.TAKE(_xlpm.tblf,C23*5),-1,1))</f>
        <v>45695</v>
      </c>
    </row>
    <row r="24" spans="1:11" ht="18">
      <c r="C24">
        <v>2</v>
      </c>
      <c r="D24" s="3">
        <v>45694</v>
      </c>
      <c r="E24" s="13" cm="1">
        <f t="array" aca="1" ref="E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annuel'!$C$2:$C$182,,_xlpm.y-1))))),1),_xlpm.tblf,_xlfn._xlws.SORT(_xlfn._xlws.FILTER(_xlpm.tbl,(_xlfn.TAKE(_xlpm.tbl,,1)&gt;=D24)*(_xlfn.TAKE(_xlpm.tbl,,-1)="impôt"))),_xlfn.TAKE(_xlfn.TAKE(_xlpm.tblf,C24*5),-1,1))</f>
        <v>45695</v>
      </c>
    </row>
    <row r="25" spans="1:11" ht="18">
      <c r="C25">
        <v>2</v>
      </c>
      <c r="D25" s="3">
        <v>45698</v>
      </c>
      <c r="E25" s="13" cm="1">
        <f t="array" aca="1" ref="E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annuel'!$C$2:$C$182,,_xlpm.y-1))))),1),_xlpm.tblf,_xlfn._xlws.SORT(_xlfn._xlws.FILTER(_xlpm.tbl,(_xlfn.TAKE(_xlpm.tbl,,1)&gt;=D25)*(_xlfn.TAKE(_xlpm.tbl,,-1)="impôt"))),_xlfn.TAKE(_xlfn.TAKE(_xlpm.tblf,C25*5),-1,1))</f>
        <v>45700</v>
      </c>
    </row>
    <row r="26" spans="1:11" ht="18">
      <c r="C26">
        <v>2</v>
      </c>
      <c r="D26" s="3">
        <v>45698</v>
      </c>
      <c r="E26" s="13" cm="1">
        <f t="array" aca="1" ref="E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annuel'!$C$2:$C$182,,_xlpm.y-1))))),1),_xlpm.tblf,_xlfn._xlws.SORT(_xlfn._xlws.FILTER(_xlpm.tbl,(_xlfn.TAKE(_xlpm.tbl,,1)&gt;=D26)*(_xlfn.TAKE(_xlpm.tbl,,-1)="impôt"))),_xlfn.TAKE(_xlfn.TAKE(_xlpm.tblf,C26*5),-1,1))</f>
        <v>45700</v>
      </c>
    </row>
    <row r="27" spans="1:11" ht="18">
      <c r="C27">
        <v>2</v>
      </c>
      <c r="D27" s="3">
        <v>45699</v>
      </c>
      <c r="E27" s="13" cm="1">
        <f t="array" aca="1" ref="E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annuel'!$C$2:$C$182,,_xlpm.y-1))))),1),_xlpm.tblf,_xlfn._xlws.SORT(_xlfn._xlws.FILTER(_xlpm.tbl,(_xlfn.TAKE(_xlpm.tbl,,1)&gt;=D27)*(_xlfn.TAKE(_xlpm.tbl,,-1)="impôt"))),_xlfn.TAKE(_xlfn.TAKE(_xlpm.tblf,C27*5),-1,1))</f>
        <v>45700</v>
      </c>
    </row>
    <row r="28" spans="1:11" ht="18">
      <c r="C28">
        <v>3</v>
      </c>
      <c r="D28" s="3">
        <v>45704</v>
      </c>
      <c r="E28" s="13" cm="1">
        <f t="array" aca="1" ref="E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annuel'!$C$2:$C$182,,_xlpm.y-1))))),1),_xlpm.tblf,_xlfn._xlws.SORT(_xlfn._xlws.FILTER(_xlpm.tbl,(_xlfn.TAKE(_xlpm.tbl,,1)&gt;=D28)*(_xlfn.TAKE(_xlpm.tbl,,-1)="impôt"))),_xlfn.TAKE(_xlfn.TAKE(_xlpm.tblf,C28*5),-1,1))</f>
        <v>45708</v>
      </c>
    </row>
    <row r="29" spans="1:11" ht="18">
      <c r="C29">
        <v>2</v>
      </c>
      <c r="D29" s="3">
        <v>45704</v>
      </c>
      <c r="E29" s="13" cm="1">
        <f t="array" aca="1" ref="E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annuel'!$C$2:$C$182,,_xlpm.y-1))))),1),_xlpm.tblf,_xlfn._xlws.SORT(_xlfn._xlws.FILTER(_xlpm.tbl,(_xlfn.TAKE(_xlpm.tbl,,1)&gt;=D29)*(_xlfn.TAKE(_xlpm.tbl,,-1)="impôt"))),_xlfn.TAKE(_xlfn.TAKE(_xlpm.tblf,C29*5),-1,1))</f>
        <v>45707</v>
      </c>
      <c r="G29" t="s">
        <v>32</v>
      </c>
    </row>
    <row r="30" spans="1:11" ht="18">
      <c r="C30">
        <v>2</v>
      </c>
      <c r="D30" s="3">
        <v>45708</v>
      </c>
      <c r="E30" s="13" cm="1">
        <f t="array" aca="1" ref="E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annuel'!$C$2:$C$182,,_xlpm.y-1))))),1),_xlpm.tblf,_xlfn._xlws.SORT(_xlfn._xlws.FILTER(_xlpm.tbl,(_xlfn.TAKE(_xlpm.tbl,,1)&gt;=D30)*(_xlfn.TAKE(_xlpm.tbl,,-1)="impôt"))),_xlfn.TAKE(_xlfn.TAKE(_xlpm.tblf,C30*5),-1,1))</f>
        <v>45709</v>
      </c>
      <c r="F30">
        <f>SUM(C21:C30)</f>
        <v>26</v>
      </c>
      <c r="G30">
        <v>7</v>
      </c>
    </row>
    <row r="31" spans="1:11" ht="18">
      <c r="A31" s="11"/>
      <c r="B31" s="11"/>
      <c r="C31" s="11">
        <v>2</v>
      </c>
      <c r="D31" s="12">
        <v>45708</v>
      </c>
      <c r="E31" s="13" cm="1">
        <f t="array" aca="1" ref="E3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annuel'!$C$2:$C$182,,_xlpm.y-1))))),1),_xlpm.tblf,_xlfn._xlws.SORT(_xlfn._xlws.FILTER(_xlpm.tbl,(_xlfn.TAKE(_xlpm.tbl,,1)&gt;=D31)*(_xlfn.TAKE(_xlpm.tbl,,-1)="impôt"))),_xlfn.TAKE(_xlfn.TAKE(_xlpm.tblf,C31*5),-1,1))</f>
        <v>45709</v>
      </c>
      <c r="F31" s="11"/>
      <c r="G31" s="11"/>
    </row>
    <row r="32" spans="1:11" ht="18">
      <c r="A32" s="11"/>
      <c r="B32" s="11"/>
      <c r="C32" s="11">
        <v>2</v>
      </c>
      <c r="D32" s="12">
        <v>45708</v>
      </c>
      <c r="E32" s="13" cm="1">
        <f t="array" aca="1" ref="E3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annuel'!$C$2:$C$182,,_xlpm.y-1))))),1),_xlpm.tblf,_xlfn._xlws.SORT(_xlfn._xlws.FILTER(_xlpm.tbl,(_xlfn.TAKE(_xlpm.tbl,,1)&gt;=D32)*(_xlfn.TAKE(_xlpm.tbl,,-1)="impôt"))),_xlfn.TAKE(_xlfn.TAKE(_xlpm.tblf,C32*5),-1,1))</f>
        <v>45709</v>
      </c>
      <c r="F32" s="11"/>
      <c r="G32" s="11"/>
    </row>
    <row r="33" spans="1:7" ht="18">
      <c r="A33" s="11"/>
      <c r="B33" s="11"/>
      <c r="C33" s="11">
        <v>3</v>
      </c>
      <c r="D33" s="12">
        <v>45708</v>
      </c>
      <c r="E33" s="13" cm="1">
        <f t="array" aca="1" ref="E3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annuel'!$C$2:$C$182,,_xlpm.y-1))))),1),_xlpm.tblf,_xlfn._xlws.SORT(_xlfn._xlws.FILTER(_xlpm.tbl,(_xlfn.TAKE(_xlpm.tbl,,1)&gt;=D33)*(_xlfn.TAKE(_xlpm.tbl,,-1)="impôt"))),_xlfn.TAKE(_xlfn.TAKE(_xlpm.tblf,C33*5),-1,1))</f>
        <v>45713</v>
      </c>
      <c r="F33" s="11"/>
      <c r="G33" s="11"/>
    </row>
    <row r="34" spans="1:7" ht="18">
      <c r="A34" s="11"/>
      <c r="B34" s="11"/>
      <c r="C34" s="11">
        <v>4.5</v>
      </c>
      <c r="D34" s="12">
        <v>45708</v>
      </c>
      <c r="E34" s="13" cm="1">
        <f t="array" aca="1" ref="E3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annuel'!$C$2:$C$182,,_xlpm.y-1))))),1),_xlpm.tblf,_xlfn._xlws.SORT(_xlfn._xlws.FILTER(_xlpm.tbl,(_xlfn.TAKE(_xlpm.tbl,,1)&gt;=D34)*(_xlfn.TAKE(_xlpm.tbl,,-1)="impôt"))),_xlfn.TAKE(_xlfn.TAKE(_xlpm.tblf,C34*5),-1,1))</f>
        <v>45715</v>
      </c>
      <c r="F34" s="11"/>
      <c r="G34" s="11"/>
    </row>
    <row r="35" spans="1:7" ht="18">
      <c r="A35" s="11"/>
      <c r="B35" s="11"/>
      <c r="C35" s="11">
        <v>2</v>
      </c>
      <c r="D35" s="12">
        <v>45708</v>
      </c>
      <c r="E35" s="13" cm="1">
        <f t="array" aca="1" ref="E3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annuel'!$C$2:$C$182,,_xlpm.y-1))))),1),_xlpm.tblf,_xlfn._xlws.SORT(_xlfn._xlws.FILTER(_xlpm.tbl,(_xlfn.TAKE(_xlpm.tbl,,1)&gt;=D35)*(_xlfn.TAKE(_xlpm.tbl,,-1)="impôt"))),_xlfn.TAKE(_xlfn.TAKE(_xlpm.tblf,C35*5),-1,1))</f>
        <v>45709</v>
      </c>
      <c r="F35" s="11"/>
      <c r="G35" s="11"/>
    </row>
    <row r="36" spans="1:7" ht="18">
      <c r="A36" s="11"/>
      <c r="B36" s="11"/>
      <c r="C36" s="11">
        <v>2</v>
      </c>
      <c r="D36" s="12">
        <v>45708</v>
      </c>
      <c r="E36" s="13" cm="1">
        <f t="array" aca="1" ref="E3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annuel'!$C$2:$C$182,,_xlpm.y-1))))),1),_xlpm.tblf,_xlfn._xlws.SORT(_xlfn._xlws.FILTER(_xlpm.tbl,(_xlfn.TAKE(_xlpm.tbl,,1)&gt;=D36)*(_xlfn.TAKE(_xlpm.tbl,,-1)="impôt"))),_xlfn.TAKE(_xlfn.TAKE(_xlpm.tblf,C36*5),-1,1))</f>
        <v>45709</v>
      </c>
      <c r="F36" s="11"/>
      <c r="G36" s="11"/>
    </row>
    <row r="37" spans="1:7" ht="18">
      <c r="A37" s="11"/>
      <c r="B37" s="11"/>
      <c r="C37" s="11">
        <v>2</v>
      </c>
      <c r="D37" s="12">
        <v>45708</v>
      </c>
      <c r="E37" s="13" cm="1">
        <f t="array" aca="1" ref="E3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annuel'!$C$2:$C$182,,_xlpm.y-1))))),1),_xlpm.tblf,_xlfn._xlws.SORT(_xlfn._xlws.FILTER(_xlpm.tbl,(_xlfn.TAKE(_xlpm.tbl,,1)&gt;=D37)*(_xlfn.TAKE(_xlpm.tbl,,-1)="impôt"))),_xlfn.TAKE(_xlfn.TAKE(_xlpm.tblf,C37*5),-1,1))</f>
        <v>45709</v>
      </c>
      <c r="F37" s="11"/>
      <c r="G37" s="11"/>
    </row>
    <row r="38" spans="1:7" ht="18">
      <c r="A38" s="11"/>
      <c r="B38" s="11"/>
      <c r="C38" s="11">
        <v>3</v>
      </c>
      <c r="D38" s="12">
        <v>45708</v>
      </c>
      <c r="E38" s="13" cm="1">
        <f t="array" aca="1" ref="E3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annuel'!$C$2:$C$182,,_xlpm.y-1))))),1),_xlpm.tblf,_xlfn._xlws.SORT(_xlfn._xlws.FILTER(_xlpm.tbl,(_xlfn.TAKE(_xlpm.tbl,,1)&gt;=D38)*(_xlfn.TAKE(_xlpm.tbl,,-1)="impôt"))),_xlfn.TAKE(_xlfn.TAKE(_xlpm.tblf,C38*5),-1,1))</f>
        <v>45713</v>
      </c>
      <c r="F38" s="11"/>
      <c r="G38" s="11"/>
    </row>
    <row r="39" spans="1:7" ht="18">
      <c r="A39" s="11"/>
      <c r="B39" s="11"/>
      <c r="C39" s="11">
        <v>2</v>
      </c>
      <c r="D39" s="12">
        <v>45708</v>
      </c>
      <c r="E39" s="13" cm="1">
        <f t="array" aca="1" ref="E3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annuel'!$C$2:$C$182,,_xlpm.y-1))))),1),_xlpm.tblf,_xlfn._xlws.SORT(_xlfn._xlws.FILTER(_xlpm.tbl,(_xlfn.TAKE(_xlpm.tbl,,1)&gt;=D39)*(_xlfn.TAKE(_xlpm.tbl,,-1)="impôt"))),_xlfn.TAKE(_xlfn.TAKE(_xlpm.tblf,C39*5),-1,1))</f>
        <v>45709</v>
      </c>
      <c r="F39" s="11"/>
      <c r="G39" s="11" t="s">
        <v>32</v>
      </c>
    </row>
    <row r="40" spans="1:7" ht="18">
      <c r="A40" s="11"/>
      <c r="B40" s="11"/>
      <c r="C40" s="11">
        <v>2</v>
      </c>
      <c r="D40" s="12">
        <v>45708</v>
      </c>
      <c r="E40" s="13" cm="1">
        <f t="array" aca="1" ref="E4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annuel'!$C$2:$C$182,,_xlpm.y-1))))),1),_xlpm.tblf,_xlfn._xlws.SORT(_xlfn._xlws.FILTER(_xlpm.tbl,(_xlfn.TAKE(_xlpm.tbl,,1)&gt;=D40)*(_xlfn.TAKE(_xlpm.tbl,,-1)="impôt"))),_xlfn.TAKE(_xlfn.TAKE(_xlpm.tblf,C40*5),-1,1))</f>
        <v>45709</v>
      </c>
      <c r="F40" s="11">
        <f>SUM(C31:C40)</f>
        <v>24.5</v>
      </c>
      <c r="G40" s="11">
        <v>8</v>
      </c>
    </row>
    <row r="41" spans="1:7" ht="18">
      <c r="C41">
        <v>5</v>
      </c>
      <c r="D41" s="3">
        <v>45717</v>
      </c>
      <c r="E41" s="13" cm="1">
        <f t="array" aca="1" ref="E4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annuel'!$C$2:$C$182,,_xlpm.y-1))))),1),_xlpm.tblf,_xlfn._xlws.SORT(_xlfn._xlws.FILTER(_xlpm.tbl,(_xlfn.TAKE(_xlpm.tbl,,1)&gt;=D41)*(_xlfn.TAKE(_xlpm.tbl,,-1)="impôt"))),_xlfn.TAKE(_xlfn.TAKE(_xlpm.tblf,C41*5),-1,1))</f>
        <v>45727</v>
      </c>
    </row>
    <row r="42" spans="1:7" ht="18">
      <c r="C42">
        <v>4</v>
      </c>
      <c r="D42" s="3">
        <v>45717</v>
      </c>
      <c r="E42" s="13" cm="1">
        <f t="array" aca="1" ref="E4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annuel'!$C$2:$C$182,,_xlpm.y-1))))),1),_xlpm.tblf,_xlfn._xlws.SORT(_xlfn._xlws.FILTER(_xlpm.tbl,(_xlfn.TAKE(_xlpm.tbl,,1)&gt;=D42)*(_xlfn.TAKE(_xlpm.tbl,,-1)="impôt"))),_xlfn.TAKE(_xlfn.TAKE(_xlpm.tblf,C42*5),-1,1))</f>
        <v>45723</v>
      </c>
    </row>
    <row r="43" spans="1:7" ht="18">
      <c r="C43">
        <v>2</v>
      </c>
      <c r="D43" s="3">
        <v>45717</v>
      </c>
      <c r="E43" s="13" cm="1">
        <f t="array" aca="1" ref="E4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annuel'!$C$2:$C$182,,_xlpm.y-1))))),1),_xlpm.tblf,_xlfn._xlws.SORT(_xlfn._xlws.FILTER(_xlpm.tbl,(_xlfn.TAKE(_xlpm.tbl,,1)&gt;=D43)*(_xlfn.TAKE(_xlpm.tbl,,-1)="impôt"))),_xlfn.TAKE(_xlfn.TAKE(_xlpm.tblf,C43*5),-1,1))</f>
        <v>45721</v>
      </c>
    </row>
    <row r="44" spans="1:7" ht="18">
      <c r="C44">
        <v>2</v>
      </c>
      <c r="D44" s="3">
        <v>45717</v>
      </c>
      <c r="E44" s="13" cm="1">
        <f t="array" aca="1" ref="E4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annuel'!$C$2:$C$182,,_xlpm.y-1))))),1),_xlpm.tblf,_xlfn._xlws.SORT(_xlfn._xlws.FILTER(_xlpm.tbl,(_xlfn.TAKE(_xlpm.tbl,,1)&gt;=D44)*(_xlfn.TAKE(_xlpm.tbl,,-1)="impôt"))),_xlfn.TAKE(_xlfn.TAKE(_xlpm.tblf,C44*5),-1,1))</f>
        <v>45721</v>
      </c>
    </row>
    <row r="45" spans="1:7" ht="18">
      <c r="C45">
        <v>2</v>
      </c>
      <c r="D45" s="3">
        <v>45717</v>
      </c>
      <c r="E45" s="13" cm="1">
        <f t="array" aca="1" ref="E4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annuel'!$C$2:$C$182,,_xlpm.y-1))))),1),_xlpm.tblf,_xlfn._xlws.SORT(_xlfn._xlws.FILTER(_xlpm.tbl,(_xlfn.TAKE(_xlpm.tbl,,1)&gt;=D45)*(_xlfn.TAKE(_xlpm.tbl,,-1)="impôt"))),_xlfn.TAKE(_xlfn.TAKE(_xlpm.tblf,C45*5),-1,1))</f>
        <v>45721</v>
      </c>
    </row>
    <row r="46" spans="1:7" ht="18">
      <c r="C46">
        <v>2</v>
      </c>
      <c r="D46" s="3">
        <v>45717</v>
      </c>
      <c r="E46" s="13" cm="1">
        <f t="array" aca="1" ref="E4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annuel'!$C$2:$C$182,,_xlpm.y-1))))),1),_xlpm.tblf,_xlfn._xlws.SORT(_xlfn._xlws.FILTER(_xlpm.tbl,(_xlfn.TAKE(_xlpm.tbl,,1)&gt;=D46)*(_xlfn.TAKE(_xlpm.tbl,,-1)="impôt"))),_xlfn.TAKE(_xlfn.TAKE(_xlpm.tblf,C46*5),-1,1))</f>
        <v>45721</v>
      </c>
    </row>
    <row r="47" spans="1:7" ht="18">
      <c r="C47">
        <v>2</v>
      </c>
      <c r="D47" s="3">
        <v>45717</v>
      </c>
      <c r="E47" s="13" cm="1">
        <f t="array" aca="1" ref="E4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annuel'!$C$2:$C$182,,_xlpm.y-1))))),1),_xlpm.tblf,_xlfn._xlws.SORT(_xlfn._xlws.FILTER(_xlpm.tbl,(_xlfn.TAKE(_xlpm.tbl,,1)&gt;=D47)*(_xlfn.TAKE(_xlpm.tbl,,-1)="impôt"))),_xlfn.TAKE(_xlfn.TAKE(_xlpm.tblf,C47*5),-1,1))</f>
        <v>45721</v>
      </c>
    </row>
    <row r="48" spans="1:7" ht="18">
      <c r="C48">
        <v>3</v>
      </c>
      <c r="D48" s="3">
        <v>45718</v>
      </c>
      <c r="E48" s="13" cm="1">
        <f t="array" aca="1" ref="E4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annuel'!$C$2:$C$182,,_xlpm.y-1))))),1),_xlpm.tblf,_xlfn._xlws.SORT(_xlfn._xlws.FILTER(_xlpm.tbl,(_xlfn.TAKE(_xlpm.tbl,,1)&gt;=D48)*(_xlfn.TAKE(_xlpm.tbl,,-1)="impôt"))),_xlfn.TAKE(_xlfn.TAKE(_xlpm.tblf,C48*5),-1,1))</f>
        <v>45722</v>
      </c>
    </row>
    <row r="49" spans="1:7" ht="18">
      <c r="C49">
        <v>2</v>
      </c>
      <c r="D49" s="3">
        <v>45718</v>
      </c>
      <c r="E49" s="13" cm="1">
        <f t="array" aca="1" ref="E4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annuel'!$C$2:$C$182,,_xlpm.y-1))))),1),_xlpm.tblf,_xlfn._xlws.SORT(_xlfn._xlws.FILTER(_xlpm.tbl,(_xlfn.TAKE(_xlpm.tbl,,1)&gt;=D49)*(_xlfn.TAKE(_xlpm.tbl,,-1)="impôt"))),_xlfn.TAKE(_xlfn.TAKE(_xlpm.tblf,C49*5),-1,1))</f>
        <v>45721</v>
      </c>
      <c r="G49" t="s">
        <v>32</v>
      </c>
    </row>
    <row r="50" spans="1:7" ht="18">
      <c r="C50">
        <v>2</v>
      </c>
      <c r="D50" s="3">
        <v>45718</v>
      </c>
      <c r="E50" s="13" cm="1">
        <f t="array" aca="1" ref="E5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annuel'!$C$2:$C$182,,_xlpm.y-1))))),1),_xlpm.tblf,_xlfn._xlws.SORT(_xlfn._xlws.FILTER(_xlpm.tbl,(_xlfn.TAKE(_xlpm.tbl,,1)&gt;=D50)*(_xlfn.TAKE(_xlpm.tbl,,-1)="impôt"))),_xlfn.TAKE(_xlfn.TAKE(_xlpm.tblf,C50*5),-1,1))</f>
        <v>45721</v>
      </c>
      <c r="F50">
        <f>SUM(C41:C50)</f>
        <v>26</v>
      </c>
      <c r="G50">
        <v>9</v>
      </c>
    </row>
    <row r="51" spans="1:7" ht="18">
      <c r="A51" s="15"/>
      <c r="B51" s="15"/>
      <c r="C51" s="15">
        <v>2</v>
      </c>
      <c r="D51" s="16">
        <v>45721</v>
      </c>
      <c r="E51" s="13" cm="1">
        <f t="array" aca="1" ref="E5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annuel'!$C$2:$C$182,,_xlpm.y-1))))),1),_xlpm.tblf,_xlfn._xlws.SORT(_xlfn._xlws.FILTER(_xlpm.tbl,(_xlfn.TAKE(_xlpm.tbl,,1)&gt;=D51)*(_xlfn.TAKE(_xlpm.tbl,,-1)="impôt"))),_xlfn.TAKE(_xlfn.TAKE(_xlpm.tblf,C51*5),-1,1))</f>
        <v>45722</v>
      </c>
      <c r="F51" s="15"/>
      <c r="G51" s="15"/>
    </row>
    <row r="52" spans="1:7" ht="18">
      <c r="A52" s="15"/>
      <c r="B52" s="15"/>
      <c r="C52" s="15">
        <v>2</v>
      </c>
      <c r="D52" s="16">
        <v>45721</v>
      </c>
      <c r="E52" s="13" cm="1">
        <f t="array" aca="1" ref="E5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annuel'!$C$2:$C$182,,_xlpm.y-1))))),1),_xlpm.tblf,_xlfn._xlws.SORT(_xlfn._xlws.FILTER(_xlpm.tbl,(_xlfn.TAKE(_xlpm.tbl,,1)&gt;=D52)*(_xlfn.TAKE(_xlpm.tbl,,-1)="impôt"))),_xlfn.TAKE(_xlfn.TAKE(_xlpm.tblf,C52*5),-1,1))</f>
        <v>45722</v>
      </c>
      <c r="F52" s="15"/>
      <c r="G52" s="15"/>
    </row>
    <row r="53" spans="1:7" ht="18">
      <c r="A53" s="15"/>
      <c r="B53" s="15"/>
      <c r="C53" s="15">
        <v>3</v>
      </c>
      <c r="D53" s="16">
        <v>45721</v>
      </c>
      <c r="E53" s="13" cm="1">
        <f t="array" aca="1" ref="E5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annuel'!$C$2:$C$182,,_xlpm.y-1))))),1),_xlpm.tblf,_xlfn._xlws.SORT(_xlfn._xlws.FILTER(_xlpm.tbl,(_xlfn.TAKE(_xlpm.tbl,,1)&gt;=D53)*(_xlfn.TAKE(_xlpm.tbl,,-1)="impôt"))),_xlfn.TAKE(_xlfn.TAKE(_xlpm.tblf,C53*5),-1,1))</f>
        <v>45723</v>
      </c>
      <c r="F53" s="15"/>
      <c r="G53" s="15"/>
    </row>
    <row r="54" spans="1:7" ht="18">
      <c r="A54" s="15"/>
      <c r="B54" s="15"/>
      <c r="C54" s="15">
        <v>4.5</v>
      </c>
      <c r="D54" s="16">
        <v>45721</v>
      </c>
      <c r="E54" s="13" cm="1">
        <f t="array" aca="1" ref="E5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annuel'!$C$2:$C$182,,_xlpm.y-1))))),1),_xlpm.tblf,_xlfn._xlws.SORT(_xlfn._xlws.FILTER(_xlpm.tbl,(_xlfn.TAKE(_xlpm.tbl,,1)&gt;=D54)*(_xlfn.TAKE(_xlpm.tbl,,-1)="impôt"))),_xlfn.TAKE(_xlfn.TAKE(_xlpm.tblf,C54*5),-1,1))</f>
        <v>45728</v>
      </c>
      <c r="F54" s="15"/>
      <c r="G54" s="15"/>
    </row>
    <row r="55" spans="1:7" ht="18">
      <c r="A55" s="15"/>
      <c r="B55" s="15"/>
      <c r="C55" s="15">
        <v>2</v>
      </c>
      <c r="D55" s="16">
        <v>45723</v>
      </c>
      <c r="E55" s="13" cm="1">
        <f t="array" aca="1" ref="E5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annuel'!$C$2:$C$182,,_xlpm.y-1))))),1),_xlpm.tblf,_xlfn._xlws.SORT(_xlfn._xlws.FILTER(_xlpm.tbl,(_xlfn.TAKE(_xlpm.tbl,,1)&gt;=D55)*(_xlfn.TAKE(_xlpm.tbl,,-1)="impôt"))),_xlfn.TAKE(_xlfn.TAKE(_xlpm.tblf,C55*5),-1,1))</f>
        <v>45727</v>
      </c>
      <c r="F55" s="15"/>
      <c r="G55" s="15"/>
    </row>
    <row r="56" spans="1:7" ht="18">
      <c r="A56" s="15"/>
      <c r="B56" s="15"/>
      <c r="C56" s="15">
        <v>2</v>
      </c>
      <c r="D56" s="16">
        <v>45723</v>
      </c>
      <c r="E56" s="13" cm="1">
        <f t="array" aca="1" ref="E5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annuel'!$C$2:$C$182,,_xlpm.y-1))))),1),_xlpm.tblf,_xlfn._xlws.SORT(_xlfn._xlws.FILTER(_xlpm.tbl,(_xlfn.TAKE(_xlpm.tbl,,1)&gt;=D56)*(_xlfn.TAKE(_xlpm.tbl,,-1)="impôt"))),_xlfn.TAKE(_xlfn.TAKE(_xlpm.tblf,C56*5),-1,1))</f>
        <v>45727</v>
      </c>
      <c r="F56" s="15"/>
      <c r="G56" s="15"/>
    </row>
    <row r="57" spans="1:7" ht="18">
      <c r="A57" s="15"/>
      <c r="B57" s="15"/>
      <c r="C57" s="15">
        <v>2</v>
      </c>
      <c r="D57" s="16">
        <v>45723</v>
      </c>
      <c r="E57" s="13" cm="1">
        <f t="array" aca="1" ref="E5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annuel'!$C$2:$C$182,,_xlpm.y-1))))),1),_xlpm.tblf,_xlfn._xlws.SORT(_xlfn._xlws.FILTER(_xlpm.tbl,(_xlfn.TAKE(_xlpm.tbl,,1)&gt;=D57)*(_xlfn.TAKE(_xlpm.tbl,,-1)="impôt"))),_xlfn.TAKE(_xlfn.TAKE(_xlpm.tblf,C57*5),-1,1))</f>
        <v>45727</v>
      </c>
      <c r="F57" s="15"/>
      <c r="G57" s="15"/>
    </row>
    <row r="58" spans="1:7" ht="18">
      <c r="A58" s="15"/>
      <c r="B58" s="15"/>
      <c r="C58" s="15">
        <v>3</v>
      </c>
      <c r="D58" s="16">
        <v>45723</v>
      </c>
      <c r="E58" s="13" cm="1">
        <f t="array" aca="1" ref="E5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annuel'!$C$2:$C$182,,_xlpm.y-1))))),1),_xlpm.tblf,_xlfn._xlws.SORT(_xlfn._xlws.FILTER(_xlpm.tbl,(_xlfn.TAKE(_xlpm.tbl,,1)&gt;=D58)*(_xlfn.TAKE(_xlpm.tbl,,-1)="impôt"))),_xlfn.TAKE(_xlfn.TAKE(_xlpm.tblf,C58*5),-1,1))</f>
        <v>45728</v>
      </c>
      <c r="F58" s="15"/>
      <c r="G58" s="15"/>
    </row>
    <row r="59" spans="1:7" ht="18">
      <c r="A59" s="15"/>
      <c r="B59" s="15"/>
      <c r="C59" s="15">
        <v>2</v>
      </c>
      <c r="D59" s="16">
        <v>45723</v>
      </c>
      <c r="E59" s="13" cm="1">
        <f t="array" aca="1" ref="E5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annuel'!$C$2:$C$182,,_xlpm.y-1))))),1),_xlpm.tblf,_xlfn._xlws.SORT(_xlfn._xlws.FILTER(_xlpm.tbl,(_xlfn.TAKE(_xlpm.tbl,,1)&gt;=D59)*(_xlfn.TAKE(_xlpm.tbl,,-1)="impôt"))),_xlfn.TAKE(_xlfn.TAKE(_xlpm.tblf,C59*5),-1,1))</f>
        <v>45727</v>
      </c>
      <c r="F59" s="15"/>
      <c r="G59" s="15" t="s">
        <v>33</v>
      </c>
    </row>
    <row r="60" spans="1:7" ht="18">
      <c r="A60" s="15"/>
      <c r="B60" s="15"/>
      <c r="C60" s="15">
        <v>2</v>
      </c>
      <c r="D60" s="16">
        <v>45723</v>
      </c>
      <c r="E60" s="13" cm="1">
        <f t="array" aca="1" ref="E6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annuel'!$C$2:$C$182,,_xlpm.y-1))))),1),_xlpm.tblf,_xlfn._xlws.SORT(_xlfn._xlws.FILTER(_xlpm.tbl,(_xlfn.TAKE(_xlpm.tbl,,1)&gt;=D60)*(_xlfn.TAKE(_xlpm.tbl,,-1)="impôt"))),_xlfn.TAKE(_xlfn.TAKE(_xlpm.tblf,C60*5),-1,1))</f>
        <v>45727</v>
      </c>
      <c r="F60" s="15">
        <v>24.5</v>
      </c>
      <c r="G60" s="15">
        <v>10</v>
      </c>
    </row>
    <row r="61" spans="1:7" ht="18">
      <c r="A61" s="14"/>
      <c r="B61" s="14"/>
      <c r="C61" s="14">
        <v>5</v>
      </c>
      <c r="D61" s="17">
        <v>45726</v>
      </c>
      <c r="E61" s="13" cm="1">
        <f t="array" aca="1" ref="E6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annuel'!$C$2:$C$182,,_xlpm.y-1))))),1),_xlpm.tblf,_xlfn._xlws.SORT(_xlfn._xlws.FILTER(_xlpm.tbl,(_xlfn.TAKE(_xlpm.tbl,,1)&gt;=D61)*(_xlfn.TAKE(_xlpm.tbl,,-1)="impôt"))),_xlfn.TAKE(_xlfn.TAKE(_xlpm.tblf,C61*5),-1,1))</f>
        <v>45734</v>
      </c>
      <c r="F61" s="14"/>
      <c r="G61" s="14"/>
    </row>
    <row r="62" spans="1:7" ht="18">
      <c r="A62" s="14"/>
      <c r="B62" s="14"/>
      <c r="C62" s="14">
        <v>4</v>
      </c>
      <c r="D62" s="17">
        <v>45726</v>
      </c>
      <c r="E62" s="13" cm="1">
        <f t="array" aca="1" ref="E6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annuel'!$C$2:$C$182,,_xlpm.y-1))))),1),_xlpm.tblf,_xlfn._xlws.SORT(_xlfn._xlws.FILTER(_xlpm.tbl,(_xlfn.TAKE(_xlpm.tbl,,1)&gt;=D62)*(_xlfn.TAKE(_xlpm.tbl,,-1)="impôt"))),_xlfn.TAKE(_xlfn.TAKE(_xlpm.tblf,C62*5),-1,1))</f>
        <v>45730</v>
      </c>
      <c r="F62" s="14"/>
      <c r="G62" s="14"/>
    </row>
    <row r="63" spans="1:7" ht="18">
      <c r="A63" s="14"/>
      <c r="B63" s="14"/>
      <c r="C63" s="14">
        <v>2</v>
      </c>
      <c r="D63" s="17">
        <v>45726</v>
      </c>
      <c r="E63" s="13" cm="1">
        <f t="array" aca="1" ref="E6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annuel'!$C$2:$C$182,,_xlpm.y-1))))),1),_xlpm.tblf,_xlfn._xlws.SORT(_xlfn._xlws.FILTER(_xlpm.tbl,(_xlfn.TAKE(_xlpm.tbl,,1)&gt;=D63)*(_xlfn.TAKE(_xlpm.tbl,,-1)="impôt"))),_xlfn.TAKE(_xlfn.TAKE(_xlpm.tblf,C63*5),-1,1))</f>
        <v>45728</v>
      </c>
      <c r="F63" s="14"/>
      <c r="G63" s="14"/>
    </row>
    <row r="64" spans="1:7" ht="18">
      <c r="A64" s="14"/>
      <c r="B64" s="14"/>
      <c r="C64" s="14">
        <v>2</v>
      </c>
      <c r="D64" s="17">
        <v>45726</v>
      </c>
      <c r="E64" s="13" cm="1">
        <f t="array" aca="1" ref="E6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annuel'!$C$2:$C$182,,_xlpm.y-1))))),1),_xlpm.tblf,_xlfn._xlws.SORT(_xlfn._xlws.FILTER(_xlpm.tbl,(_xlfn.TAKE(_xlpm.tbl,,1)&gt;=D64)*(_xlfn.TAKE(_xlpm.tbl,,-1)="impôt"))),_xlfn.TAKE(_xlfn.TAKE(_xlpm.tblf,C64*5),-1,1))</f>
        <v>45728</v>
      </c>
      <c r="F64" s="14"/>
      <c r="G64" s="14"/>
    </row>
    <row r="65" spans="1:7" ht="18">
      <c r="A65" s="14"/>
      <c r="B65" s="14"/>
      <c r="C65" s="14">
        <v>2</v>
      </c>
      <c r="D65" s="17">
        <v>45727</v>
      </c>
      <c r="E65" s="13" cm="1">
        <f t="array" aca="1" ref="E6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annuel'!$C$2:$C$182,,_xlpm.y-1))))),1),_xlpm.tblf,_xlfn._xlws.SORT(_xlfn._xlws.FILTER(_xlpm.tbl,(_xlfn.TAKE(_xlpm.tbl,,1)&gt;=D65)*(_xlfn.TAKE(_xlpm.tbl,,-1)="impôt"))),_xlfn.TAKE(_xlfn.TAKE(_xlpm.tblf,C65*5),-1,1))</f>
        <v>45728</v>
      </c>
      <c r="F65" s="14"/>
      <c r="G65" s="14"/>
    </row>
    <row r="66" spans="1:7" ht="18">
      <c r="A66" s="14"/>
      <c r="B66" s="14"/>
      <c r="C66" s="14">
        <v>2</v>
      </c>
      <c r="D66" s="17">
        <v>45727</v>
      </c>
      <c r="E66" s="13" cm="1">
        <f t="array" aca="1" ref="E6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annuel'!$C$2:$C$182,,_xlpm.y-1))))),1),_xlpm.tblf,_xlfn._xlws.SORT(_xlfn._xlws.FILTER(_xlpm.tbl,(_xlfn.TAKE(_xlpm.tbl,,1)&gt;=D66)*(_xlfn.TAKE(_xlpm.tbl,,-1)="impôt"))),_xlfn.TAKE(_xlfn.TAKE(_xlpm.tblf,C66*5),-1,1))</f>
        <v>45728</v>
      </c>
      <c r="F66" s="14"/>
      <c r="G66" s="14"/>
    </row>
    <row r="67" spans="1:7" ht="18">
      <c r="A67" s="14"/>
      <c r="B67" s="14"/>
      <c r="C67" s="14">
        <v>2</v>
      </c>
      <c r="D67" s="17">
        <v>45727</v>
      </c>
      <c r="E67" s="13" cm="1">
        <f t="array" aca="1" ref="E6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annuel'!$C$2:$C$182,,_xlpm.y-1))))),1),_xlpm.tblf,_xlfn._xlws.SORT(_xlfn._xlws.FILTER(_xlpm.tbl,(_xlfn.TAKE(_xlpm.tbl,,1)&gt;=D67)*(_xlfn.TAKE(_xlpm.tbl,,-1)="impôt"))),_xlfn.TAKE(_xlfn.TAKE(_xlpm.tblf,C67*5),-1,1))</f>
        <v>45728</v>
      </c>
      <c r="F67" s="14"/>
      <c r="G67" s="14"/>
    </row>
    <row r="68" spans="1:7" ht="18">
      <c r="A68" s="14"/>
      <c r="B68" s="14"/>
      <c r="C68" s="14">
        <v>3</v>
      </c>
      <c r="D68" s="17">
        <v>45727</v>
      </c>
      <c r="E68" s="13" cm="1">
        <f t="array" aca="1" ref="E6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annuel'!$C$2:$C$182,,_xlpm.y-1))))),1),_xlpm.tblf,_xlfn._xlws.SORT(_xlfn._xlws.FILTER(_xlpm.tbl,(_xlfn.TAKE(_xlpm.tbl,,1)&gt;=D68)*(_xlfn.TAKE(_xlpm.tbl,,-1)="impôt"))),_xlfn.TAKE(_xlfn.TAKE(_xlpm.tblf,C68*5),-1,1))</f>
        <v>45729</v>
      </c>
      <c r="F68" s="14"/>
      <c r="G68" s="14"/>
    </row>
    <row r="69" spans="1:7" ht="18">
      <c r="A69" s="14"/>
      <c r="B69" s="14"/>
      <c r="C69" s="14">
        <v>2</v>
      </c>
      <c r="D69" s="17">
        <v>45727</v>
      </c>
      <c r="E69" s="13" cm="1">
        <f t="array" aca="1" ref="E6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annuel'!$C$2:$C$182,,_xlpm.y-1))))),1),_xlpm.tblf,_xlfn._xlws.SORT(_xlfn._xlws.FILTER(_xlpm.tbl,(_xlfn.TAKE(_xlpm.tbl,,1)&gt;=D69)*(_xlfn.TAKE(_xlpm.tbl,,-1)="impôt"))),_xlfn.TAKE(_xlfn.TAKE(_xlpm.tblf,C69*5),-1,1))</f>
        <v>45728</v>
      </c>
      <c r="F69" s="14"/>
      <c r="G69" s="14" t="s">
        <v>33</v>
      </c>
    </row>
    <row r="70" spans="1:7" ht="18">
      <c r="A70" s="14"/>
      <c r="B70" s="14"/>
      <c r="C70" s="14">
        <v>2</v>
      </c>
      <c r="D70" s="17">
        <v>45728</v>
      </c>
      <c r="E70" s="13" cm="1">
        <f t="array" aca="1" ref="E7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annuel'!$C$2:$C$182,,_xlpm.y-1))))),1),_xlpm.tblf,_xlfn._xlws.SORT(_xlfn._xlws.FILTER(_xlpm.tbl,(_xlfn.TAKE(_xlpm.tbl,,1)&gt;=D70)*(_xlfn.TAKE(_xlpm.tbl,,-1)="impôt"))),_xlfn.TAKE(_xlfn.TAKE(_xlpm.tblf,C70*5),-1,1))</f>
        <v>45729</v>
      </c>
      <c r="F70" s="14">
        <v>26</v>
      </c>
      <c r="G70" s="14">
        <v>11</v>
      </c>
    </row>
    <row r="71" spans="1:7" ht="18">
      <c r="A71" s="15"/>
      <c r="B71" s="15"/>
      <c r="C71" s="15">
        <v>2</v>
      </c>
      <c r="D71" s="16">
        <v>45729</v>
      </c>
      <c r="E71" s="13" cm="1">
        <f t="array" aca="1" ref="E7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annuel'!$C$2:$C$182,,_xlpm.y-1))))),1),_xlpm.tblf,_xlfn._xlws.SORT(_xlfn._xlws.FILTER(_xlpm.tbl,(_xlfn.TAKE(_xlpm.tbl,,1)&gt;=D71)*(_xlfn.TAKE(_xlpm.tbl,,-1)="impôt"))),_xlfn.TAKE(_xlfn.TAKE(_xlpm.tblf,C71*5),-1,1))</f>
        <v>45730</v>
      </c>
      <c r="F71" s="15"/>
      <c r="G71" s="15"/>
    </row>
    <row r="72" spans="1:7" ht="18">
      <c r="A72" s="15"/>
      <c r="B72" s="15"/>
      <c r="C72" s="15">
        <v>2</v>
      </c>
      <c r="D72" s="16">
        <v>45729</v>
      </c>
      <c r="E72" s="13" cm="1">
        <f t="array" aca="1" ref="E7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annuel'!$C$2:$C$182,,_xlpm.y-1))))),1),_xlpm.tblf,_xlfn._xlws.SORT(_xlfn._xlws.FILTER(_xlpm.tbl,(_xlfn.TAKE(_xlpm.tbl,,1)&gt;=D72)*(_xlfn.TAKE(_xlpm.tbl,,-1)="impôt"))),_xlfn.TAKE(_xlfn.TAKE(_xlpm.tblf,C72*5),-1,1))</f>
        <v>45730</v>
      </c>
      <c r="F72" s="15"/>
      <c r="G72" s="15"/>
    </row>
    <row r="73" spans="1:7" ht="18">
      <c r="A73" s="15"/>
      <c r="B73" s="15"/>
      <c r="C73" s="15">
        <v>3</v>
      </c>
      <c r="D73" s="16">
        <v>45729</v>
      </c>
      <c r="E73" s="13" cm="1">
        <f t="array" aca="1" ref="E7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annuel'!$C$2:$C$182,,_xlpm.y-1))))),1),_xlpm.tblf,_xlfn._xlws.SORT(_xlfn._xlws.FILTER(_xlpm.tbl,(_xlfn.TAKE(_xlpm.tbl,,1)&gt;=D73)*(_xlfn.TAKE(_xlpm.tbl,,-1)="impôt"))),_xlfn.TAKE(_xlfn.TAKE(_xlpm.tblf,C73*5),-1,1))</f>
        <v>45734</v>
      </c>
      <c r="F73" s="15"/>
      <c r="G73" s="15"/>
    </row>
    <row r="74" spans="1:7" ht="18">
      <c r="A74" s="15"/>
      <c r="B74" s="15"/>
      <c r="C74" s="15">
        <v>4.5</v>
      </c>
      <c r="D74" s="16">
        <v>45729</v>
      </c>
      <c r="E74" s="13" cm="1">
        <f t="array" aca="1" ref="E7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annuel'!$C$2:$C$182,,_xlpm.y-1))))),1),_xlpm.tblf,_xlfn._xlws.SORT(_xlfn._xlws.FILTER(_xlpm.tbl,(_xlfn.TAKE(_xlpm.tbl,,1)&gt;=D74)*(_xlfn.TAKE(_xlpm.tbl,,-1)="impôt"))),_xlfn.TAKE(_xlfn.TAKE(_xlpm.tblf,C74*5),-1,1))</f>
        <v>45736</v>
      </c>
      <c r="F74" s="15"/>
      <c r="G74" s="15"/>
    </row>
    <row r="75" spans="1:7" ht="18">
      <c r="A75" s="15"/>
      <c r="B75" s="15"/>
      <c r="C75" s="15">
        <v>2</v>
      </c>
      <c r="D75" s="16">
        <v>45730</v>
      </c>
      <c r="E75" s="13" cm="1">
        <f t="array" aca="1" ref="E7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annuel'!$C$2:$C$182,,_xlpm.y-1))))),1),_xlpm.tblf,_xlfn._xlws.SORT(_xlfn._xlws.FILTER(_xlpm.tbl,(_xlfn.TAKE(_xlpm.tbl,,1)&gt;=D75)*(_xlfn.TAKE(_xlpm.tbl,,-1)="impôt"))),_xlfn.TAKE(_xlfn.TAKE(_xlpm.tblf,C75*5),-1,1))</f>
        <v>45734</v>
      </c>
      <c r="F75" s="15"/>
      <c r="G75" s="15"/>
    </row>
    <row r="76" spans="1:7" ht="18">
      <c r="A76" s="15"/>
      <c r="B76" s="15"/>
      <c r="C76" s="15">
        <v>2</v>
      </c>
      <c r="D76" s="16">
        <v>45730</v>
      </c>
      <c r="E76" s="13" cm="1">
        <f t="array" aca="1" ref="E7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annuel'!$C$2:$C$182,,_xlpm.y-1))))),1),_xlpm.tblf,_xlfn._xlws.SORT(_xlfn._xlws.FILTER(_xlpm.tbl,(_xlfn.TAKE(_xlpm.tbl,,1)&gt;=D76)*(_xlfn.TAKE(_xlpm.tbl,,-1)="impôt"))),_xlfn.TAKE(_xlfn.TAKE(_xlpm.tblf,C76*5),-1,1))</f>
        <v>45734</v>
      </c>
      <c r="F76" s="15"/>
      <c r="G76" s="15"/>
    </row>
    <row r="77" spans="1:7" ht="18">
      <c r="A77" s="15"/>
      <c r="B77" s="15"/>
      <c r="C77" s="15">
        <v>2</v>
      </c>
      <c r="D77" s="16">
        <v>45730</v>
      </c>
      <c r="E77" s="13" cm="1">
        <f t="array" aca="1" ref="E7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annuel'!$C$2:$C$182,,_xlpm.y-1))))),1),_xlpm.tblf,_xlfn._xlws.SORT(_xlfn._xlws.FILTER(_xlpm.tbl,(_xlfn.TAKE(_xlpm.tbl,,1)&gt;=D77)*(_xlfn.TAKE(_xlpm.tbl,,-1)="impôt"))),_xlfn.TAKE(_xlfn.TAKE(_xlpm.tblf,C77*5),-1,1))</f>
        <v>45734</v>
      </c>
      <c r="F77" s="15"/>
      <c r="G77" s="15"/>
    </row>
    <row r="78" spans="1:7" ht="18">
      <c r="A78" s="15"/>
      <c r="B78" s="15"/>
      <c r="C78" s="15">
        <v>3</v>
      </c>
      <c r="D78" s="16">
        <v>45730</v>
      </c>
      <c r="E78" s="13" cm="1">
        <f t="array" aca="1" ref="E7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annuel'!$C$2:$C$182,,_xlpm.y-1))))),1),_xlpm.tblf,_xlfn._xlws.SORT(_xlfn._xlws.FILTER(_xlpm.tbl,(_xlfn.TAKE(_xlpm.tbl,,1)&gt;=D78)*(_xlfn.TAKE(_xlpm.tbl,,-1)="impôt"))),_xlfn.TAKE(_xlfn.TAKE(_xlpm.tblf,C78*5),-1,1))</f>
        <v>45735</v>
      </c>
      <c r="F78" s="15"/>
      <c r="G78" s="15"/>
    </row>
    <row r="79" spans="1:7" ht="18">
      <c r="A79" s="15"/>
      <c r="B79" s="15"/>
      <c r="C79" s="15">
        <v>2</v>
      </c>
      <c r="D79" s="16">
        <v>45730</v>
      </c>
      <c r="E79" s="13" cm="1">
        <f t="array" aca="1" ref="E7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annuel'!$C$2:$C$182,,_xlpm.y-1))))),1),_xlpm.tblf,_xlfn._xlws.SORT(_xlfn._xlws.FILTER(_xlpm.tbl,(_xlfn.TAKE(_xlpm.tbl,,1)&gt;=D79)*(_xlfn.TAKE(_xlpm.tbl,,-1)="impôt"))),_xlfn.TAKE(_xlfn.TAKE(_xlpm.tblf,C79*5),-1,1))</f>
        <v>45734</v>
      </c>
      <c r="F79" s="15"/>
      <c r="G79" s="15" t="s">
        <v>33</v>
      </c>
    </row>
    <row r="80" spans="1:7" ht="18">
      <c r="A80" s="15"/>
      <c r="B80" s="15"/>
      <c r="C80" s="15">
        <v>2</v>
      </c>
      <c r="D80" s="16">
        <v>45730</v>
      </c>
      <c r="E80" s="13" cm="1">
        <f t="array" aca="1" ref="E8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annuel'!$C$2:$C$182,,_xlpm.y-1))))),1),_xlpm.tblf,_xlfn._xlws.SORT(_xlfn._xlws.FILTER(_xlpm.tbl,(_xlfn.TAKE(_xlpm.tbl,,1)&gt;=D80)*(_xlfn.TAKE(_xlpm.tbl,,-1)="impôt"))),_xlfn.TAKE(_xlfn.TAKE(_xlpm.tblf,C80*5),-1,1))</f>
        <v>45734</v>
      </c>
      <c r="F80" s="15">
        <v>24.5</v>
      </c>
      <c r="G80" s="15">
        <v>12</v>
      </c>
    </row>
    <row r="81" spans="1:7" ht="18">
      <c r="A81" s="14"/>
      <c r="B81" s="14"/>
      <c r="C81" s="14">
        <v>5</v>
      </c>
      <c r="D81" s="17">
        <v>45731</v>
      </c>
      <c r="E81" s="13" cm="1">
        <f t="array" aca="1" ref="E8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annuel'!$C$2:$C$182,,_xlpm.y-1))))),1),_xlpm.tblf,_xlfn._xlws.SORT(_xlfn._xlws.FILTER(_xlpm.tbl,(_xlfn.TAKE(_xlpm.tbl,,1)&gt;=D81)*(_xlfn.TAKE(_xlpm.tbl,,-1)="impôt"))),_xlfn.TAKE(_xlfn.TAKE(_xlpm.tblf,C81*5),-1,1))</f>
        <v>45741</v>
      </c>
      <c r="F81" s="14"/>
      <c r="G81" s="14"/>
    </row>
    <row r="82" spans="1:7" ht="18">
      <c r="A82" s="14"/>
      <c r="B82" s="14"/>
      <c r="C82" s="14">
        <v>4</v>
      </c>
      <c r="D82" s="17">
        <v>45731</v>
      </c>
      <c r="E82" s="13" cm="1">
        <f t="array" aca="1" ref="E8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annuel'!$C$2:$C$182,,_xlpm.y-1))))),1),_xlpm.tblf,_xlfn._xlws.SORT(_xlfn._xlws.FILTER(_xlpm.tbl,(_xlfn.TAKE(_xlpm.tbl,,1)&gt;=D82)*(_xlfn.TAKE(_xlpm.tbl,,-1)="impôt"))),_xlfn.TAKE(_xlfn.TAKE(_xlpm.tblf,C82*5),-1,1))</f>
        <v>45737</v>
      </c>
      <c r="F82" s="14"/>
      <c r="G82" s="14"/>
    </row>
    <row r="83" spans="1:7" ht="18">
      <c r="A83" s="14"/>
      <c r="B83" s="14"/>
      <c r="C83" s="14">
        <v>2</v>
      </c>
      <c r="D83" s="17">
        <v>45731</v>
      </c>
      <c r="E83" s="13" cm="1">
        <f t="array" aca="1" ref="E8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annuel'!$C$2:$C$182,,_xlpm.y-1))))),1),_xlpm.tblf,_xlfn._xlws.SORT(_xlfn._xlws.FILTER(_xlpm.tbl,(_xlfn.TAKE(_xlpm.tbl,,1)&gt;=D83)*(_xlfn.TAKE(_xlpm.tbl,,-1)="impôt"))),_xlfn.TAKE(_xlfn.TAKE(_xlpm.tblf,C83*5),-1,1))</f>
        <v>45735</v>
      </c>
      <c r="F83" s="14"/>
      <c r="G83" s="14"/>
    </row>
    <row r="84" spans="1:7" ht="18">
      <c r="A84" s="14"/>
      <c r="B84" s="14"/>
      <c r="C84" s="14">
        <v>2</v>
      </c>
      <c r="D84" s="17">
        <v>45731</v>
      </c>
      <c r="E84" s="13" cm="1">
        <f t="array" aca="1" ref="E8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annuel'!$C$2:$C$182,,_xlpm.y-1))))),1),_xlpm.tblf,_xlfn._xlws.SORT(_xlfn._xlws.FILTER(_xlpm.tbl,(_xlfn.TAKE(_xlpm.tbl,,1)&gt;=D84)*(_xlfn.TAKE(_xlpm.tbl,,-1)="impôt"))),_xlfn.TAKE(_xlfn.TAKE(_xlpm.tblf,C84*5),-1,1))</f>
        <v>45735</v>
      </c>
      <c r="F84" s="14"/>
      <c r="G84" s="14"/>
    </row>
    <row r="85" spans="1:7" ht="18">
      <c r="A85" s="14"/>
      <c r="B85" s="14"/>
      <c r="C85" s="14">
        <v>2</v>
      </c>
      <c r="D85" s="17">
        <v>45732</v>
      </c>
      <c r="E85" s="13" cm="1">
        <f t="array" aca="1" ref="E8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annuel'!$C$2:$C$182,,_xlpm.y-1))))),1),_xlpm.tblf,_xlfn._xlws.SORT(_xlfn._xlws.FILTER(_xlpm.tbl,(_xlfn.TAKE(_xlpm.tbl,,1)&gt;=D85)*(_xlfn.TAKE(_xlpm.tbl,,-1)="impôt"))),_xlfn.TAKE(_xlfn.TAKE(_xlpm.tblf,C85*5),-1,1))</f>
        <v>45735</v>
      </c>
      <c r="F85" s="14"/>
      <c r="G85" s="14"/>
    </row>
    <row r="86" spans="1:7" ht="18">
      <c r="A86" s="14"/>
      <c r="B86" s="14"/>
      <c r="C86" s="14">
        <v>2</v>
      </c>
      <c r="D86" s="17">
        <v>45732</v>
      </c>
      <c r="E86" s="13" cm="1">
        <f t="array" aca="1" ref="E8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annuel'!$C$2:$C$182,,_xlpm.y-1))))),1),_xlpm.tblf,_xlfn._xlws.SORT(_xlfn._xlws.FILTER(_xlpm.tbl,(_xlfn.TAKE(_xlpm.tbl,,1)&gt;=D86)*(_xlfn.TAKE(_xlpm.tbl,,-1)="impôt"))),_xlfn.TAKE(_xlfn.TAKE(_xlpm.tblf,C86*5),-1,1))</f>
        <v>45735</v>
      </c>
      <c r="F86" s="14"/>
      <c r="G86" s="14"/>
    </row>
    <row r="87" spans="1:7" ht="18">
      <c r="A87" s="14"/>
      <c r="B87" s="14"/>
      <c r="C87" s="14">
        <v>2</v>
      </c>
      <c r="D87" s="17">
        <v>45732</v>
      </c>
      <c r="E87" s="13" cm="1">
        <f t="array" aca="1" ref="E8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annuel'!$C$2:$C$182,,_xlpm.y-1))))),1),_xlpm.tblf,_xlfn._xlws.SORT(_xlfn._xlws.FILTER(_xlpm.tbl,(_xlfn.TAKE(_xlpm.tbl,,1)&gt;=D87)*(_xlfn.TAKE(_xlpm.tbl,,-1)="impôt"))),_xlfn.TAKE(_xlfn.TAKE(_xlpm.tblf,C87*5),-1,1))</f>
        <v>45735</v>
      </c>
      <c r="F87" s="14"/>
      <c r="G87" s="14"/>
    </row>
    <row r="88" spans="1:7" ht="18">
      <c r="A88" s="14"/>
      <c r="B88" s="14"/>
      <c r="C88" s="14">
        <v>3</v>
      </c>
      <c r="D88" s="17">
        <v>45732</v>
      </c>
      <c r="E88" s="13" cm="1">
        <f t="array" aca="1" ref="E8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annuel'!$C$2:$C$182,,_xlpm.y-1))))),1),_xlpm.tblf,_xlfn._xlws.SORT(_xlfn._xlws.FILTER(_xlpm.tbl,(_xlfn.TAKE(_xlpm.tbl,,1)&gt;=D88)*(_xlfn.TAKE(_xlpm.tbl,,-1)="impôt"))),_xlfn.TAKE(_xlfn.TAKE(_xlpm.tblf,C88*5),-1,1))</f>
        <v>45736</v>
      </c>
      <c r="F88" s="14"/>
      <c r="G88" s="14"/>
    </row>
    <row r="89" spans="1:7" ht="18">
      <c r="A89" s="14"/>
      <c r="B89" s="14"/>
      <c r="C89" s="14">
        <v>2</v>
      </c>
      <c r="D89" s="17">
        <v>45732</v>
      </c>
      <c r="E89" s="13" cm="1">
        <f t="array" aca="1" ref="E8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annuel'!$C$2:$C$182,,_xlpm.y-1))))),1),_xlpm.tblf,_xlfn._xlws.SORT(_xlfn._xlws.FILTER(_xlpm.tbl,(_xlfn.TAKE(_xlpm.tbl,,1)&gt;=D89)*(_xlfn.TAKE(_xlpm.tbl,,-1)="impôt"))),_xlfn.TAKE(_xlfn.TAKE(_xlpm.tblf,C89*5),-1,1))</f>
        <v>45735</v>
      </c>
      <c r="F89" s="14"/>
      <c r="G89" s="14" t="s">
        <v>33</v>
      </c>
    </row>
    <row r="90" spans="1:7" ht="18">
      <c r="A90" s="14"/>
      <c r="B90" s="14"/>
      <c r="C90" s="14">
        <v>2</v>
      </c>
      <c r="D90" s="17">
        <v>45733</v>
      </c>
      <c r="E90" s="13" cm="1">
        <f t="array" aca="1" ref="E9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annuel'!$C$2:$C$182,,_xlpm.y-1))))),1),_xlpm.tblf,_xlfn._xlws.SORT(_xlfn._xlws.FILTER(_xlpm.tbl,(_xlfn.TAKE(_xlpm.tbl,,1)&gt;=D90)*(_xlfn.TAKE(_xlpm.tbl,,-1)="impôt"))),_xlfn.TAKE(_xlfn.TAKE(_xlpm.tblf,C90*5),-1,1))</f>
        <v>45735</v>
      </c>
      <c r="F90" s="14">
        <v>26</v>
      </c>
      <c r="G90" s="14">
        <v>13</v>
      </c>
    </row>
    <row r="91" spans="1:7" ht="18">
      <c r="A91" s="15"/>
      <c r="B91" s="15"/>
      <c r="C91" s="15">
        <v>2</v>
      </c>
      <c r="D91" s="16">
        <v>45734</v>
      </c>
      <c r="E91" s="13" cm="1">
        <f t="array" aca="1" ref="E9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annuel'!$C$2:$C$182,,_xlpm.y-1))))),1),_xlpm.tblf,_xlfn._xlws.SORT(_xlfn._xlws.FILTER(_xlpm.tbl,(_xlfn.TAKE(_xlpm.tbl,,1)&gt;=D91)*(_xlfn.TAKE(_xlpm.tbl,,-1)="impôt"))),_xlfn.TAKE(_xlfn.TAKE(_xlpm.tblf,C91*5),-1,1))</f>
        <v>45735</v>
      </c>
      <c r="F91" s="15"/>
      <c r="G91" s="15"/>
    </row>
    <row r="92" spans="1:7" ht="18">
      <c r="A92" s="15"/>
      <c r="B92" s="15"/>
      <c r="C92" s="15">
        <v>2</v>
      </c>
      <c r="D92" s="16">
        <v>45734</v>
      </c>
      <c r="E92" s="13" cm="1">
        <f t="array" aca="1" ref="E9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annuel'!$C$2:$C$182,,_xlpm.y-1))))),1),_xlpm.tblf,_xlfn._xlws.SORT(_xlfn._xlws.FILTER(_xlpm.tbl,(_xlfn.TAKE(_xlpm.tbl,,1)&gt;=D92)*(_xlfn.TAKE(_xlpm.tbl,,-1)="impôt"))),_xlfn.TAKE(_xlfn.TAKE(_xlpm.tblf,C92*5),-1,1))</f>
        <v>45735</v>
      </c>
      <c r="F92" s="15"/>
      <c r="G92" s="15"/>
    </row>
    <row r="93" spans="1:7" ht="18">
      <c r="A93" s="15"/>
      <c r="B93" s="15"/>
      <c r="C93" s="15">
        <v>3</v>
      </c>
      <c r="D93" s="16">
        <v>45734</v>
      </c>
      <c r="E93" s="13" cm="1">
        <f t="array" aca="1" ref="E9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annuel'!$C$2:$C$182,,_xlpm.y-1))))),1),_xlpm.tblf,_xlfn._xlws.SORT(_xlfn._xlws.FILTER(_xlpm.tbl,(_xlfn.TAKE(_xlpm.tbl,,1)&gt;=D93)*(_xlfn.TAKE(_xlpm.tbl,,-1)="impôt"))),_xlfn.TAKE(_xlfn.TAKE(_xlpm.tblf,C93*5),-1,1))</f>
        <v>45736</v>
      </c>
      <c r="F93" s="15"/>
      <c r="G93" s="15"/>
    </row>
    <row r="94" spans="1:7" ht="18">
      <c r="A94" s="15"/>
      <c r="B94" s="15"/>
      <c r="C94" s="15">
        <v>4.5</v>
      </c>
      <c r="D94" s="16">
        <v>45734</v>
      </c>
      <c r="E94" s="13" cm="1">
        <f t="array" aca="1" ref="E9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annuel'!$C$2:$C$182,,_xlpm.y-1))))),1),_xlpm.tblf,_xlfn._xlws.SORT(_xlfn._xlws.FILTER(_xlpm.tbl,(_xlfn.TAKE(_xlpm.tbl,,1)&gt;=D94)*(_xlfn.TAKE(_xlpm.tbl,,-1)="impôt"))),_xlfn.TAKE(_xlfn.TAKE(_xlpm.tblf,C94*5),-1,1))</f>
        <v>45741</v>
      </c>
      <c r="F94" s="15"/>
      <c r="G94" s="15"/>
    </row>
    <row r="95" spans="1:7" ht="18">
      <c r="A95" s="15"/>
      <c r="B95" s="15"/>
      <c r="C95" s="15">
        <v>2</v>
      </c>
      <c r="D95" s="16">
        <v>45735</v>
      </c>
      <c r="E95" s="13" cm="1">
        <f t="array" aca="1" ref="E9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annuel'!$C$2:$C$182,,_xlpm.y-1))))),1),_xlpm.tblf,_xlfn._xlws.SORT(_xlfn._xlws.FILTER(_xlpm.tbl,(_xlfn.TAKE(_xlpm.tbl,,1)&gt;=D95)*(_xlfn.TAKE(_xlpm.tbl,,-1)="impôt"))),_xlfn.TAKE(_xlfn.TAKE(_xlpm.tblf,C95*5),-1,1))</f>
        <v>45736</v>
      </c>
      <c r="F95" s="15"/>
      <c r="G95" s="15"/>
    </row>
    <row r="96" spans="1:7" ht="18">
      <c r="A96" s="15"/>
      <c r="B96" s="15"/>
      <c r="C96" s="15">
        <v>2</v>
      </c>
      <c r="D96" s="16">
        <v>45735</v>
      </c>
      <c r="E96" s="13" cm="1">
        <f t="array" aca="1" ref="E9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annuel'!$C$2:$C$182,,_xlpm.y-1))))),1),_xlpm.tblf,_xlfn._xlws.SORT(_xlfn._xlws.FILTER(_xlpm.tbl,(_xlfn.TAKE(_xlpm.tbl,,1)&gt;=D96)*(_xlfn.TAKE(_xlpm.tbl,,-1)="impôt"))),_xlfn.TAKE(_xlfn.TAKE(_xlpm.tblf,C96*5),-1,1))</f>
        <v>45736</v>
      </c>
      <c r="F96" s="15"/>
      <c r="G96" s="15"/>
    </row>
    <row r="97" spans="1:7" ht="18">
      <c r="A97" s="15"/>
      <c r="B97" s="15"/>
      <c r="C97" s="15">
        <v>2</v>
      </c>
      <c r="D97" s="16">
        <v>45735</v>
      </c>
      <c r="E97" s="13" cm="1">
        <f t="array" aca="1" ref="E9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annuel'!$C$2:$C$182,,_xlpm.y-1))))),1),_xlpm.tblf,_xlfn._xlws.SORT(_xlfn._xlws.FILTER(_xlpm.tbl,(_xlfn.TAKE(_xlpm.tbl,,1)&gt;=D97)*(_xlfn.TAKE(_xlpm.tbl,,-1)="impôt"))),_xlfn.TAKE(_xlfn.TAKE(_xlpm.tblf,C97*5),-1,1))</f>
        <v>45736</v>
      </c>
      <c r="F97" s="15"/>
      <c r="G97" s="15"/>
    </row>
    <row r="98" spans="1:7" ht="18">
      <c r="A98" s="15"/>
      <c r="B98" s="15"/>
      <c r="C98" s="15">
        <v>3</v>
      </c>
      <c r="D98" s="16">
        <v>45735</v>
      </c>
      <c r="E98" s="13" cm="1">
        <f t="array" aca="1" ref="E9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annuel'!$C$2:$C$182,,_xlpm.y-1))))),1),_xlpm.tblf,_xlfn._xlws.SORT(_xlfn._xlws.FILTER(_xlpm.tbl,(_xlfn.TAKE(_xlpm.tbl,,1)&gt;=D98)*(_xlfn.TAKE(_xlpm.tbl,,-1)="impôt"))),_xlfn.TAKE(_xlfn.TAKE(_xlpm.tblf,C98*5),-1,1))</f>
        <v>45737</v>
      </c>
      <c r="F98" s="15"/>
      <c r="G98" s="15"/>
    </row>
    <row r="99" spans="1:7" ht="18">
      <c r="A99" s="15"/>
      <c r="B99" s="15"/>
      <c r="C99" s="15">
        <v>2</v>
      </c>
      <c r="D99" s="16">
        <v>45735</v>
      </c>
      <c r="E99" s="13" cm="1">
        <f t="array" aca="1" ref="E9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annuel'!$C$2:$C$182,,_xlpm.y-1))))),1),_xlpm.tblf,_xlfn._xlws.SORT(_xlfn._xlws.FILTER(_xlpm.tbl,(_xlfn.TAKE(_xlpm.tbl,,1)&gt;=D99)*(_xlfn.TAKE(_xlpm.tbl,,-1)="impôt"))),_xlfn.TAKE(_xlfn.TAKE(_xlpm.tblf,C99*5),-1,1))</f>
        <v>45736</v>
      </c>
      <c r="F99" s="15"/>
      <c r="G99" s="15" t="s">
        <v>34</v>
      </c>
    </row>
    <row r="100" spans="1:7" ht="18">
      <c r="A100" s="15"/>
      <c r="B100" s="15"/>
      <c r="C100" s="15">
        <v>2</v>
      </c>
      <c r="D100" s="16">
        <v>45736</v>
      </c>
      <c r="E100" s="13" cm="1">
        <f t="array" aca="1" ref="E10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annuel'!$C$2:$C$182,,_xlpm.y-1))))),1),_xlpm.tblf,_xlfn._xlws.SORT(_xlfn._xlws.FILTER(_xlpm.tbl,(_xlfn.TAKE(_xlpm.tbl,,1)&gt;=D100)*(_xlfn.TAKE(_xlpm.tbl,,-1)="impôt"))),_xlfn.TAKE(_xlfn.TAKE(_xlpm.tblf,C100*5),-1,1))</f>
        <v>45737</v>
      </c>
      <c r="F100" s="15">
        <v>24.5</v>
      </c>
      <c r="G100" s="15">
        <v>14</v>
      </c>
    </row>
    <row r="101" spans="1:7" ht="18">
      <c r="A101" s="14"/>
      <c r="B101" s="14"/>
      <c r="C101" s="14">
        <v>5</v>
      </c>
      <c r="D101" s="17">
        <v>45737</v>
      </c>
      <c r="E101" s="13" cm="1">
        <f t="array" aca="1" ref="E10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annuel'!$C$2:$C$182,,_xlpm.y-1))))),1),_xlpm.tblf,_xlfn._xlws.SORT(_xlfn._xlws.FILTER(_xlpm.tbl,(_xlfn.TAKE(_xlpm.tbl,,1)&gt;=D101)*(_xlfn.TAKE(_xlpm.tbl,,-1)="impôt"))),_xlfn.TAKE(_xlfn.TAKE(_xlpm.tblf,C101*5),-1,1))</f>
        <v>45744</v>
      </c>
      <c r="F101" s="14"/>
      <c r="G101" s="14"/>
    </row>
    <row r="102" spans="1:7" ht="18">
      <c r="A102" s="14"/>
      <c r="B102" s="14"/>
      <c r="C102" s="14">
        <v>4</v>
      </c>
      <c r="D102" s="17">
        <v>45737</v>
      </c>
      <c r="E102" s="13" cm="1">
        <f t="array" aca="1" ref="E10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annuel'!$C$2:$C$182,,_xlpm.y-1))))),1),_xlpm.tblf,_xlfn._xlws.SORT(_xlfn._xlws.FILTER(_xlpm.tbl,(_xlfn.TAKE(_xlpm.tbl,,1)&gt;=D102)*(_xlfn.TAKE(_xlpm.tbl,,-1)="impôt"))),_xlfn.TAKE(_xlfn.TAKE(_xlpm.tblf,C102*5),-1,1))</f>
        <v>45743</v>
      </c>
      <c r="F102" s="14"/>
      <c r="G102" s="14"/>
    </row>
    <row r="103" spans="1:7" ht="18">
      <c r="A103" s="14"/>
      <c r="B103" s="14"/>
      <c r="C103" s="14">
        <v>2</v>
      </c>
      <c r="D103" s="17">
        <v>45737</v>
      </c>
      <c r="E103" s="13" cm="1">
        <f t="array" aca="1" ref="E10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annuel'!$C$2:$C$182,,_xlpm.y-1))))),1),_xlpm.tblf,_xlfn._xlws.SORT(_xlfn._xlws.FILTER(_xlpm.tbl,(_xlfn.TAKE(_xlpm.tbl,,1)&gt;=D103)*(_xlfn.TAKE(_xlpm.tbl,,-1)="impôt"))),_xlfn.TAKE(_xlfn.TAKE(_xlpm.tblf,C103*5),-1,1))</f>
        <v>45741</v>
      </c>
      <c r="F103" s="14"/>
      <c r="G103" s="14"/>
    </row>
    <row r="104" spans="1:7" ht="18">
      <c r="A104" s="14"/>
      <c r="B104" s="14"/>
      <c r="C104" s="14">
        <v>2</v>
      </c>
      <c r="D104" s="17">
        <v>45737</v>
      </c>
      <c r="E104" s="13" cm="1">
        <f t="array" aca="1" ref="E10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annuel'!$C$2:$C$182,,_xlpm.y-1))))),1),_xlpm.tblf,_xlfn._xlws.SORT(_xlfn._xlws.FILTER(_xlpm.tbl,(_xlfn.TAKE(_xlpm.tbl,,1)&gt;=D104)*(_xlfn.TAKE(_xlpm.tbl,,-1)="impôt"))),_xlfn.TAKE(_xlfn.TAKE(_xlpm.tblf,C104*5),-1,1))</f>
        <v>45741</v>
      </c>
      <c r="F104" s="14"/>
      <c r="G104" s="14"/>
    </row>
    <row r="105" spans="1:7" ht="18">
      <c r="A105" s="14"/>
      <c r="B105" s="14"/>
      <c r="C105" s="14">
        <v>2</v>
      </c>
      <c r="D105" s="17">
        <v>45738</v>
      </c>
      <c r="E105" s="13" cm="1">
        <f t="array" aca="1" ref="E10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annuel'!$C$2:$C$182,,_xlpm.y-1))))),1),_xlpm.tblf,_xlfn._xlws.SORT(_xlfn._xlws.FILTER(_xlpm.tbl,(_xlfn.TAKE(_xlpm.tbl,,1)&gt;=D105)*(_xlfn.TAKE(_xlpm.tbl,,-1)="impôt"))),_xlfn.TAKE(_xlfn.TAKE(_xlpm.tblf,C105*5),-1,1))</f>
        <v>45742</v>
      </c>
      <c r="F105" s="14"/>
      <c r="G105" s="14"/>
    </row>
    <row r="106" spans="1:7" ht="18">
      <c r="A106" s="14"/>
      <c r="B106" s="14"/>
      <c r="C106" s="14">
        <v>2</v>
      </c>
      <c r="D106" s="17">
        <v>45738</v>
      </c>
      <c r="E106" s="13" cm="1">
        <f t="array" aca="1" ref="E10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annuel'!$C$2:$C$182,,_xlpm.y-1))))),1),_xlpm.tblf,_xlfn._xlws.SORT(_xlfn._xlws.FILTER(_xlpm.tbl,(_xlfn.TAKE(_xlpm.tbl,,1)&gt;=D106)*(_xlfn.TAKE(_xlpm.tbl,,-1)="impôt"))),_xlfn.TAKE(_xlfn.TAKE(_xlpm.tblf,C106*5),-1,1))</f>
        <v>45742</v>
      </c>
      <c r="F106" s="14"/>
      <c r="G106" s="14"/>
    </row>
    <row r="107" spans="1:7" ht="18">
      <c r="A107" s="14"/>
      <c r="B107" s="14"/>
      <c r="C107" s="14">
        <v>2</v>
      </c>
      <c r="D107" s="17">
        <v>45738</v>
      </c>
      <c r="E107" s="13" cm="1">
        <f t="array" aca="1" ref="E10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annuel'!$C$2:$C$182,,_xlpm.y-1))))),1),_xlpm.tblf,_xlfn._xlws.SORT(_xlfn._xlws.FILTER(_xlpm.tbl,(_xlfn.TAKE(_xlpm.tbl,,1)&gt;=D107)*(_xlfn.TAKE(_xlpm.tbl,,-1)="impôt"))),_xlfn.TAKE(_xlfn.TAKE(_xlpm.tblf,C107*5),-1,1))</f>
        <v>45742</v>
      </c>
      <c r="F107" s="14"/>
      <c r="G107" s="14"/>
    </row>
    <row r="108" spans="1:7" ht="18">
      <c r="A108" s="14"/>
      <c r="B108" s="14"/>
      <c r="C108" s="14">
        <v>3</v>
      </c>
      <c r="D108" s="17">
        <v>45738</v>
      </c>
      <c r="E108" s="13" cm="1">
        <f t="array" aca="1" ref="E10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annuel'!$C$2:$C$182,,_xlpm.y-1))))),1),_xlpm.tblf,_xlfn._xlws.SORT(_xlfn._xlws.FILTER(_xlpm.tbl,(_xlfn.TAKE(_xlpm.tbl,,1)&gt;=D108)*(_xlfn.TAKE(_xlpm.tbl,,-1)="impôt"))),_xlfn.TAKE(_xlfn.TAKE(_xlpm.tblf,C108*5),-1,1))</f>
        <v>45743</v>
      </c>
      <c r="F108" s="14"/>
      <c r="G108" s="14"/>
    </row>
    <row r="109" spans="1:7" ht="18">
      <c r="A109" s="14"/>
      <c r="B109" s="14"/>
      <c r="C109" s="14">
        <v>2</v>
      </c>
      <c r="D109" s="17">
        <v>45739</v>
      </c>
      <c r="E109" s="13" cm="1">
        <f t="array" aca="1" ref="E10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annuel'!$C$2:$C$182,,_xlpm.y-1))))),1),_xlpm.tblf,_xlfn._xlws.SORT(_xlfn._xlws.FILTER(_xlpm.tbl,(_xlfn.TAKE(_xlpm.tbl,,1)&gt;=D109)*(_xlfn.TAKE(_xlpm.tbl,,-1)="impôt"))),_xlfn.TAKE(_xlfn.TAKE(_xlpm.tblf,C109*5),-1,1))</f>
        <v>45742</v>
      </c>
      <c r="F109" s="14"/>
      <c r="G109" s="14" t="s">
        <v>34</v>
      </c>
    </row>
    <row r="110" spans="1:7" ht="18">
      <c r="A110" s="14"/>
      <c r="B110" s="14"/>
      <c r="C110" s="14">
        <v>2</v>
      </c>
      <c r="D110" s="17">
        <v>45739</v>
      </c>
      <c r="E110" s="13" cm="1">
        <f t="array" aca="1" ref="E11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annuel'!$C$2:$C$182,,_xlpm.y-1))))),1),_xlpm.tblf,_xlfn._xlws.SORT(_xlfn._xlws.FILTER(_xlpm.tbl,(_xlfn.TAKE(_xlpm.tbl,,1)&gt;=D110)*(_xlfn.TAKE(_xlpm.tbl,,-1)="impôt"))),_xlfn.TAKE(_xlfn.TAKE(_xlpm.tblf,C110*5),-1,1))</f>
        <v>45742</v>
      </c>
      <c r="F110" s="14">
        <v>26</v>
      </c>
      <c r="G110" s="14">
        <v>15</v>
      </c>
    </row>
    <row r="111" spans="1:7" ht="18">
      <c r="A111" s="15"/>
      <c r="B111" s="15"/>
      <c r="C111" s="15">
        <v>2</v>
      </c>
      <c r="D111" s="16">
        <v>45740</v>
      </c>
      <c r="E111" s="13" cm="1">
        <f t="array" aca="1" ref="E1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annuel'!$C$2:$C$182,,_xlpm.y-1))))),1),_xlpm.tblf,_xlfn._xlws.SORT(_xlfn._xlws.FILTER(_xlpm.tbl,(_xlfn.TAKE(_xlpm.tbl,,1)&gt;=D111)*(_xlfn.TAKE(_xlpm.tbl,,-1)="impôt"))),_xlfn.TAKE(_xlfn.TAKE(_xlpm.tblf,C111*5),-1,1))</f>
        <v>45742</v>
      </c>
      <c r="F111" s="15"/>
      <c r="G111" s="15"/>
    </row>
    <row r="112" spans="1:7" ht="18">
      <c r="A112" s="15"/>
      <c r="B112" s="15"/>
      <c r="C112" s="15">
        <v>2</v>
      </c>
      <c r="D112" s="16">
        <v>45740</v>
      </c>
      <c r="E112" s="13" cm="1">
        <f t="array" aca="1" ref="E1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annuel'!$C$2:$C$182,,_xlpm.y-1))))),1),_xlpm.tblf,_xlfn._xlws.SORT(_xlfn._xlws.FILTER(_xlpm.tbl,(_xlfn.TAKE(_xlpm.tbl,,1)&gt;=D112)*(_xlfn.TAKE(_xlpm.tbl,,-1)="impôt"))),_xlfn.TAKE(_xlfn.TAKE(_xlpm.tblf,C112*5),-1,1))</f>
        <v>45742</v>
      </c>
      <c r="F112" s="15"/>
      <c r="G112" s="15"/>
    </row>
    <row r="113" spans="1:7" ht="18">
      <c r="A113" s="15"/>
      <c r="B113" s="15"/>
      <c r="C113" s="15">
        <v>3</v>
      </c>
      <c r="D113" s="16">
        <v>45740</v>
      </c>
      <c r="E113" s="13" cm="1">
        <f t="array" aca="1" ref="E1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annuel'!$C$2:$C$182,,_xlpm.y-1))))),1),_xlpm.tblf,_xlfn._xlws.SORT(_xlfn._xlws.FILTER(_xlpm.tbl,(_xlfn.TAKE(_xlpm.tbl,,1)&gt;=D113)*(_xlfn.TAKE(_xlpm.tbl,,-1)="impôt"))),_xlfn.TAKE(_xlfn.TAKE(_xlpm.tblf,C113*5),-1,1))</f>
        <v>45743</v>
      </c>
      <c r="F113" s="15"/>
      <c r="G113" s="15"/>
    </row>
    <row r="114" spans="1:7" ht="18">
      <c r="A114" s="15"/>
      <c r="B114" s="15"/>
      <c r="C114" s="15">
        <v>4.5</v>
      </c>
      <c r="D114" s="16">
        <v>45740</v>
      </c>
      <c r="E114" s="13" cm="1">
        <f t="array" aca="1" ref="E1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annuel'!$C$2:$C$182,,_xlpm.y-1))))),1),_xlpm.tblf,_xlfn._xlws.SORT(_xlfn._xlws.FILTER(_xlpm.tbl,(_xlfn.TAKE(_xlpm.tbl,,1)&gt;=D114)*(_xlfn.TAKE(_xlpm.tbl,,-1)="impôt"))),_xlfn.TAKE(_xlfn.TAKE(_xlpm.tblf,C114*5),-1,1))</f>
        <v>45748</v>
      </c>
      <c r="F114" s="15"/>
      <c r="G114" s="15"/>
    </row>
    <row r="115" spans="1:7" ht="18">
      <c r="A115" s="15"/>
      <c r="B115" s="15"/>
      <c r="C115" s="15">
        <v>2</v>
      </c>
      <c r="D115" s="16">
        <v>45740</v>
      </c>
      <c r="E115" s="13" cm="1">
        <f t="array" aca="1" ref="E1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annuel'!$C$2:$C$182,,_xlpm.y-1))))),1),_xlpm.tblf,_xlfn._xlws.SORT(_xlfn._xlws.FILTER(_xlpm.tbl,(_xlfn.TAKE(_xlpm.tbl,,1)&gt;=D115)*(_xlfn.TAKE(_xlpm.tbl,,-1)="impôt"))),_xlfn.TAKE(_xlfn.TAKE(_xlpm.tblf,C115*5),-1,1))</f>
        <v>45742</v>
      </c>
      <c r="F115" s="15"/>
      <c r="G115" s="15"/>
    </row>
    <row r="116" spans="1:7" ht="18">
      <c r="A116" s="15"/>
      <c r="B116" s="15"/>
      <c r="C116" s="15">
        <v>2</v>
      </c>
      <c r="D116" s="16">
        <v>45741</v>
      </c>
      <c r="E116" s="13" cm="1">
        <f t="array" aca="1" ref="E1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annuel'!$C$2:$C$182,,_xlpm.y-1))))),1),_xlpm.tblf,_xlfn._xlws.SORT(_xlfn._xlws.FILTER(_xlpm.tbl,(_xlfn.TAKE(_xlpm.tbl,,1)&gt;=D116)*(_xlfn.TAKE(_xlpm.tbl,,-1)="impôt"))),_xlfn.TAKE(_xlfn.TAKE(_xlpm.tblf,C116*5),-1,1))</f>
        <v>45742</v>
      </c>
      <c r="F116" s="15"/>
      <c r="G116" s="15"/>
    </row>
    <row r="117" spans="1:7" ht="18">
      <c r="A117" s="15"/>
      <c r="B117" s="15"/>
      <c r="C117" s="15">
        <v>2</v>
      </c>
      <c r="D117" s="16">
        <v>45741</v>
      </c>
      <c r="E117" s="13" cm="1">
        <f t="array" aca="1" ref="E1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annuel'!$C$2:$C$182,,_xlpm.y-1))))),1),_xlpm.tblf,_xlfn._xlws.SORT(_xlfn._xlws.FILTER(_xlpm.tbl,(_xlfn.TAKE(_xlpm.tbl,,1)&gt;=D117)*(_xlfn.TAKE(_xlpm.tbl,,-1)="impôt"))),_xlfn.TAKE(_xlfn.TAKE(_xlpm.tblf,C117*5),-1,1))</f>
        <v>45742</v>
      </c>
      <c r="F117" s="15"/>
      <c r="G117" s="15"/>
    </row>
    <row r="118" spans="1:7" ht="18">
      <c r="A118" s="15"/>
      <c r="B118" s="15"/>
      <c r="C118" s="15">
        <v>3</v>
      </c>
      <c r="D118" s="16">
        <v>45741</v>
      </c>
      <c r="E118" s="13" cm="1">
        <f t="array" aca="1" ref="E1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annuel'!$C$2:$C$182,,_xlpm.y-1))))),1),_xlpm.tblf,_xlfn._xlws.SORT(_xlfn._xlws.FILTER(_xlpm.tbl,(_xlfn.TAKE(_xlpm.tbl,,1)&gt;=D118)*(_xlfn.TAKE(_xlpm.tbl,,-1)="impôt"))),_xlfn.TAKE(_xlfn.TAKE(_xlpm.tblf,C118*5),-1,1))</f>
        <v>45743</v>
      </c>
      <c r="F118" s="15"/>
      <c r="G118" s="15"/>
    </row>
    <row r="119" spans="1:7" ht="18">
      <c r="A119" s="15"/>
      <c r="B119" s="15"/>
      <c r="C119" s="15">
        <v>2</v>
      </c>
      <c r="D119" s="16">
        <v>45741</v>
      </c>
      <c r="E119" s="13" cm="1">
        <f t="array" aca="1" ref="E1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annuel'!$C$2:$C$182,,_xlpm.y-1))))),1),_xlpm.tblf,_xlfn._xlws.SORT(_xlfn._xlws.FILTER(_xlpm.tbl,(_xlfn.TAKE(_xlpm.tbl,,1)&gt;=D119)*(_xlfn.TAKE(_xlpm.tbl,,-1)="impôt"))),_xlfn.TAKE(_xlfn.TAKE(_xlpm.tblf,C119*5),-1,1))</f>
        <v>45742</v>
      </c>
      <c r="F119" s="15"/>
      <c r="G119" s="15" t="s">
        <v>34</v>
      </c>
    </row>
    <row r="120" spans="1:7" ht="18">
      <c r="A120" s="15"/>
      <c r="B120" s="15"/>
      <c r="C120" s="15">
        <v>2</v>
      </c>
      <c r="D120" s="16">
        <v>45741</v>
      </c>
      <c r="E120" s="13" cm="1">
        <f t="array" aca="1" ref="E1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annuel'!$C$2:$C$182,,_xlpm.y-1))))),1),_xlpm.tblf,_xlfn._xlws.SORT(_xlfn._xlws.FILTER(_xlpm.tbl,(_xlfn.TAKE(_xlpm.tbl,,1)&gt;=D120)*(_xlfn.TAKE(_xlpm.tbl,,-1)="impôt"))),_xlfn.TAKE(_xlfn.TAKE(_xlpm.tblf,C120*5),-1,1))</f>
        <v>45742</v>
      </c>
      <c r="F120" s="15">
        <v>24.5</v>
      </c>
      <c r="G120" s="15">
        <v>16</v>
      </c>
    </row>
    <row r="121" spans="1:7" ht="18">
      <c r="A121" s="14"/>
      <c r="B121" s="14"/>
      <c r="C121" s="14">
        <v>5</v>
      </c>
      <c r="D121" s="17">
        <v>45742</v>
      </c>
      <c r="E121" s="13" cm="1">
        <f t="array" aca="1" ref="E1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annuel'!$C$2:$C$182,,_xlpm.y-1))))),1),_xlpm.tblf,_xlfn._xlws.SORT(_xlfn._xlws.FILTER(_xlpm.tbl,(_xlfn.TAKE(_xlpm.tbl,,1)&gt;=D121)*(_xlfn.TAKE(_xlpm.tbl,,-1)="impôt"))),_xlfn.TAKE(_xlfn.TAKE(_xlpm.tblf,C121*5),-1,1))</f>
        <v>45749</v>
      </c>
      <c r="F121" s="14"/>
      <c r="G121" s="14"/>
    </row>
    <row r="122" spans="1:7" ht="18">
      <c r="A122" s="14"/>
      <c r="B122" s="14"/>
      <c r="C122" s="14">
        <v>4</v>
      </c>
      <c r="D122" s="17">
        <v>45742</v>
      </c>
      <c r="E122" s="13" cm="1">
        <f t="array" aca="1" ref="E1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annuel'!$C$2:$C$182,,_xlpm.y-1))))),1),_xlpm.tblf,_xlfn._xlws.SORT(_xlfn._xlws.FILTER(_xlpm.tbl,(_xlfn.TAKE(_xlpm.tbl,,1)&gt;=D122)*(_xlfn.TAKE(_xlpm.tbl,,-1)="impôt"))),_xlfn.TAKE(_xlfn.TAKE(_xlpm.tblf,C122*5),-1,1))</f>
        <v>45748</v>
      </c>
      <c r="F122" s="14"/>
      <c r="G122" s="14"/>
    </row>
    <row r="123" spans="1:7" ht="18">
      <c r="A123" s="14"/>
      <c r="B123" s="14"/>
      <c r="C123" s="14">
        <v>2</v>
      </c>
      <c r="D123" s="17">
        <v>45742</v>
      </c>
      <c r="E123" s="13" cm="1">
        <f t="array" aca="1" ref="E1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annuel'!$C$2:$C$182,,_xlpm.y-1))))),1),_xlpm.tblf,_xlfn._xlws.SORT(_xlfn._xlws.FILTER(_xlpm.tbl,(_xlfn.TAKE(_xlpm.tbl,,1)&gt;=D123)*(_xlfn.TAKE(_xlpm.tbl,,-1)="impôt"))),_xlfn.TAKE(_xlfn.TAKE(_xlpm.tblf,C123*5),-1,1))</f>
        <v>45743</v>
      </c>
      <c r="F123" s="14"/>
      <c r="G123" s="14"/>
    </row>
    <row r="124" spans="1:7" ht="18">
      <c r="A124" s="14"/>
      <c r="B124" s="14"/>
      <c r="C124" s="14">
        <v>2</v>
      </c>
      <c r="D124" s="17">
        <v>45743</v>
      </c>
      <c r="E124" s="13" cm="1">
        <f t="array" aca="1" ref="E1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annuel'!$C$2:$C$182,,_xlpm.y-1))))),1),_xlpm.tblf,_xlfn._xlws.SORT(_xlfn._xlws.FILTER(_xlpm.tbl,(_xlfn.TAKE(_xlpm.tbl,,1)&gt;=D124)*(_xlfn.TAKE(_xlpm.tbl,,-1)="impôt"))),_xlfn.TAKE(_xlfn.TAKE(_xlpm.tblf,C124*5),-1,1))</f>
        <v>45744</v>
      </c>
      <c r="F124" s="14"/>
      <c r="G124" s="14"/>
    </row>
    <row r="125" spans="1:7" ht="18">
      <c r="A125" s="14"/>
      <c r="B125" s="14"/>
      <c r="C125" s="14">
        <v>2</v>
      </c>
      <c r="D125" s="17">
        <v>45743</v>
      </c>
      <c r="E125" s="13" cm="1">
        <f t="array" aca="1" ref="E1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annuel'!$C$2:$C$182,,_xlpm.y-1))))),1),_xlpm.tblf,_xlfn._xlws.SORT(_xlfn._xlws.FILTER(_xlpm.tbl,(_xlfn.TAKE(_xlpm.tbl,,1)&gt;=D125)*(_xlfn.TAKE(_xlpm.tbl,,-1)="impôt"))),_xlfn.TAKE(_xlfn.TAKE(_xlpm.tblf,C125*5),-1,1))</f>
        <v>45744</v>
      </c>
      <c r="F125" s="14"/>
      <c r="G125" s="14"/>
    </row>
    <row r="126" spans="1:7" ht="18">
      <c r="A126" s="14"/>
      <c r="B126" s="14"/>
      <c r="C126" s="14">
        <v>2</v>
      </c>
      <c r="D126" s="17">
        <v>45743</v>
      </c>
      <c r="E126" s="13" cm="1">
        <f t="array" aca="1" ref="E1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annuel'!$C$2:$C$182,,_xlpm.y-1))))),1),_xlpm.tblf,_xlfn._xlws.SORT(_xlfn._xlws.FILTER(_xlpm.tbl,(_xlfn.TAKE(_xlpm.tbl,,1)&gt;=D126)*(_xlfn.TAKE(_xlpm.tbl,,-1)="impôt"))),_xlfn.TAKE(_xlfn.TAKE(_xlpm.tblf,C126*5),-1,1))</f>
        <v>45744</v>
      </c>
      <c r="F126" s="14"/>
      <c r="G126" s="14"/>
    </row>
    <row r="127" spans="1:7" ht="18">
      <c r="A127" s="14"/>
      <c r="B127" s="14"/>
      <c r="C127" s="14">
        <v>2</v>
      </c>
      <c r="D127" s="17">
        <v>45743</v>
      </c>
      <c r="E127" s="13" cm="1">
        <f t="array" aca="1" ref="E1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annuel'!$C$2:$C$182,,_xlpm.y-1))))),1),_xlpm.tblf,_xlfn._xlws.SORT(_xlfn._xlws.FILTER(_xlpm.tbl,(_xlfn.TAKE(_xlpm.tbl,,1)&gt;=D127)*(_xlfn.TAKE(_xlpm.tbl,,-1)="impôt"))),_xlfn.TAKE(_xlfn.TAKE(_xlpm.tblf,C127*5),-1,1))</f>
        <v>45744</v>
      </c>
      <c r="F127" s="14"/>
      <c r="G127" s="14"/>
    </row>
    <row r="128" spans="1:7" ht="18">
      <c r="A128" s="14"/>
      <c r="B128" s="14"/>
      <c r="C128" s="14">
        <v>3</v>
      </c>
      <c r="D128" s="17">
        <v>45744</v>
      </c>
      <c r="E128" s="13" cm="1">
        <f t="array" aca="1" ref="E1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annuel'!$C$2:$C$182,,_xlpm.y-1))))),1),_xlpm.tblf,_xlfn._xlws.SORT(_xlfn._xlws.FILTER(_xlpm.tbl,(_xlfn.TAKE(_xlpm.tbl,,1)&gt;=D128)*(_xlfn.TAKE(_xlpm.tbl,,-1)="impôt"))),_xlfn.TAKE(_xlfn.TAKE(_xlpm.tblf,C128*5),-1,1))</f>
        <v>45749</v>
      </c>
      <c r="F128" s="14"/>
      <c r="G128" s="14"/>
    </row>
    <row r="129" spans="1:7" ht="18">
      <c r="A129" s="14"/>
      <c r="B129" s="14"/>
      <c r="C129" s="14">
        <v>2</v>
      </c>
      <c r="D129" s="17">
        <v>45744</v>
      </c>
      <c r="E129" s="13" cm="1">
        <f t="array" aca="1" ref="E1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annuel'!$C$2:$C$182,,_xlpm.y-1))))),1),_xlpm.tblf,_xlfn._xlws.SORT(_xlfn._xlws.FILTER(_xlpm.tbl,(_xlfn.TAKE(_xlpm.tbl,,1)&gt;=D129)*(_xlfn.TAKE(_xlpm.tbl,,-1)="impôt"))),_xlfn.TAKE(_xlfn.TAKE(_xlpm.tblf,C129*5),-1,1))</f>
        <v>45748</v>
      </c>
      <c r="F129" s="14"/>
      <c r="G129" s="14" t="s">
        <v>34</v>
      </c>
    </row>
    <row r="130" spans="1:7" ht="18">
      <c r="A130" s="14"/>
      <c r="B130" s="14"/>
      <c r="C130" s="14">
        <v>2</v>
      </c>
      <c r="D130" s="17">
        <v>45744</v>
      </c>
      <c r="E130" s="13" cm="1">
        <f t="array" aca="1" ref="E1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annuel'!$C$2:$C$182,,_xlpm.y-1))))),1),_xlpm.tblf,_xlfn._xlws.SORT(_xlfn._xlws.FILTER(_xlpm.tbl,(_xlfn.TAKE(_xlpm.tbl,,1)&gt;=D130)*(_xlfn.TAKE(_xlpm.tbl,,-1)="impôt"))),_xlfn.TAKE(_xlfn.TAKE(_xlpm.tblf,C130*5),-1,1))</f>
        <v>45748</v>
      </c>
      <c r="F130" s="14">
        <v>26</v>
      </c>
      <c r="G130" s="14">
        <v>17</v>
      </c>
    </row>
    <row r="131" spans="1:7" ht="18">
      <c r="A131" s="15"/>
      <c r="B131" s="15"/>
      <c r="C131" s="15">
        <v>2</v>
      </c>
      <c r="D131" s="16">
        <v>45745</v>
      </c>
      <c r="E131" s="13" cm="1">
        <f t="array" aca="1" ref="E13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annuel'!$C$2:$C$182,,_xlpm.y-1))))),1),_xlpm.tblf,_xlfn._xlws.SORT(_xlfn._xlws.FILTER(_xlpm.tbl,(_xlfn.TAKE(_xlpm.tbl,,1)&gt;=D131)*(_xlfn.TAKE(_xlpm.tbl,,-1)="impôt"))),_xlfn.TAKE(_xlfn.TAKE(_xlpm.tblf,C131*5),-1,1))</f>
        <v>45749</v>
      </c>
      <c r="F131" s="15"/>
      <c r="G131" s="15"/>
    </row>
    <row r="132" spans="1:7" ht="18">
      <c r="A132" s="15"/>
      <c r="B132" s="15"/>
      <c r="C132" s="15">
        <v>2</v>
      </c>
      <c r="D132" s="16">
        <v>45745</v>
      </c>
      <c r="E132" s="13" cm="1">
        <f t="array" aca="1" ref="E13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annuel'!$C$2:$C$182,,_xlpm.y-1))))),1),_xlpm.tblf,_xlfn._xlws.SORT(_xlfn._xlws.FILTER(_xlpm.tbl,(_xlfn.TAKE(_xlpm.tbl,,1)&gt;=D132)*(_xlfn.TAKE(_xlpm.tbl,,-1)="impôt"))),_xlfn.TAKE(_xlfn.TAKE(_xlpm.tblf,C132*5),-1,1))</f>
        <v>45749</v>
      </c>
      <c r="F132" s="15"/>
      <c r="G132" s="15"/>
    </row>
    <row r="133" spans="1:7" ht="18">
      <c r="A133" s="15"/>
      <c r="B133" s="15"/>
      <c r="C133" s="15">
        <v>3</v>
      </c>
      <c r="D133" s="16">
        <v>45745</v>
      </c>
      <c r="E133" s="13" cm="1">
        <f t="array" aca="1" ref="E13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annuel'!$C$2:$C$182,,_xlpm.y-1))))),1),_xlpm.tblf,_xlfn._xlws.SORT(_xlfn._xlws.FILTER(_xlpm.tbl,(_xlfn.TAKE(_xlpm.tbl,,1)&gt;=D133)*(_xlfn.TAKE(_xlpm.tbl,,-1)="impôt"))),_xlfn.TAKE(_xlfn.TAKE(_xlpm.tblf,C133*5),-1,1))</f>
        <v>45750</v>
      </c>
      <c r="F133" s="15"/>
      <c r="G133" s="15"/>
    </row>
    <row r="134" spans="1:7" ht="18">
      <c r="A134" s="15"/>
      <c r="B134" s="15"/>
      <c r="C134" s="15">
        <v>4.5</v>
      </c>
      <c r="D134" s="16">
        <v>45746</v>
      </c>
      <c r="E134" s="13" cm="1">
        <f t="array" aca="1" ref="E13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annuel'!$C$2:$C$182,,_xlpm.y-1))))),1),_xlpm.tblf,_xlfn._xlws.SORT(_xlfn._xlws.FILTER(_xlpm.tbl,(_xlfn.TAKE(_xlpm.tbl,,1)&gt;=D134)*(_xlfn.TAKE(_xlpm.tbl,,-1)="impôt"))),_xlfn.TAKE(_xlfn.TAKE(_xlpm.tblf,C134*5),-1,1))</f>
        <v>45755</v>
      </c>
      <c r="F134" s="15"/>
      <c r="G134" s="15"/>
    </row>
    <row r="135" spans="1:7" ht="18">
      <c r="A135" s="15"/>
      <c r="B135" s="15"/>
      <c r="C135" s="15">
        <v>2</v>
      </c>
      <c r="D135" s="16">
        <v>45746</v>
      </c>
      <c r="E135" s="13" cm="1">
        <f t="array" aca="1" ref="E13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annuel'!$C$2:$C$182,,_xlpm.y-1))))),1),_xlpm.tblf,_xlfn._xlws.SORT(_xlfn._xlws.FILTER(_xlpm.tbl,(_xlfn.TAKE(_xlpm.tbl,,1)&gt;=D135)*(_xlfn.TAKE(_xlpm.tbl,,-1)="impôt"))),_xlfn.TAKE(_xlfn.TAKE(_xlpm.tblf,C135*5),-1,1))</f>
        <v>45749</v>
      </c>
      <c r="F135" s="15"/>
      <c r="G135" s="15"/>
    </row>
    <row r="136" spans="1:7" ht="18">
      <c r="A136" s="15"/>
      <c r="B136" s="15"/>
      <c r="C136" s="15">
        <v>2</v>
      </c>
      <c r="D136" s="16">
        <v>45746</v>
      </c>
      <c r="E136" s="13" cm="1">
        <f t="array" aca="1" ref="E13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annuel'!$C$2:$C$182,,_xlpm.y-1))))),1),_xlpm.tblf,_xlfn._xlws.SORT(_xlfn._xlws.FILTER(_xlpm.tbl,(_xlfn.TAKE(_xlpm.tbl,,1)&gt;=D136)*(_xlfn.TAKE(_xlpm.tbl,,-1)="impôt"))),_xlfn.TAKE(_xlfn.TAKE(_xlpm.tblf,C136*5),-1,1))</f>
        <v>45749</v>
      </c>
      <c r="F136" s="15"/>
      <c r="G136" s="15"/>
    </row>
    <row r="137" spans="1:7" ht="18">
      <c r="A137" s="15"/>
      <c r="B137" s="15"/>
      <c r="C137" s="15">
        <v>2</v>
      </c>
      <c r="D137" s="16">
        <v>45746</v>
      </c>
      <c r="E137" s="13" cm="1">
        <f t="array" aca="1" ref="E13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annuel'!$C$2:$C$182,,_xlpm.y-1))))),1),_xlpm.tblf,_xlfn._xlws.SORT(_xlfn._xlws.FILTER(_xlpm.tbl,(_xlfn.TAKE(_xlpm.tbl,,1)&gt;=D137)*(_xlfn.TAKE(_xlpm.tbl,,-1)="impôt"))),_xlfn.TAKE(_xlfn.TAKE(_xlpm.tblf,C137*5),-1,1))</f>
        <v>45749</v>
      </c>
      <c r="F137" s="15"/>
      <c r="G137" s="15"/>
    </row>
    <row r="138" spans="1:7" ht="18">
      <c r="A138" s="15"/>
      <c r="B138" s="15"/>
      <c r="C138" s="15">
        <v>3</v>
      </c>
      <c r="D138" s="16">
        <v>45747</v>
      </c>
      <c r="E138" s="13" cm="1">
        <f t="array" aca="1" ref="E13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annuel'!$C$2:$C$182,,_xlpm.y-1))))),1),_xlpm.tblf,_xlfn._xlws.SORT(_xlfn._xlws.FILTER(_xlpm.tbl,(_xlfn.TAKE(_xlpm.tbl,,1)&gt;=D138)*(_xlfn.TAKE(_xlpm.tbl,,-1)="impôt"))),_xlfn.TAKE(_xlfn.TAKE(_xlpm.tblf,C138*5),-1,1))</f>
        <v>45750</v>
      </c>
      <c r="F138" s="15"/>
      <c r="G138" s="15"/>
    </row>
    <row r="139" spans="1:7" ht="18">
      <c r="A139" s="15"/>
      <c r="B139" s="15"/>
      <c r="C139" s="15">
        <v>2</v>
      </c>
      <c r="D139" s="16">
        <v>45747</v>
      </c>
      <c r="E139" s="13" cm="1">
        <f t="array" aca="1" ref="E13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annuel'!$C$2:$C$182,,_xlpm.y-1))))),1),_xlpm.tblf,_xlfn._xlws.SORT(_xlfn._xlws.FILTER(_xlpm.tbl,(_xlfn.TAKE(_xlpm.tbl,,1)&gt;=D139)*(_xlfn.TAKE(_xlpm.tbl,,-1)="impôt"))),_xlfn.TAKE(_xlfn.TAKE(_xlpm.tblf,C139*5),-1,1))</f>
        <v>45749</v>
      </c>
      <c r="F139" s="15"/>
      <c r="G139" s="15" t="s">
        <v>35</v>
      </c>
    </row>
    <row r="140" spans="1:7" ht="18">
      <c r="A140" s="15"/>
      <c r="B140" s="15"/>
      <c r="C140" s="15">
        <v>2</v>
      </c>
      <c r="D140" s="16">
        <v>45747</v>
      </c>
      <c r="E140" s="13" cm="1">
        <f t="array" aca="1" ref="E14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annuel'!$C$2:$C$182,,_xlpm.y-1))))),1),_xlpm.tblf,_xlfn._xlws.SORT(_xlfn._xlws.FILTER(_xlpm.tbl,(_xlfn.TAKE(_xlpm.tbl,,1)&gt;=D140)*(_xlfn.TAKE(_xlpm.tbl,,-1)="impôt"))),_xlfn.TAKE(_xlfn.TAKE(_xlpm.tblf,C140*5),-1,1))</f>
        <v>45749</v>
      </c>
      <c r="F140" s="15">
        <v>24.5</v>
      </c>
      <c r="G140" s="15">
        <v>18</v>
      </c>
    </row>
    <row r="141" spans="1:7" ht="18">
      <c r="A141" s="14"/>
      <c r="B141" s="14"/>
      <c r="C141" s="14">
        <v>5</v>
      </c>
      <c r="D141" s="17">
        <v>45692</v>
      </c>
      <c r="E141" s="13" cm="1">
        <f t="array" aca="1" ref="E14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annuel'!$C$2:$C$182,,_xlpm.y-1))))),1),_xlpm.tblf,_xlfn._xlws.SORT(_xlfn._xlws.FILTER(_xlpm.tbl,(_xlfn.TAKE(_xlpm.tbl,,1)&gt;=D141)*(_xlfn.TAKE(_xlpm.tbl,,-1)="impôt"))),_xlfn.TAKE(_xlfn.TAKE(_xlpm.tblf,C141*5),-1,1))</f>
        <v>45699</v>
      </c>
      <c r="F141" s="14"/>
      <c r="G141" s="14"/>
    </row>
    <row r="142" spans="1:7" ht="18">
      <c r="A142" s="14"/>
      <c r="B142" s="14"/>
      <c r="C142" s="14">
        <v>4</v>
      </c>
      <c r="D142" s="17">
        <v>45693</v>
      </c>
      <c r="E142" s="13" cm="1">
        <f t="array" aca="1" ref="E14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annuel'!$C$2:$C$182,,_xlpm.y-1))))),1),_xlpm.tblf,_xlfn._xlws.SORT(_xlfn._xlws.FILTER(_xlpm.tbl,(_xlfn.TAKE(_xlpm.tbl,,1)&gt;=D142)*(_xlfn.TAKE(_xlpm.tbl,,-1)="impôt"))),_xlfn.TAKE(_xlfn.TAKE(_xlpm.tblf,C142*5),-1,1))</f>
        <v>45699</v>
      </c>
      <c r="F142" s="14"/>
      <c r="G142" s="14"/>
    </row>
    <row r="143" spans="1:7" ht="18">
      <c r="A143" s="14"/>
      <c r="B143" s="14"/>
      <c r="C143" s="14">
        <v>2</v>
      </c>
      <c r="D143" s="17">
        <v>45694</v>
      </c>
      <c r="E143" s="13" cm="1">
        <f t="array" aca="1" ref="E14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annuel'!$C$2:$C$182,,_xlpm.y-1))))),1),_xlpm.tblf,_xlfn._xlws.SORT(_xlfn._xlws.FILTER(_xlpm.tbl,(_xlfn.TAKE(_xlpm.tbl,,1)&gt;=D143)*(_xlfn.TAKE(_xlpm.tbl,,-1)="impôt"))),_xlfn.TAKE(_xlfn.TAKE(_xlpm.tblf,C143*5),-1,1))</f>
        <v>45695</v>
      </c>
      <c r="F143" s="14"/>
      <c r="G143" s="14"/>
    </row>
    <row r="144" spans="1:7" ht="18">
      <c r="A144" s="14"/>
      <c r="B144" s="14"/>
      <c r="C144" s="14">
        <v>2</v>
      </c>
      <c r="D144" s="17">
        <v>45694</v>
      </c>
      <c r="E144" s="13" cm="1">
        <f t="array" aca="1" ref="E14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annuel'!$C$2:$C$182,,_xlpm.y-1))))),1),_xlpm.tblf,_xlfn._xlws.SORT(_xlfn._xlws.FILTER(_xlpm.tbl,(_xlfn.TAKE(_xlpm.tbl,,1)&gt;=D144)*(_xlfn.TAKE(_xlpm.tbl,,-1)="impôt"))),_xlfn.TAKE(_xlfn.TAKE(_xlpm.tblf,C144*5),-1,1))</f>
        <v>45695</v>
      </c>
      <c r="F144" s="14"/>
      <c r="G144" s="14"/>
    </row>
    <row r="145" spans="1:7" ht="18">
      <c r="A145" s="14"/>
      <c r="B145" s="14"/>
      <c r="C145" s="14">
        <v>2</v>
      </c>
      <c r="D145" s="17">
        <v>45698</v>
      </c>
      <c r="E145" s="13" cm="1">
        <f t="array" aca="1" ref="E14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annuel'!$C$2:$C$182,,_xlpm.y-1))))),1),_xlpm.tblf,_xlfn._xlws.SORT(_xlfn._xlws.FILTER(_xlpm.tbl,(_xlfn.TAKE(_xlpm.tbl,,1)&gt;=D145)*(_xlfn.TAKE(_xlpm.tbl,,-1)="impôt"))),_xlfn.TAKE(_xlfn.TAKE(_xlpm.tblf,C145*5),-1,1))</f>
        <v>45700</v>
      </c>
      <c r="F145" s="14"/>
      <c r="G145" s="14"/>
    </row>
    <row r="146" spans="1:7" ht="18">
      <c r="A146" s="14"/>
      <c r="B146" s="14"/>
      <c r="C146" s="14">
        <v>2</v>
      </c>
      <c r="D146" s="17">
        <v>45698</v>
      </c>
      <c r="E146" s="13" cm="1">
        <f t="array" aca="1" ref="E14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annuel'!$C$2:$C$182,,_xlpm.y-1))))),1),_xlpm.tblf,_xlfn._xlws.SORT(_xlfn._xlws.FILTER(_xlpm.tbl,(_xlfn.TAKE(_xlpm.tbl,,1)&gt;=D146)*(_xlfn.TAKE(_xlpm.tbl,,-1)="impôt"))),_xlfn.TAKE(_xlfn.TAKE(_xlpm.tblf,C146*5),-1,1))</f>
        <v>45700</v>
      </c>
      <c r="F146" s="14"/>
      <c r="G146" s="14"/>
    </row>
    <row r="147" spans="1:7" ht="18">
      <c r="A147" s="14"/>
      <c r="B147" s="14"/>
      <c r="C147" s="14">
        <v>2</v>
      </c>
      <c r="D147" s="17">
        <v>45699</v>
      </c>
      <c r="E147" s="13" cm="1">
        <f t="array" aca="1" ref="E14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annuel'!$C$2:$C$182,,_xlpm.y-1))))),1),_xlpm.tblf,_xlfn._xlws.SORT(_xlfn._xlws.FILTER(_xlpm.tbl,(_xlfn.TAKE(_xlpm.tbl,,1)&gt;=D147)*(_xlfn.TAKE(_xlpm.tbl,,-1)="impôt"))),_xlfn.TAKE(_xlfn.TAKE(_xlpm.tblf,C147*5),-1,1))</f>
        <v>45700</v>
      </c>
      <c r="F147" s="14"/>
      <c r="G147" s="14"/>
    </row>
    <row r="148" spans="1:7" ht="18">
      <c r="A148" s="14"/>
      <c r="B148" s="14"/>
      <c r="C148" s="14">
        <v>3</v>
      </c>
      <c r="D148" s="17">
        <v>45704</v>
      </c>
      <c r="E148" s="13" cm="1">
        <f t="array" aca="1" ref="E14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annuel'!$C$2:$C$182,,_xlpm.y-1))))),1),_xlpm.tblf,_xlfn._xlws.SORT(_xlfn._xlws.FILTER(_xlpm.tbl,(_xlfn.TAKE(_xlpm.tbl,,1)&gt;=D148)*(_xlfn.TAKE(_xlpm.tbl,,-1)="impôt"))),_xlfn.TAKE(_xlfn.TAKE(_xlpm.tblf,C148*5),-1,1))</f>
        <v>45708</v>
      </c>
      <c r="F148" s="14"/>
      <c r="G148" s="14"/>
    </row>
    <row r="149" spans="1:7" ht="18">
      <c r="A149" s="14"/>
      <c r="B149" s="14"/>
      <c r="C149" s="14">
        <v>2</v>
      </c>
      <c r="D149" s="17">
        <v>45704</v>
      </c>
      <c r="E149" s="13" cm="1">
        <f t="array" aca="1" ref="E14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annuel'!$C$2:$C$182,,_xlpm.y-1))))),1),_xlpm.tblf,_xlfn._xlws.SORT(_xlfn._xlws.FILTER(_xlpm.tbl,(_xlfn.TAKE(_xlpm.tbl,,1)&gt;=D149)*(_xlfn.TAKE(_xlpm.tbl,,-1)="impôt"))),_xlfn.TAKE(_xlfn.TAKE(_xlpm.tblf,C149*5),-1,1))</f>
        <v>45707</v>
      </c>
      <c r="F149" s="14"/>
      <c r="G149" s="14" t="s">
        <v>35</v>
      </c>
    </row>
    <row r="150" spans="1:7" ht="18">
      <c r="A150" s="14"/>
      <c r="B150" s="14"/>
      <c r="C150" s="14">
        <v>2</v>
      </c>
      <c r="D150" s="17">
        <v>45708</v>
      </c>
      <c r="E150" s="13" cm="1">
        <f t="array" aca="1" ref="E15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annuel'!$C$2:$C$182,,_xlpm.y-1))))),1),_xlpm.tblf,_xlfn._xlws.SORT(_xlfn._xlws.FILTER(_xlpm.tbl,(_xlfn.TAKE(_xlpm.tbl,,1)&gt;=D150)*(_xlfn.TAKE(_xlpm.tbl,,-1)="impôt"))),_xlfn.TAKE(_xlfn.TAKE(_xlpm.tblf,C150*5),-1,1))</f>
        <v>45709</v>
      </c>
      <c r="F150" s="14">
        <v>26</v>
      </c>
      <c r="G150" s="14">
        <v>19</v>
      </c>
    </row>
    <row r="151" spans="1:7" ht="18">
      <c r="A151" s="15"/>
      <c r="B151" s="15"/>
      <c r="C151" s="15">
        <v>2</v>
      </c>
      <c r="D151" s="16">
        <v>45689</v>
      </c>
      <c r="E151" s="13" cm="1">
        <f t="array" aca="1" ref="E15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annuel'!$C$2:$C$182,,_xlpm.y-1))))),1),_xlpm.tblf,_xlfn._xlws.SORT(_xlfn._xlws.FILTER(_xlpm.tbl,(_xlfn.TAKE(_xlpm.tbl,,1)&gt;=D151)*(_xlfn.TAKE(_xlpm.tbl,,-1)="impôt"))),_xlfn.TAKE(_xlfn.TAKE(_xlpm.tblf,C151*5),-1,1))</f>
        <v>45693</v>
      </c>
      <c r="F151" s="15"/>
      <c r="G151" s="15"/>
    </row>
    <row r="152" spans="1:7" ht="18">
      <c r="A152" s="15"/>
      <c r="B152" s="15"/>
      <c r="C152" s="15">
        <v>2</v>
      </c>
      <c r="D152" s="16">
        <v>45689</v>
      </c>
      <c r="E152" s="13" cm="1">
        <f t="array" aca="1" ref="E15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annuel'!$C$2:$C$182,,_xlpm.y-1))))),1),_xlpm.tblf,_xlfn._xlws.SORT(_xlfn._xlws.FILTER(_xlpm.tbl,(_xlfn.TAKE(_xlpm.tbl,,1)&gt;=D152)*(_xlfn.TAKE(_xlpm.tbl,,-1)="impôt"))),_xlfn.TAKE(_xlfn.TAKE(_xlpm.tblf,C152*5),-1,1))</f>
        <v>45693</v>
      </c>
      <c r="F152" s="15"/>
      <c r="G152" s="15"/>
    </row>
    <row r="153" spans="1:7" ht="18">
      <c r="A153" s="15"/>
      <c r="B153" s="15"/>
      <c r="C153" s="15">
        <v>3</v>
      </c>
      <c r="D153" s="16">
        <v>45689</v>
      </c>
      <c r="E153" s="13" cm="1">
        <f t="array" aca="1" ref="E15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annuel'!$C$2:$C$182,,_xlpm.y-1))))),1),_xlpm.tblf,_xlfn._xlws.SORT(_xlfn._xlws.FILTER(_xlpm.tbl,(_xlfn.TAKE(_xlpm.tbl,,1)&gt;=D153)*(_xlfn.TAKE(_xlpm.tbl,,-1)="impôt"))),_xlfn.TAKE(_xlfn.TAKE(_xlpm.tblf,C153*5),-1,1))</f>
        <v>45694</v>
      </c>
      <c r="F153" s="15"/>
      <c r="G153" s="15"/>
    </row>
    <row r="154" spans="1:7" ht="18">
      <c r="A154" s="15"/>
      <c r="B154" s="15"/>
      <c r="C154" s="15">
        <v>4.5</v>
      </c>
      <c r="D154" s="16">
        <v>45689</v>
      </c>
      <c r="E154" s="13" cm="1">
        <f t="array" aca="1" ref="E15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annuel'!$C$2:$C$182,,_xlpm.y-1))))),1),_xlpm.tblf,_xlfn._xlws.SORT(_xlfn._xlws.FILTER(_xlpm.tbl,(_xlfn.TAKE(_xlpm.tbl,,1)&gt;=D154)*(_xlfn.TAKE(_xlpm.tbl,,-1)="impôt"))),_xlfn.TAKE(_xlfn.TAKE(_xlpm.tblf,C154*5),-1,1))</f>
        <v>45699</v>
      </c>
      <c r="F154" s="15"/>
      <c r="G154" s="15"/>
    </row>
    <row r="155" spans="1:7" ht="18">
      <c r="A155" s="15"/>
      <c r="B155" s="15"/>
      <c r="C155" s="15">
        <v>2</v>
      </c>
      <c r="D155" s="16">
        <v>45690</v>
      </c>
      <c r="E155" s="13" cm="1">
        <f t="array" aca="1" ref="E15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annuel'!$C$2:$C$182,,_xlpm.y-1))))),1),_xlpm.tblf,_xlfn._xlws.SORT(_xlfn._xlws.FILTER(_xlpm.tbl,(_xlfn.TAKE(_xlpm.tbl,,1)&gt;=D155)*(_xlfn.TAKE(_xlpm.tbl,,-1)="impôt"))),_xlfn.TAKE(_xlfn.TAKE(_xlpm.tblf,C155*5),-1,1))</f>
        <v>45693</v>
      </c>
      <c r="F155" s="15"/>
      <c r="G155" s="15"/>
    </row>
    <row r="156" spans="1:7" ht="18">
      <c r="A156" s="15"/>
      <c r="B156" s="15"/>
      <c r="C156" s="15">
        <v>2</v>
      </c>
      <c r="D156" s="16">
        <v>45691</v>
      </c>
      <c r="E156" s="13" cm="1">
        <f t="array" aca="1" ref="E15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annuel'!$C$2:$C$182,,_xlpm.y-1))))),1),_xlpm.tblf,_xlfn._xlws.SORT(_xlfn._xlws.FILTER(_xlpm.tbl,(_xlfn.TAKE(_xlpm.tbl,,1)&gt;=D156)*(_xlfn.TAKE(_xlpm.tbl,,-1)="impôt"))),_xlfn.TAKE(_xlfn.TAKE(_xlpm.tblf,C156*5),-1,1))</f>
        <v>45693</v>
      </c>
      <c r="F156" s="15"/>
      <c r="G156" s="15"/>
    </row>
    <row r="157" spans="1:7" ht="18">
      <c r="A157" s="15"/>
      <c r="B157" s="15"/>
      <c r="C157" s="15">
        <v>2</v>
      </c>
      <c r="D157" s="16">
        <v>45691</v>
      </c>
      <c r="E157" s="13" cm="1">
        <f t="array" aca="1" ref="E15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annuel'!$C$2:$C$182,,_xlpm.y-1))))),1),_xlpm.tblf,_xlfn._xlws.SORT(_xlfn._xlws.FILTER(_xlpm.tbl,(_xlfn.TAKE(_xlpm.tbl,,1)&gt;=D157)*(_xlfn.TAKE(_xlpm.tbl,,-1)="impôt"))),_xlfn.TAKE(_xlfn.TAKE(_xlpm.tblf,C157*5),-1,1))</f>
        <v>45693</v>
      </c>
      <c r="F157" s="15"/>
      <c r="G157" s="15"/>
    </row>
    <row r="158" spans="1:7" ht="18">
      <c r="A158" s="15"/>
      <c r="B158" s="15"/>
      <c r="C158" s="15">
        <v>3</v>
      </c>
      <c r="D158" s="16">
        <v>45691</v>
      </c>
      <c r="E158" s="13" cm="1">
        <f t="array" aca="1" ref="E15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annuel'!$C$2:$C$182,,_xlpm.y-1))))),1),_xlpm.tblf,_xlfn._xlws.SORT(_xlfn._xlws.FILTER(_xlpm.tbl,(_xlfn.TAKE(_xlpm.tbl,,1)&gt;=D158)*(_xlfn.TAKE(_xlpm.tbl,,-1)="impôt"))),_xlfn.TAKE(_xlfn.TAKE(_xlpm.tblf,C158*5),-1,1))</f>
        <v>45694</v>
      </c>
      <c r="F158" s="15"/>
      <c r="G158" s="15"/>
    </row>
    <row r="159" spans="1:7" ht="18">
      <c r="A159" s="15"/>
      <c r="B159" s="15"/>
      <c r="C159" s="15">
        <v>2</v>
      </c>
      <c r="D159" s="16">
        <v>45692</v>
      </c>
      <c r="E159" s="13" cm="1">
        <f t="array" aca="1" ref="E15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annuel'!$C$2:$C$182,,_xlpm.y-1))))),1),_xlpm.tblf,_xlfn._xlws.SORT(_xlfn._xlws.FILTER(_xlpm.tbl,(_xlfn.TAKE(_xlpm.tbl,,1)&gt;=D159)*(_xlfn.TAKE(_xlpm.tbl,,-1)="impôt"))),_xlfn.TAKE(_xlfn.TAKE(_xlpm.tblf,C159*5),-1,1))</f>
        <v>45693</v>
      </c>
      <c r="F159" s="15"/>
      <c r="G159" s="15" t="s">
        <v>35</v>
      </c>
    </row>
    <row r="160" spans="1:7" ht="18">
      <c r="A160" s="15"/>
      <c r="B160" s="15"/>
      <c r="C160" s="15">
        <v>2</v>
      </c>
      <c r="D160" s="16">
        <v>45692</v>
      </c>
      <c r="E160" s="13" cm="1">
        <f t="array" aca="1" ref="E16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annuel'!$C$2:$C$182,,_xlpm.y-1))))),1),_xlpm.tblf,_xlfn._xlws.SORT(_xlfn._xlws.FILTER(_xlpm.tbl,(_xlfn.TAKE(_xlpm.tbl,,1)&gt;=D160)*(_xlfn.TAKE(_xlpm.tbl,,-1)="impôt"))),_xlfn.TAKE(_xlfn.TAKE(_xlpm.tblf,C160*5),-1,1))</f>
        <v>45693</v>
      </c>
      <c r="F160" s="15">
        <v>24.5</v>
      </c>
      <c r="G160" s="15">
        <v>20</v>
      </c>
    </row>
    <row r="161" spans="1:7" ht="18">
      <c r="A161" s="14"/>
      <c r="B161" s="14"/>
      <c r="C161" s="14">
        <v>5</v>
      </c>
      <c r="D161" s="17">
        <v>45692</v>
      </c>
      <c r="E161" s="13" cm="1">
        <f t="array" aca="1" ref="E16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annuel'!$C$2:$C$182,,_xlpm.y-1))))),1),_xlpm.tblf,_xlfn._xlws.SORT(_xlfn._xlws.FILTER(_xlpm.tbl,(_xlfn.TAKE(_xlpm.tbl,,1)&gt;=D161)*(_xlfn.TAKE(_xlpm.tbl,,-1)="impôt"))),_xlfn.TAKE(_xlfn.TAKE(_xlpm.tblf,C161*5),-1,1))</f>
        <v>45699</v>
      </c>
      <c r="F161" s="14"/>
      <c r="G161" s="14"/>
    </row>
    <row r="162" spans="1:7" ht="18">
      <c r="A162" s="14"/>
      <c r="B162" s="14"/>
      <c r="C162" s="14">
        <v>4</v>
      </c>
      <c r="D162" s="17">
        <v>45693</v>
      </c>
      <c r="E162" s="13" cm="1">
        <f t="array" aca="1" ref="E16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annuel'!$C$2:$C$182,,_xlpm.y-1))))),1),_xlpm.tblf,_xlfn._xlws.SORT(_xlfn._xlws.FILTER(_xlpm.tbl,(_xlfn.TAKE(_xlpm.tbl,,1)&gt;=D162)*(_xlfn.TAKE(_xlpm.tbl,,-1)="impôt"))),_xlfn.TAKE(_xlfn.TAKE(_xlpm.tblf,C162*5),-1,1))</f>
        <v>45699</v>
      </c>
      <c r="F162" s="14"/>
      <c r="G162" s="14"/>
    </row>
    <row r="163" spans="1:7" ht="18">
      <c r="A163" s="14"/>
      <c r="B163" s="14"/>
      <c r="C163" s="14">
        <v>2</v>
      </c>
      <c r="D163" s="17">
        <v>45694</v>
      </c>
      <c r="E163" s="13" cm="1">
        <f t="array" aca="1" ref="E16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annuel'!$C$2:$C$182,,_xlpm.y-1))))),1),_xlpm.tblf,_xlfn._xlws.SORT(_xlfn._xlws.FILTER(_xlpm.tbl,(_xlfn.TAKE(_xlpm.tbl,,1)&gt;=D163)*(_xlfn.TAKE(_xlpm.tbl,,-1)="impôt"))),_xlfn.TAKE(_xlfn.TAKE(_xlpm.tblf,C163*5),-1,1))</f>
        <v>45695</v>
      </c>
      <c r="F163" s="14"/>
      <c r="G163" s="14"/>
    </row>
    <row r="164" spans="1:7" ht="18">
      <c r="A164" s="14"/>
      <c r="B164" s="14"/>
      <c r="C164" s="14">
        <v>2</v>
      </c>
      <c r="D164" s="17">
        <v>45694</v>
      </c>
      <c r="E164" s="13" cm="1">
        <f t="array" aca="1" ref="E16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annuel'!$C$2:$C$182,,_xlpm.y-1))))),1),_xlpm.tblf,_xlfn._xlws.SORT(_xlfn._xlws.FILTER(_xlpm.tbl,(_xlfn.TAKE(_xlpm.tbl,,1)&gt;=D164)*(_xlfn.TAKE(_xlpm.tbl,,-1)="impôt"))),_xlfn.TAKE(_xlfn.TAKE(_xlpm.tblf,C164*5),-1,1))</f>
        <v>45695</v>
      </c>
      <c r="F164" s="14"/>
      <c r="G164" s="14"/>
    </row>
    <row r="165" spans="1:7" ht="18">
      <c r="A165" s="14"/>
      <c r="B165" s="14"/>
      <c r="C165" s="14">
        <v>2</v>
      </c>
      <c r="D165" s="17">
        <v>45698</v>
      </c>
      <c r="E165" s="13" cm="1">
        <f t="array" aca="1" ref="E16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annuel'!$C$2:$C$182,,_xlpm.y-1))))),1),_xlpm.tblf,_xlfn._xlws.SORT(_xlfn._xlws.FILTER(_xlpm.tbl,(_xlfn.TAKE(_xlpm.tbl,,1)&gt;=D165)*(_xlfn.TAKE(_xlpm.tbl,,-1)="impôt"))),_xlfn.TAKE(_xlfn.TAKE(_xlpm.tblf,C165*5),-1,1))</f>
        <v>45700</v>
      </c>
      <c r="F165" s="14"/>
      <c r="G165" s="14"/>
    </row>
    <row r="166" spans="1:7" ht="18">
      <c r="A166" s="14"/>
      <c r="B166" s="14"/>
      <c r="C166" s="14">
        <v>2</v>
      </c>
      <c r="D166" s="17">
        <v>45698</v>
      </c>
      <c r="E166" s="13" cm="1">
        <f t="array" aca="1" ref="E16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annuel'!$C$2:$C$182,,_xlpm.y-1))))),1),_xlpm.tblf,_xlfn._xlws.SORT(_xlfn._xlws.FILTER(_xlpm.tbl,(_xlfn.TAKE(_xlpm.tbl,,1)&gt;=D166)*(_xlfn.TAKE(_xlpm.tbl,,-1)="impôt"))),_xlfn.TAKE(_xlfn.TAKE(_xlpm.tblf,C166*5),-1,1))</f>
        <v>45700</v>
      </c>
      <c r="F166" s="14"/>
      <c r="G166" s="14"/>
    </row>
    <row r="167" spans="1:7" ht="18">
      <c r="A167" s="14"/>
      <c r="B167" s="14"/>
      <c r="C167" s="14">
        <v>2</v>
      </c>
      <c r="D167" s="17">
        <v>45699</v>
      </c>
      <c r="E167" s="13" cm="1">
        <f t="array" aca="1" ref="E16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annuel'!$C$2:$C$182,,_xlpm.y-1))))),1),_xlpm.tblf,_xlfn._xlws.SORT(_xlfn._xlws.FILTER(_xlpm.tbl,(_xlfn.TAKE(_xlpm.tbl,,1)&gt;=D167)*(_xlfn.TAKE(_xlpm.tbl,,-1)="impôt"))),_xlfn.TAKE(_xlfn.TAKE(_xlpm.tblf,C167*5),-1,1))</f>
        <v>45700</v>
      </c>
      <c r="F167" s="14"/>
      <c r="G167" s="14"/>
    </row>
    <row r="168" spans="1:7" ht="18">
      <c r="A168" s="14"/>
      <c r="B168" s="14"/>
      <c r="C168" s="14">
        <v>3</v>
      </c>
      <c r="D168" s="17">
        <v>45704</v>
      </c>
      <c r="E168" s="13" cm="1">
        <f t="array" aca="1" ref="E16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annuel'!$C$2:$C$182,,_xlpm.y-1))))),1),_xlpm.tblf,_xlfn._xlws.SORT(_xlfn._xlws.FILTER(_xlpm.tbl,(_xlfn.TAKE(_xlpm.tbl,,1)&gt;=D168)*(_xlfn.TAKE(_xlpm.tbl,,-1)="impôt"))),_xlfn.TAKE(_xlfn.TAKE(_xlpm.tblf,C168*5),-1,1))</f>
        <v>45708</v>
      </c>
      <c r="F168" s="14"/>
      <c r="G168" s="14"/>
    </row>
    <row r="169" spans="1:7" ht="18">
      <c r="A169" s="14"/>
      <c r="B169" s="14"/>
      <c r="C169" s="14">
        <v>2</v>
      </c>
      <c r="D169" s="17">
        <v>45704</v>
      </c>
      <c r="E169" s="13" cm="1">
        <f t="array" aca="1" ref="E16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annuel'!$C$2:$C$182,,_xlpm.y-1))))),1),_xlpm.tblf,_xlfn._xlws.SORT(_xlfn._xlws.FILTER(_xlpm.tbl,(_xlfn.TAKE(_xlpm.tbl,,1)&gt;=D169)*(_xlfn.TAKE(_xlpm.tbl,,-1)="impôt"))),_xlfn.TAKE(_xlfn.TAKE(_xlpm.tblf,C169*5),-1,1))</f>
        <v>45707</v>
      </c>
      <c r="F169" s="14"/>
      <c r="G169" s="14" t="s">
        <v>35</v>
      </c>
    </row>
    <row r="170" spans="1:7" ht="18">
      <c r="A170" s="14"/>
      <c r="B170" s="14"/>
      <c r="C170" s="14">
        <v>2</v>
      </c>
      <c r="D170" s="17">
        <v>45708</v>
      </c>
      <c r="E170" s="13" cm="1">
        <f t="array" aca="1" ref="E17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annuel'!$C$2:$C$182,,_xlpm.y-1))))),1),_xlpm.tblf,_xlfn._xlws.SORT(_xlfn._xlws.FILTER(_xlpm.tbl,(_xlfn.TAKE(_xlpm.tbl,,1)&gt;=D170)*(_xlfn.TAKE(_xlpm.tbl,,-1)="impôt"))),_xlfn.TAKE(_xlfn.TAKE(_xlpm.tblf,C170*5),-1,1))</f>
        <v>45709</v>
      </c>
      <c r="F170" s="14">
        <v>26</v>
      </c>
      <c r="G170" s="14">
        <v>21</v>
      </c>
    </row>
    <row r="171" spans="1:7" ht="18">
      <c r="A171" s="15"/>
      <c r="B171" s="15"/>
      <c r="C171" s="15">
        <v>2</v>
      </c>
      <c r="D171" s="16">
        <v>45689</v>
      </c>
      <c r="E171" s="13" cm="1">
        <f t="array" aca="1" ref="E17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annuel'!$C$2:$C$182,,_xlpm.y-1))))),1),_xlpm.tblf,_xlfn._xlws.SORT(_xlfn._xlws.FILTER(_xlpm.tbl,(_xlfn.TAKE(_xlpm.tbl,,1)&gt;=D171)*(_xlfn.TAKE(_xlpm.tbl,,-1)="impôt"))),_xlfn.TAKE(_xlfn.TAKE(_xlpm.tblf,C171*5),-1,1))</f>
        <v>45693</v>
      </c>
      <c r="F171" s="15"/>
      <c r="G171" s="15"/>
    </row>
    <row r="172" spans="1:7" ht="18">
      <c r="A172" s="15"/>
      <c r="B172" s="15"/>
      <c r="C172" s="15">
        <v>2</v>
      </c>
      <c r="D172" s="16">
        <v>45689</v>
      </c>
      <c r="E172" s="13" cm="1">
        <f t="array" aca="1" ref="E17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annuel'!$C$2:$C$182,,_xlpm.y-1))))),1),_xlpm.tblf,_xlfn._xlws.SORT(_xlfn._xlws.FILTER(_xlpm.tbl,(_xlfn.TAKE(_xlpm.tbl,,1)&gt;=D172)*(_xlfn.TAKE(_xlpm.tbl,,-1)="impôt"))),_xlfn.TAKE(_xlfn.TAKE(_xlpm.tblf,C172*5),-1,1))</f>
        <v>45693</v>
      </c>
      <c r="F172" s="15"/>
      <c r="G172" s="15"/>
    </row>
    <row r="173" spans="1:7" ht="18">
      <c r="A173" s="15"/>
      <c r="B173" s="15"/>
      <c r="C173" s="15">
        <v>3</v>
      </c>
      <c r="D173" s="16">
        <v>45689</v>
      </c>
      <c r="E173" s="13" cm="1">
        <f t="array" aca="1" ref="E17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annuel'!$C$2:$C$182,,_xlpm.y-1))))),1),_xlpm.tblf,_xlfn._xlws.SORT(_xlfn._xlws.FILTER(_xlpm.tbl,(_xlfn.TAKE(_xlpm.tbl,,1)&gt;=D173)*(_xlfn.TAKE(_xlpm.tbl,,-1)="impôt"))),_xlfn.TAKE(_xlfn.TAKE(_xlpm.tblf,C173*5),-1,1))</f>
        <v>45694</v>
      </c>
      <c r="F173" s="15"/>
      <c r="G173" s="15"/>
    </row>
    <row r="174" spans="1:7" ht="18">
      <c r="A174" s="15"/>
      <c r="B174" s="15"/>
      <c r="C174" s="15">
        <v>4.5</v>
      </c>
      <c r="D174" s="16">
        <v>45689</v>
      </c>
      <c r="E174" s="13" cm="1">
        <f t="array" aca="1" ref="E17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annuel'!$C$2:$C$182,,_xlpm.y-1))))),1),_xlpm.tblf,_xlfn._xlws.SORT(_xlfn._xlws.FILTER(_xlpm.tbl,(_xlfn.TAKE(_xlpm.tbl,,1)&gt;=D174)*(_xlfn.TAKE(_xlpm.tbl,,-1)="impôt"))),_xlfn.TAKE(_xlfn.TAKE(_xlpm.tblf,C174*5),-1,1))</f>
        <v>45699</v>
      </c>
      <c r="F174" s="15"/>
      <c r="G174" s="15"/>
    </row>
    <row r="175" spans="1:7" ht="18">
      <c r="A175" s="15"/>
      <c r="B175" s="15"/>
      <c r="C175" s="15">
        <v>2</v>
      </c>
      <c r="D175" s="16">
        <v>45690</v>
      </c>
      <c r="E175" s="13" cm="1">
        <f t="array" aca="1" ref="E17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annuel'!$C$2:$C$182,,_xlpm.y-1))))),1),_xlpm.tblf,_xlfn._xlws.SORT(_xlfn._xlws.FILTER(_xlpm.tbl,(_xlfn.TAKE(_xlpm.tbl,,1)&gt;=D175)*(_xlfn.TAKE(_xlpm.tbl,,-1)="impôt"))),_xlfn.TAKE(_xlfn.TAKE(_xlpm.tblf,C175*5),-1,1))</f>
        <v>45693</v>
      </c>
      <c r="F175" s="15"/>
      <c r="G175" s="15"/>
    </row>
    <row r="176" spans="1:7" ht="18">
      <c r="A176" s="15"/>
      <c r="B176" s="15"/>
      <c r="C176" s="15">
        <v>2</v>
      </c>
      <c r="D176" s="16">
        <v>45691</v>
      </c>
      <c r="E176" s="13" cm="1">
        <f t="array" aca="1" ref="E17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annuel'!$C$2:$C$182,,_xlpm.y-1))))),1),_xlpm.tblf,_xlfn._xlws.SORT(_xlfn._xlws.FILTER(_xlpm.tbl,(_xlfn.TAKE(_xlpm.tbl,,1)&gt;=D176)*(_xlfn.TAKE(_xlpm.tbl,,-1)="impôt"))),_xlfn.TAKE(_xlfn.TAKE(_xlpm.tblf,C176*5),-1,1))</f>
        <v>45693</v>
      </c>
      <c r="F176" s="15"/>
      <c r="G176" s="15"/>
    </row>
    <row r="177" spans="1:7" ht="18">
      <c r="A177" s="15"/>
      <c r="B177" s="15"/>
      <c r="C177" s="15">
        <v>2</v>
      </c>
      <c r="D177" s="16">
        <v>45691</v>
      </c>
      <c r="E177" s="13" cm="1">
        <f t="array" aca="1" ref="E17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annuel'!$C$2:$C$182,,_xlpm.y-1))))),1),_xlpm.tblf,_xlfn._xlws.SORT(_xlfn._xlws.FILTER(_xlpm.tbl,(_xlfn.TAKE(_xlpm.tbl,,1)&gt;=D177)*(_xlfn.TAKE(_xlpm.tbl,,-1)="impôt"))),_xlfn.TAKE(_xlfn.TAKE(_xlpm.tblf,C177*5),-1,1))</f>
        <v>45693</v>
      </c>
      <c r="F177" s="15"/>
      <c r="G177" s="15"/>
    </row>
    <row r="178" spans="1:7" ht="18">
      <c r="A178" s="15"/>
      <c r="B178" s="15"/>
      <c r="C178" s="15">
        <v>3</v>
      </c>
      <c r="D178" s="16">
        <v>45691</v>
      </c>
      <c r="E178" s="13" cm="1">
        <f t="array" aca="1" ref="E17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annuel'!$C$2:$C$182,,_xlpm.y-1))))),1),_xlpm.tblf,_xlfn._xlws.SORT(_xlfn._xlws.FILTER(_xlpm.tbl,(_xlfn.TAKE(_xlpm.tbl,,1)&gt;=D178)*(_xlfn.TAKE(_xlpm.tbl,,-1)="impôt"))),_xlfn.TAKE(_xlfn.TAKE(_xlpm.tblf,C178*5),-1,1))</f>
        <v>45694</v>
      </c>
      <c r="F178" s="15"/>
      <c r="G178" s="15"/>
    </row>
    <row r="179" spans="1:7" ht="18">
      <c r="A179" s="15"/>
      <c r="B179" s="15"/>
      <c r="C179" s="15">
        <v>2</v>
      </c>
      <c r="D179" s="16">
        <v>45692</v>
      </c>
      <c r="E179" s="13" cm="1">
        <f t="array" aca="1" ref="E17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annuel'!$C$2:$C$182,,_xlpm.y-1))))),1),_xlpm.tblf,_xlfn._xlws.SORT(_xlfn._xlws.FILTER(_xlpm.tbl,(_xlfn.TAKE(_xlpm.tbl,,1)&gt;=D179)*(_xlfn.TAKE(_xlpm.tbl,,-1)="impôt"))),_xlfn.TAKE(_xlfn.TAKE(_xlpm.tblf,C179*5),-1,1))</f>
        <v>45693</v>
      </c>
      <c r="F179" s="15"/>
      <c r="G179" s="15" t="s">
        <v>35</v>
      </c>
    </row>
    <row r="180" spans="1:7" ht="18">
      <c r="A180" s="15"/>
      <c r="B180" s="15"/>
      <c r="C180" s="15">
        <v>2</v>
      </c>
      <c r="D180" s="16">
        <v>45692</v>
      </c>
      <c r="E180" s="13" cm="1">
        <f t="array" aca="1" ref="E18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annuel'!$C$2:$C$182,,_xlpm.y-1))))),1),_xlpm.tblf,_xlfn._xlws.SORT(_xlfn._xlws.FILTER(_xlpm.tbl,(_xlfn.TAKE(_xlpm.tbl,,1)&gt;=D180)*(_xlfn.TAKE(_xlpm.tbl,,-1)="impôt"))),_xlfn.TAKE(_xlfn.TAKE(_xlpm.tblf,C180*5),-1,1))</f>
        <v>45693</v>
      </c>
      <c r="F180" s="15">
        <v>24.5</v>
      </c>
      <c r="G180" s="15">
        <v>22</v>
      </c>
    </row>
    <row r="181" spans="1:7" ht="18">
      <c r="A181" s="14"/>
      <c r="B181" s="14"/>
      <c r="C181" s="14">
        <v>5</v>
      </c>
      <c r="D181" s="17">
        <v>45692</v>
      </c>
      <c r="E181" s="13" cm="1">
        <f t="array" aca="1" ref="E18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annuel'!$C$2:$C$182,,_xlpm.y-1))))),1),_xlpm.tblf,_xlfn._xlws.SORT(_xlfn._xlws.FILTER(_xlpm.tbl,(_xlfn.TAKE(_xlpm.tbl,,1)&gt;=D181)*(_xlfn.TAKE(_xlpm.tbl,,-1)="impôt"))),_xlfn.TAKE(_xlfn.TAKE(_xlpm.tblf,C181*5),-1,1))</f>
        <v>45699</v>
      </c>
      <c r="F181" s="14"/>
      <c r="G181" s="14"/>
    </row>
    <row r="182" spans="1:7" ht="18">
      <c r="A182" s="14"/>
      <c r="B182" s="14"/>
      <c r="C182" s="14">
        <v>4</v>
      </c>
      <c r="D182" s="17">
        <v>45693</v>
      </c>
      <c r="E182" s="13" cm="1">
        <f t="array" aca="1" ref="E18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annuel'!$C$2:$C$182,,_xlpm.y-1))))),1),_xlpm.tblf,_xlfn._xlws.SORT(_xlfn._xlws.FILTER(_xlpm.tbl,(_xlfn.TAKE(_xlpm.tbl,,1)&gt;=D182)*(_xlfn.TAKE(_xlpm.tbl,,-1)="impôt"))),_xlfn.TAKE(_xlfn.TAKE(_xlpm.tblf,C182*5),-1,1))</f>
        <v>45699</v>
      </c>
      <c r="F182" s="14"/>
      <c r="G182" s="14"/>
    </row>
    <row r="183" spans="1:7" ht="18">
      <c r="A183" s="14"/>
      <c r="B183" s="14"/>
      <c r="C183" s="14">
        <v>2</v>
      </c>
      <c r="D183" s="17">
        <v>45694</v>
      </c>
      <c r="E183" s="13" cm="1">
        <f t="array" aca="1" ref="E18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annuel'!$C$2:$C$182,,_xlpm.y-1))))),1),_xlpm.tblf,_xlfn._xlws.SORT(_xlfn._xlws.FILTER(_xlpm.tbl,(_xlfn.TAKE(_xlpm.tbl,,1)&gt;=D183)*(_xlfn.TAKE(_xlpm.tbl,,-1)="impôt"))),_xlfn.TAKE(_xlfn.TAKE(_xlpm.tblf,C183*5),-1,1))</f>
        <v>45695</v>
      </c>
      <c r="F183" s="14"/>
      <c r="G183" s="14"/>
    </row>
    <row r="184" spans="1:7" ht="18">
      <c r="A184" s="14"/>
      <c r="B184" s="14"/>
      <c r="C184" s="14">
        <v>2</v>
      </c>
      <c r="D184" s="17">
        <v>45694</v>
      </c>
      <c r="E184" s="13" cm="1">
        <f t="array" aca="1" ref="E18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annuel'!$C$2:$C$182,,_xlpm.y-1))))),1),_xlpm.tblf,_xlfn._xlws.SORT(_xlfn._xlws.FILTER(_xlpm.tbl,(_xlfn.TAKE(_xlpm.tbl,,1)&gt;=D184)*(_xlfn.TAKE(_xlpm.tbl,,-1)="impôt"))),_xlfn.TAKE(_xlfn.TAKE(_xlpm.tblf,C184*5),-1,1))</f>
        <v>45695</v>
      </c>
      <c r="F184" s="14"/>
      <c r="G184" s="14"/>
    </row>
    <row r="185" spans="1:7" ht="18">
      <c r="A185" s="14"/>
      <c r="B185" s="14"/>
      <c r="C185" s="14">
        <v>2</v>
      </c>
      <c r="D185" s="17">
        <v>45698</v>
      </c>
      <c r="E185" s="13" cm="1">
        <f t="array" aca="1" ref="E18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annuel'!$C$2:$C$182,,_xlpm.y-1))))),1),_xlpm.tblf,_xlfn._xlws.SORT(_xlfn._xlws.FILTER(_xlpm.tbl,(_xlfn.TAKE(_xlpm.tbl,,1)&gt;=D185)*(_xlfn.TAKE(_xlpm.tbl,,-1)="impôt"))),_xlfn.TAKE(_xlfn.TAKE(_xlpm.tblf,C185*5),-1,1))</f>
        <v>45700</v>
      </c>
      <c r="F185" s="14"/>
      <c r="G185" s="14"/>
    </row>
    <row r="186" spans="1:7" ht="18">
      <c r="A186" s="14"/>
      <c r="B186" s="14"/>
      <c r="C186" s="14">
        <v>2</v>
      </c>
      <c r="D186" s="17">
        <v>45698</v>
      </c>
      <c r="E186" s="13" cm="1">
        <f t="array" aca="1" ref="E18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annuel'!$C$2:$C$182,,_xlpm.y-1))))),1),_xlpm.tblf,_xlfn._xlws.SORT(_xlfn._xlws.FILTER(_xlpm.tbl,(_xlfn.TAKE(_xlpm.tbl,,1)&gt;=D186)*(_xlfn.TAKE(_xlpm.tbl,,-1)="impôt"))),_xlfn.TAKE(_xlfn.TAKE(_xlpm.tblf,C186*5),-1,1))</f>
        <v>45700</v>
      </c>
      <c r="F186" s="14"/>
      <c r="G186" s="14"/>
    </row>
    <row r="187" spans="1:7" ht="18">
      <c r="A187" s="14"/>
      <c r="B187" s="14"/>
      <c r="C187" s="14">
        <v>2</v>
      </c>
      <c r="D187" s="17">
        <v>45699</v>
      </c>
      <c r="E187" s="13" cm="1">
        <f t="array" aca="1" ref="E18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annuel'!$C$2:$C$182,,_xlpm.y-1))))),1),_xlpm.tblf,_xlfn._xlws.SORT(_xlfn._xlws.FILTER(_xlpm.tbl,(_xlfn.TAKE(_xlpm.tbl,,1)&gt;=D187)*(_xlfn.TAKE(_xlpm.tbl,,-1)="impôt"))),_xlfn.TAKE(_xlfn.TAKE(_xlpm.tblf,C187*5),-1,1))</f>
        <v>45700</v>
      </c>
      <c r="F187" s="14"/>
      <c r="G187" s="14"/>
    </row>
    <row r="188" spans="1:7" ht="18">
      <c r="A188" s="14"/>
      <c r="B188" s="14"/>
      <c r="C188" s="14">
        <v>3</v>
      </c>
      <c r="D188" s="17">
        <v>45704</v>
      </c>
      <c r="E188" s="13" cm="1">
        <f t="array" aca="1" ref="E18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annuel'!$C$2:$C$182,,_xlpm.y-1))))),1),_xlpm.tblf,_xlfn._xlws.SORT(_xlfn._xlws.FILTER(_xlpm.tbl,(_xlfn.TAKE(_xlpm.tbl,,1)&gt;=D188)*(_xlfn.TAKE(_xlpm.tbl,,-1)="impôt"))),_xlfn.TAKE(_xlfn.TAKE(_xlpm.tblf,C188*5),-1,1))</f>
        <v>45708</v>
      </c>
      <c r="F188" s="14"/>
      <c r="G188" s="14"/>
    </row>
    <row r="189" spans="1:7" ht="18">
      <c r="A189" s="14"/>
      <c r="B189" s="14"/>
      <c r="C189" s="14">
        <v>2</v>
      </c>
      <c r="D189" s="17">
        <v>45704</v>
      </c>
      <c r="E189" s="13" cm="1">
        <f t="array" aca="1" ref="E18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annuel'!$C$2:$C$182,,_xlpm.y-1))))),1),_xlpm.tblf,_xlfn._xlws.SORT(_xlfn._xlws.FILTER(_xlpm.tbl,(_xlfn.TAKE(_xlpm.tbl,,1)&gt;=D189)*(_xlfn.TAKE(_xlpm.tbl,,-1)="impôt"))),_xlfn.TAKE(_xlfn.TAKE(_xlpm.tblf,C189*5),-1,1))</f>
        <v>45707</v>
      </c>
      <c r="F189" s="14"/>
      <c r="G189" s="14" t="s">
        <v>36</v>
      </c>
    </row>
    <row r="190" spans="1:7" ht="18">
      <c r="A190" s="14"/>
      <c r="B190" s="14"/>
      <c r="C190" s="14">
        <v>2</v>
      </c>
      <c r="D190" s="17">
        <v>45708</v>
      </c>
      <c r="E190" s="13" cm="1">
        <f t="array" aca="1" ref="E19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annuel'!$C$2:$C$182,,_xlpm.y-1))))),1),_xlpm.tblf,_xlfn._xlws.SORT(_xlfn._xlws.FILTER(_xlpm.tbl,(_xlfn.TAKE(_xlpm.tbl,,1)&gt;=D190)*(_xlfn.TAKE(_xlpm.tbl,,-1)="impôt"))),_xlfn.TAKE(_xlfn.TAKE(_xlpm.tblf,C190*5),-1,1))</f>
        <v>45709</v>
      </c>
      <c r="F190" s="14">
        <v>26</v>
      </c>
      <c r="G190" s="14">
        <v>23</v>
      </c>
    </row>
    <row r="191" spans="1:7" ht="18">
      <c r="A191" s="15"/>
      <c r="B191" s="15"/>
      <c r="C191" s="15">
        <v>2</v>
      </c>
      <c r="D191" s="16">
        <v>45689</v>
      </c>
      <c r="E191" s="13" cm="1">
        <f t="array" aca="1" ref="E19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annuel'!$C$2:$C$182,,_xlpm.y-1))))),1),_xlpm.tblf,_xlfn._xlws.SORT(_xlfn._xlws.FILTER(_xlpm.tbl,(_xlfn.TAKE(_xlpm.tbl,,1)&gt;=D191)*(_xlfn.TAKE(_xlpm.tbl,,-1)="impôt"))),_xlfn.TAKE(_xlfn.TAKE(_xlpm.tblf,C191*5),-1,1))</f>
        <v>45693</v>
      </c>
      <c r="F191" s="15"/>
      <c r="G191" s="15"/>
    </row>
    <row r="192" spans="1:7" ht="18">
      <c r="A192" s="15"/>
      <c r="B192" s="15"/>
      <c r="C192" s="15">
        <v>2</v>
      </c>
      <c r="D192" s="16">
        <v>45689</v>
      </c>
      <c r="E192" s="13" cm="1">
        <f t="array" aca="1" ref="E19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annuel'!$C$2:$C$182,,_xlpm.y-1))))),1),_xlpm.tblf,_xlfn._xlws.SORT(_xlfn._xlws.FILTER(_xlpm.tbl,(_xlfn.TAKE(_xlpm.tbl,,1)&gt;=D192)*(_xlfn.TAKE(_xlpm.tbl,,-1)="impôt"))),_xlfn.TAKE(_xlfn.TAKE(_xlpm.tblf,C192*5),-1,1))</f>
        <v>45693</v>
      </c>
      <c r="F192" s="15"/>
      <c r="G192" s="15"/>
    </row>
    <row r="193" spans="1:7" ht="18">
      <c r="A193" s="15"/>
      <c r="B193" s="15"/>
      <c r="C193" s="15">
        <v>3</v>
      </c>
      <c r="D193" s="16">
        <v>45689</v>
      </c>
      <c r="E193" s="13" cm="1">
        <f t="array" aca="1" ref="E19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annuel'!$C$2:$C$182,,_xlpm.y-1))))),1),_xlpm.tblf,_xlfn._xlws.SORT(_xlfn._xlws.FILTER(_xlpm.tbl,(_xlfn.TAKE(_xlpm.tbl,,1)&gt;=D193)*(_xlfn.TAKE(_xlpm.tbl,,-1)="impôt"))),_xlfn.TAKE(_xlfn.TAKE(_xlpm.tblf,C193*5),-1,1))</f>
        <v>45694</v>
      </c>
      <c r="F193" s="15"/>
      <c r="G193" s="15"/>
    </row>
    <row r="194" spans="1:7" ht="18">
      <c r="A194" s="15"/>
      <c r="B194" s="15"/>
      <c r="C194" s="15">
        <v>4.5</v>
      </c>
      <c r="D194" s="16">
        <v>45689</v>
      </c>
      <c r="E194" s="13" cm="1">
        <f t="array" aca="1" ref="E19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annuel'!$C$2:$C$182,,_xlpm.y-1))))),1),_xlpm.tblf,_xlfn._xlws.SORT(_xlfn._xlws.FILTER(_xlpm.tbl,(_xlfn.TAKE(_xlpm.tbl,,1)&gt;=D194)*(_xlfn.TAKE(_xlpm.tbl,,-1)="impôt"))),_xlfn.TAKE(_xlfn.TAKE(_xlpm.tblf,C194*5),-1,1))</f>
        <v>45699</v>
      </c>
      <c r="F194" s="15"/>
      <c r="G194" s="15"/>
    </row>
    <row r="195" spans="1:7" ht="18">
      <c r="A195" s="15"/>
      <c r="B195" s="15"/>
      <c r="C195" s="15">
        <v>2</v>
      </c>
      <c r="D195" s="16">
        <v>45690</v>
      </c>
      <c r="E195" s="13" cm="1">
        <f t="array" aca="1" ref="E19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annuel'!$C$2:$C$182,,_xlpm.y-1))))),1),_xlpm.tblf,_xlfn._xlws.SORT(_xlfn._xlws.FILTER(_xlpm.tbl,(_xlfn.TAKE(_xlpm.tbl,,1)&gt;=D195)*(_xlfn.TAKE(_xlpm.tbl,,-1)="impôt"))),_xlfn.TAKE(_xlfn.TAKE(_xlpm.tblf,C195*5),-1,1))</f>
        <v>45693</v>
      </c>
      <c r="F195" s="15"/>
      <c r="G195" s="15"/>
    </row>
    <row r="196" spans="1:7" ht="18">
      <c r="A196" s="15"/>
      <c r="B196" s="15"/>
      <c r="C196" s="15">
        <v>2</v>
      </c>
      <c r="D196" s="16">
        <v>45691</v>
      </c>
      <c r="E196" s="13" cm="1">
        <f t="array" aca="1" ref="E19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annuel'!$C$2:$C$182,,_xlpm.y-1))))),1),_xlpm.tblf,_xlfn._xlws.SORT(_xlfn._xlws.FILTER(_xlpm.tbl,(_xlfn.TAKE(_xlpm.tbl,,1)&gt;=D196)*(_xlfn.TAKE(_xlpm.tbl,,-1)="impôt"))),_xlfn.TAKE(_xlfn.TAKE(_xlpm.tblf,C196*5),-1,1))</f>
        <v>45693</v>
      </c>
      <c r="F196" s="15"/>
      <c r="G196" s="15"/>
    </row>
    <row r="197" spans="1:7" ht="18">
      <c r="A197" s="15"/>
      <c r="B197" s="15"/>
      <c r="C197" s="15">
        <v>2</v>
      </c>
      <c r="D197" s="16">
        <v>45691</v>
      </c>
      <c r="E197" s="13" cm="1">
        <f t="array" aca="1" ref="E19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annuel'!$C$2:$C$182,,_xlpm.y-1))))),1),_xlpm.tblf,_xlfn._xlws.SORT(_xlfn._xlws.FILTER(_xlpm.tbl,(_xlfn.TAKE(_xlpm.tbl,,1)&gt;=D197)*(_xlfn.TAKE(_xlpm.tbl,,-1)="impôt"))),_xlfn.TAKE(_xlfn.TAKE(_xlpm.tblf,C197*5),-1,1))</f>
        <v>45693</v>
      </c>
      <c r="F197" s="15"/>
      <c r="G197" s="15"/>
    </row>
    <row r="198" spans="1:7" ht="18">
      <c r="A198" s="15"/>
      <c r="B198" s="15"/>
      <c r="C198" s="15">
        <v>3</v>
      </c>
      <c r="D198" s="16">
        <v>45691</v>
      </c>
      <c r="E198" s="13" cm="1">
        <f t="array" aca="1" ref="E19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annuel'!$C$2:$C$182,,_xlpm.y-1))))),1),_xlpm.tblf,_xlfn._xlws.SORT(_xlfn._xlws.FILTER(_xlpm.tbl,(_xlfn.TAKE(_xlpm.tbl,,1)&gt;=D198)*(_xlfn.TAKE(_xlpm.tbl,,-1)="impôt"))),_xlfn.TAKE(_xlfn.TAKE(_xlpm.tblf,C198*5),-1,1))</f>
        <v>45694</v>
      </c>
      <c r="F198" s="15"/>
      <c r="G198" s="15"/>
    </row>
    <row r="199" spans="1:7" ht="18">
      <c r="A199" s="15"/>
      <c r="B199" s="15"/>
      <c r="C199" s="15">
        <v>2</v>
      </c>
      <c r="D199" s="16">
        <v>45692</v>
      </c>
      <c r="E199" s="13" cm="1">
        <f t="array" aca="1" ref="E19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annuel'!$C$2:$C$182,,_xlpm.y-1))))),1),_xlpm.tblf,_xlfn._xlws.SORT(_xlfn._xlws.FILTER(_xlpm.tbl,(_xlfn.TAKE(_xlpm.tbl,,1)&gt;=D199)*(_xlfn.TAKE(_xlpm.tbl,,-1)="impôt"))),_xlfn.TAKE(_xlfn.TAKE(_xlpm.tblf,C199*5),-1,1))</f>
        <v>45693</v>
      </c>
      <c r="F199" s="15"/>
      <c r="G199" s="15" t="s">
        <v>36</v>
      </c>
    </row>
    <row r="200" spans="1:7" ht="18">
      <c r="A200" s="15"/>
      <c r="B200" s="15"/>
      <c r="C200" s="15">
        <v>2</v>
      </c>
      <c r="D200" s="16">
        <v>45692</v>
      </c>
      <c r="E200" s="13" cm="1">
        <f t="array" aca="1" ref="E20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annuel'!$C$2:$C$182,,_xlpm.y-1))))),1),_xlpm.tblf,_xlfn._xlws.SORT(_xlfn._xlws.FILTER(_xlpm.tbl,(_xlfn.TAKE(_xlpm.tbl,,1)&gt;=D200)*(_xlfn.TAKE(_xlpm.tbl,,-1)="impôt"))),_xlfn.TAKE(_xlfn.TAKE(_xlpm.tblf,C200*5),-1,1))</f>
        <v>45693</v>
      </c>
      <c r="F200" s="15">
        <v>24.5</v>
      </c>
      <c r="G200" s="15">
        <v>24</v>
      </c>
    </row>
    <row r="201" spans="1:7" ht="18">
      <c r="A201" s="14"/>
      <c r="B201" s="14"/>
      <c r="C201" s="14">
        <v>5</v>
      </c>
      <c r="D201" s="17">
        <v>45692</v>
      </c>
      <c r="E201" s="13" cm="1">
        <f t="array" aca="1" ref="E20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annuel'!$C$2:$C$182,,_xlpm.y-1))))),1),_xlpm.tblf,_xlfn._xlws.SORT(_xlfn._xlws.FILTER(_xlpm.tbl,(_xlfn.TAKE(_xlpm.tbl,,1)&gt;=D201)*(_xlfn.TAKE(_xlpm.tbl,,-1)="impôt"))),_xlfn.TAKE(_xlfn.TAKE(_xlpm.tblf,C201*5),-1,1))</f>
        <v>45699</v>
      </c>
      <c r="F201" s="14"/>
      <c r="G201" s="14"/>
    </row>
    <row r="202" spans="1:7" ht="18">
      <c r="A202" s="14"/>
      <c r="B202" s="14"/>
      <c r="C202" s="14">
        <v>4</v>
      </c>
      <c r="D202" s="17">
        <v>45693</v>
      </c>
      <c r="E202" s="13" cm="1">
        <f t="array" aca="1" ref="E20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annuel'!$C$2:$C$182,,_xlpm.y-1))))),1),_xlpm.tblf,_xlfn._xlws.SORT(_xlfn._xlws.FILTER(_xlpm.tbl,(_xlfn.TAKE(_xlpm.tbl,,1)&gt;=D202)*(_xlfn.TAKE(_xlpm.tbl,,-1)="impôt"))),_xlfn.TAKE(_xlfn.TAKE(_xlpm.tblf,C202*5),-1,1))</f>
        <v>45699</v>
      </c>
      <c r="F202" s="14"/>
      <c r="G202" s="14"/>
    </row>
    <row r="203" spans="1:7" ht="18">
      <c r="A203" s="14"/>
      <c r="B203" s="14"/>
      <c r="C203" s="14">
        <v>2</v>
      </c>
      <c r="D203" s="17">
        <v>45694</v>
      </c>
      <c r="E203" s="13" cm="1">
        <f t="array" aca="1" ref="E20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annuel'!$C$2:$C$182,,_xlpm.y-1))))),1),_xlpm.tblf,_xlfn._xlws.SORT(_xlfn._xlws.FILTER(_xlpm.tbl,(_xlfn.TAKE(_xlpm.tbl,,1)&gt;=D203)*(_xlfn.TAKE(_xlpm.tbl,,-1)="impôt"))),_xlfn.TAKE(_xlfn.TAKE(_xlpm.tblf,C203*5),-1,1))</f>
        <v>45695</v>
      </c>
      <c r="F203" s="14"/>
      <c r="G203" s="14"/>
    </row>
    <row r="204" spans="1:7" ht="18">
      <c r="A204" s="14"/>
      <c r="B204" s="14"/>
      <c r="C204" s="14">
        <v>2</v>
      </c>
      <c r="D204" s="17">
        <v>45694</v>
      </c>
      <c r="E204" s="13" cm="1">
        <f t="array" aca="1" ref="E20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annuel'!$C$2:$C$182,,_xlpm.y-1))))),1),_xlpm.tblf,_xlfn._xlws.SORT(_xlfn._xlws.FILTER(_xlpm.tbl,(_xlfn.TAKE(_xlpm.tbl,,1)&gt;=D204)*(_xlfn.TAKE(_xlpm.tbl,,-1)="impôt"))),_xlfn.TAKE(_xlfn.TAKE(_xlpm.tblf,C204*5),-1,1))</f>
        <v>45695</v>
      </c>
      <c r="F204" s="14"/>
      <c r="G204" s="14"/>
    </row>
    <row r="205" spans="1:7" ht="18">
      <c r="A205" s="14"/>
      <c r="B205" s="14"/>
      <c r="C205" s="14">
        <v>2</v>
      </c>
      <c r="D205" s="17">
        <v>45698</v>
      </c>
      <c r="E205" s="13" cm="1">
        <f t="array" aca="1" ref="E20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annuel'!$C$2:$C$182,,_xlpm.y-1))))),1),_xlpm.tblf,_xlfn._xlws.SORT(_xlfn._xlws.FILTER(_xlpm.tbl,(_xlfn.TAKE(_xlpm.tbl,,1)&gt;=D205)*(_xlfn.TAKE(_xlpm.tbl,,-1)="impôt"))),_xlfn.TAKE(_xlfn.TAKE(_xlpm.tblf,C205*5),-1,1))</f>
        <v>45700</v>
      </c>
      <c r="F205" s="14"/>
      <c r="G205" s="14"/>
    </row>
    <row r="206" spans="1:7" ht="18">
      <c r="A206" s="14"/>
      <c r="B206" s="14"/>
      <c r="C206" s="14">
        <v>2</v>
      </c>
      <c r="D206" s="17">
        <v>45698</v>
      </c>
      <c r="E206" s="13" cm="1">
        <f t="array" aca="1" ref="E20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annuel'!$C$2:$C$182,,_xlpm.y-1))))),1),_xlpm.tblf,_xlfn._xlws.SORT(_xlfn._xlws.FILTER(_xlpm.tbl,(_xlfn.TAKE(_xlpm.tbl,,1)&gt;=D206)*(_xlfn.TAKE(_xlpm.tbl,,-1)="impôt"))),_xlfn.TAKE(_xlfn.TAKE(_xlpm.tblf,C206*5),-1,1))</f>
        <v>45700</v>
      </c>
      <c r="F206" s="14"/>
      <c r="G206" s="14"/>
    </row>
    <row r="207" spans="1:7" ht="18">
      <c r="A207" s="14"/>
      <c r="B207" s="14"/>
      <c r="C207" s="14">
        <v>2</v>
      </c>
      <c r="D207" s="17">
        <v>45699</v>
      </c>
      <c r="E207" s="13" cm="1">
        <f t="array" aca="1" ref="E20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annuel'!$C$2:$C$182,,_xlpm.y-1))))),1),_xlpm.tblf,_xlfn._xlws.SORT(_xlfn._xlws.FILTER(_xlpm.tbl,(_xlfn.TAKE(_xlpm.tbl,,1)&gt;=D207)*(_xlfn.TAKE(_xlpm.tbl,,-1)="impôt"))),_xlfn.TAKE(_xlfn.TAKE(_xlpm.tblf,C207*5),-1,1))</f>
        <v>45700</v>
      </c>
      <c r="F207" s="14"/>
      <c r="G207" s="14"/>
    </row>
    <row r="208" spans="1:7" ht="18">
      <c r="A208" s="14"/>
      <c r="B208" s="14"/>
      <c r="C208" s="14">
        <v>3</v>
      </c>
      <c r="D208" s="17">
        <v>45704</v>
      </c>
      <c r="E208" s="13" cm="1">
        <f t="array" aca="1" ref="E20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annuel'!$C$2:$C$182,,_xlpm.y-1))))),1),_xlpm.tblf,_xlfn._xlws.SORT(_xlfn._xlws.FILTER(_xlpm.tbl,(_xlfn.TAKE(_xlpm.tbl,,1)&gt;=D208)*(_xlfn.TAKE(_xlpm.tbl,,-1)="impôt"))),_xlfn.TAKE(_xlfn.TAKE(_xlpm.tblf,C208*5),-1,1))</f>
        <v>45708</v>
      </c>
      <c r="F208" s="14"/>
      <c r="G208" s="14"/>
    </row>
    <row r="209" spans="1:7" ht="18">
      <c r="A209" s="14"/>
      <c r="B209" s="14"/>
      <c r="C209" s="14">
        <v>2</v>
      </c>
      <c r="D209" s="17">
        <v>45704</v>
      </c>
      <c r="E209" s="13" cm="1">
        <f t="array" aca="1" ref="E20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annuel'!$C$2:$C$182,,_xlpm.y-1))))),1),_xlpm.tblf,_xlfn._xlws.SORT(_xlfn._xlws.FILTER(_xlpm.tbl,(_xlfn.TAKE(_xlpm.tbl,,1)&gt;=D209)*(_xlfn.TAKE(_xlpm.tbl,,-1)="impôt"))),_xlfn.TAKE(_xlfn.TAKE(_xlpm.tblf,C209*5),-1,1))</f>
        <v>45707</v>
      </c>
      <c r="F209" s="14"/>
      <c r="G209" s="14" t="s">
        <v>36</v>
      </c>
    </row>
    <row r="210" spans="1:7" ht="18">
      <c r="A210" s="14"/>
      <c r="B210" s="14"/>
      <c r="C210" s="14">
        <v>2</v>
      </c>
      <c r="D210" s="17">
        <v>45708</v>
      </c>
      <c r="E210" s="13" cm="1">
        <f t="array" aca="1" ref="E21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annuel'!$C$2:$C$182,,_xlpm.y-1))))),1),_xlpm.tblf,_xlfn._xlws.SORT(_xlfn._xlws.FILTER(_xlpm.tbl,(_xlfn.TAKE(_xlpm.tbl,,1)&gt;=D210)*(_xlfn.TAKE(_xlpm.tbl,,-1)="impôt"))),_xlfn.TAKE(_xlfn.TAKE(_xlpm.tblf,C210*5),-1,1))</f>
        <v>45709</v>
      </c>
      <c r="F210" s="14">
        <v>26</v>
      </c>
      <c r="G210" s="14">
        <v>25</v>
      </c>
    </row>
    <row r="211" spans="1:7" ht="18">
      <c r="A211" s="15"/>
      <c r="B211" s="15"/>
      <c r="C211" s="15">
        <v>2</v>
      </c>
      <c r="D211" s="16">
        <v>45689</v>
      </c>
      <c r="E211" s="13" cm="1">
        <f t="array" aca="1" ref="E2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annuel'!$C$2:$C$182,,_xlpm.y-1))))),1),_xlpm.tblf,_xlfn._xlws.SORT(_xlfn._xlws.FILTER(_xlpm.tbl,(_xlfn.TAKE(_xlpm.tbl,,1)&gt;=D211)*(_xlfn.TAKE(_xlpm.tbl,,-1)="impôt"))),_xlfn.TAKE(_xlfn.TAKE(_xlpm.tblf,C211*5),-1,1))</f>
        <v>45693</v>
      </c>
      <c r="F211" s="15"/>
      <c r="G211" s="15"/>
    </row>
    <row r="212" spans="1:7" ht="18">
      <c r="A212" s="15"/>
      <c r="B212" s="15"/>
      <c r="C212" s="15">
        <v>2</v>
      </c>
      <c r="D212" s="16">
        <v>45689</v>
      </c>
      <c r="E212" s="13" cm="1">
        <f t="array" aca="1" ref="E2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annuel'!$C$2:$C$182,,_xlpm.y-1))))),1),_xlpm.tblf,_xlfn._xlws.SORT(_xlfn._xlws.FILTER(_xlpm.tbl,(_xlfn.TAKE(_xlpm.tbl,,1)&gt;=D212)*(_xlfn.TAKE(_xlpm.tbl,,-1)="impôt"))),_xlfn.TAKE(_xlfn.TAKE(_xlpm.tblf,C212*5),-1,1))</f>
        <v>45693</v>
      </c>
      <c r="F212" s="15"/>
      <c r="G212" s="15"/>
    </row>
    <row r="213" spans="1:7" ht="18">
      <c r="A213" s="15"/>
      <c r="B213" s="15"/>
      <c r="C213" s="15">
        <v>3</v>
      </c>
      <c r="D213" s="16">
        <v>45689</v>
      </c>
      <c r="E213" s="13" cm="1">
        <f t="array" aca="1" ref="E2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annuel'!$C$2:$C$182,,_xlpm.y-1))))),1),_xlpm.tblf,_xlfn._xlws.SORT(_xlfn._xlws.FILTER(_xlpm.tbl,(_xlfn.TAKE(_xlpm.tbl,,1)&gt;=D213)*(_xlfn.TAKE(_xlpm.tbl,,-1)="impôt"))),_xlfn.TAKE(_xlfn.TAKE(_xlpm.tblf,C213*5),-1,1))</f>
        <v>45694</v>
      </c>
      <c r="F213" s="15"/>
      <c r="G213" s="15"/>
    </row>
    <row r="214" spans="1:7" ht="18">
      <c r="A214" s="15"/>
      <c r="B214" s="15"/>
      <c r="C214" s="15">
        <v>4.5</v>
      </c>
      <c r="D214" s="16">
        <v>45689</v>
      </c>
      <c r="E214" s="13" cm="1">
        <f t="array" aca="1" ref="E2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annuel'!$C$2:$C$182,,_xlpm.y-1))))),1),_xlpm.tblf,_xlfn._xlws.SORT(_xlfn._xlws.FILTER(_xlpm.tbl,(_xlfn.TAKE(_xlpm.tbl,,1)&gt;=D214)*(_xlfn.TAKE(_xlpm.tbl,,-1)="impôt"))),_xlfn.TAKE(_xlfn.TAKE(_xlpm.tblf,C214*5),-1,1))</f>
        <v>45699</v>
      </c>
      <c r="F214" s="15"/>
      <c r="G214" s="15"/>
    </row>
    <row r="215" spans="1:7" ht="18">
      <c r="A215" s="15"/>
      <c r="B215" s="15"/>
      <c r="C215" s="15">
        <v>2</v>
      </c>
      <c r="D215" s="16">
        <v>45690</v>
      </c>
      <c r="E215" s="13" cm="1">
        <f t="array" aca="1" ref="E2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annuel'!$C$2:$C$182,,_xlpm.y-1))))),1),_xlpm.tblf,_xlfn._xlws.SORT(_xlfn._xlws.FILTER(_xlpm.tbl,(_xlfn.TAKE(_xlpm.tbl,,1)&gt;=D215)*(_xlfn.TAKE(_xlpm.tbl,,-1)="impôt"))),_xlfn.TAKE(_xlfn.TAKE(_xlpm.tblf,C215*5),-1,1))</f>
        <v>45693</v>
      </c>
      <c r="F215" s="15"/>
      <c r="G215" s="15"/>
    </row>
    <row r="216" spans="1:7" ht="18">
      <c r="A216" s="15"/>
      <c r="B216" s="15"/>
      <c r="C216" s="15">
        <v>2</v>
      </c>
      <c r="D216" s="16">
        <v>45691</v>
      </c>
      <c r="E216" s="13" cm="1">
        <f t="array" aca="1" ref="E2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annuel'!$C$2:$C$182,,_xlpm.y-1))))),1),_xlpm.tblf,_xlfn._xlws.SORT(_xlfn._xlws.FILTER(_xlpm.tbl,(_xlfn.TAKE(_xlpm.tbl,,1)&gt;=D216)*(_xlfn.TAKE(_xlpm.tbl,,-1)="impôt"))),_xlfn.TAKE(_xlfn.TAKE(_xlpm.tblf,C216*5),-1,1))</f>
        <v>45693</v>
      </c>
      <c r="F216" s="15"/>
      <c r="G216" s="15"/>
    </row>
    <row r="217" spans="1:7" ht="18">
      <c r="A217" s="15"/>
      <c r="B217" s="15"/>
      <c r="C217" s="15">
        <v>2</v>
      </c>
      <c r="D217" s="16">
        <v>45691</v>
      </c>
      <c r="E217" s="13" cm="1">
        <f t="array" aca="1" ref="E2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annuel'!$C$2:$C$182,,_xlpm.y-1))))),1),_xlpm.tblf,_xlfn._xlws.SORT(_xlfn._xlws.FILTER(_xlpm.tbl,(_xlfn.TAKE(_xlpm.tbl,,1)&gt;=D217)*(_xlfn.TAKE(_xlpm.tbl,,-1)="impôt"))),_xlfn.TAKE(_xlfn.TAKE(_xlpm.tblf,C217*5),-1,1))</f>
        <v>45693</v>
      </c>
      <c r="F217" s="15"/>
      <c r="G217" s="15"/>
    </row>
    <row r="218" spans="1:7" ht="18">
      <c r="A218" s="15"/>
      <c r="B218" s="15"/>
      <c r="C218" s="15">
        <v>3</v>
      </c>
      <c r="D218" s="16">
        <v>45691</v>
      </c>
      <c r="E218" s="13" cm="1">
        <f t="array" aca="1" ref="E2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annuel'!$C$2:$C$182,,_xlpm.y-1))))),1),_xlpm.tblf,_xlfn._xlws.SORT(_xlfn._xlws.FILTER(_xlpm.tbl,(_xlfn.TAKE(_xlpm.tbl,,1)&gt;=D218)*(_xlfn.TAKE(_xlpm.tbl,,-1)="impôt"))),_xlfn.TAKE(_xlfn.TAKE(_xlpm.tblf,C218*5),-1,1))</f>
        <v>45694</v>
      </c>
      <c r="F218" s="15"/>
      <c r="G218" s="15"/>
    </row>
    <row r="219" spans="1:7" ht="18">
      <c r="A219" s="15"/>
      <c r="B219" s="15"/>
      <c r="C219" s="15">
        <v>2</v>
      </c>
      <c r="D219" s="16">
        <v>45692</v>
      </c>
      <c r="E219" s="13" cm="1">
        <f t="array" aca="1" ref="E2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annuel'!$C$2:$C$182,,_xlpm.y-1))))),1),_xlpm.tblf,_xlfn._xlws.SORT(_xlfn._xlws.FILTER(_xlpm.tbl,(_xlfn.TAKE(_xlpm.tbl,,1)&gt;=D219)*(_xlfn.TAKE(_xlpm.tbl,,-1)="impôt"))),_xlfn.TAKE(_xlfn.TAKE(_xlpm.tblf,C219*5),-1,1))</f>
        <v>45693</v>
      </c>
      <c r="F219" s="15"/>
      <c r="G219" s="15" t="s">
        <v>36</v>
      </c>
    </row>
    <row r="220" spans="1:7" ht="18">
      <c r="A220" s="15"/>
      <c r="B220" s="15"/>
      <c r="C220" s="15">
        <v>2</v>
      </c>
      <c r="D220" s="16">
        <v>45692</v>
      </c>
      <c r="E220" s="13" cm="1">
        <f t="array" aca="1" ref="E2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annuel'!$C$2:$C$182,,_xlpm.y-1))))),1),_xlpm.tblf,_xlfn._xlws.SORT(_xlfn._xlws.FILTER(_xlpm.tbl,(_xlfn.TAKE(_xlpm.tbl,,1)&gt;=D220)*(_xlfn.TAKE(_xlpm.tbl,,-1)="impôt"))),_xlfn.TAKE(_xlfn.TAKE(_xlpm.tblf,C220*5),-1,1))</f>
        <v>45693</v>
      </c>
      <c r="F220" s="15">
        <v>24.5</v>
      </c>
      <c r="G220" s="15">
        <v>26</v>
      </c>
    </row>
    <row r="221" spans="1:7" ht="18">
      <c r="A221" s="14"/>
      <c r="B221" s="14"/>
      <c r="C221" s="14">
        <v>5</v>
      </c>
      <c r="D221" s="17">
        <v>45692</v>
      </c>
      <c r="E221" s="13" cm="1">
        <f t="array" aca="1" ref="E2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annuel'!$C$2:$C$182,,_xlpm.y-1))))),1),_xlpm.tblf,_xlfn._xlws.SORT(_xlfn._xlws.FILTER(_xlpm.tbl,(_xlfn.TAKE(_xlpm.tbl,,1)&gt;=D221)*(_xlfn.TAKE(_xlpm.tbl,,-1)="impôt"))),_xlfn.TAKE(_xlfn.TAKE(_xlpm.tblf,C221*5),-1,1))</f>
        <v>45699</v>
      </c>
      <c r="F221" s="14"/>
      <c r="G221" s="14"/>
    </row>
    <row r="222" spans="1:7" ht="18">
      <c r="A222" s="14"/>
      <c r="B222" s="14"/>
      <c r="C222" s="14">
        <v>4</v>
      </c>
      <c r="D222" s="17">
        <v>45693</v>
      </c>
      <c r="E222" s="13" cm="1">
        <f t="array" aca="1" ref="E2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annuel'!$C$2:$C$182,,_xlpm.y-1))))),1),_xlpm.tblf,_xlfn._xlws.SORT(_xlfn._xlws.FILTER(_xlpm.tbl,(_xlfn.TAKE(_xlpm.tbl,,1)&gt;=D222)*(_xlfn.TAKE(_xlpm.tbl,,-1)="impôt"))),_xlfn.TAKE(_xlfn.TAKE(_xlpm.tblf,C222*5),-1,1))</f>
        <v>45699</v>
      </c>
      <c r="F222" s="14"/>
      <c r="G222" s="14"/>
    </row>
    <row r="223" spans="1:7" ht="18">
      <c r="A223" s="14"/>
      <c r="B223" s="14"/>
      <c r="C223" s="14">
        <v>2</v>
      </c>
      <c r="D223" s="17">
        <v>45694</v>
      </c>
      <c r="E223" s="13" cm="1">
        <f t="array" aca="1" ref="E2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annuel'!$C$2:$C$182,,_xlpm.y-1))))),1),_xlpm.tblf,_xlfn._xlws.SORT(_xlfn._xlws.FILTER(_xlpm.tbl,(_xlfn.TAKE(_xlpm.tbl,,1)&gt;=D223)*(_xlfn.TAKE(_xlpm.tbl,,-1)="impôt"))),_xlfn.TAKE(_xlfn.TAKE(_xlpm.tblf,C223*5),-1,1))</f>
        <v>45695</v>
      </c>
      <c r="F223" s="14"/>
      <c r="G223" s="14"/>
    </row>
    <row r="224" spans="1:7" ht="18">
      <c r="A224" s="14"/>
      <c r="B224" s="14"/>
      <c r="C224" s="14">
        <v>2</v>
      </c>
      <c r="D224" s="17">
        <v>45694</v>
      </c>
      <c r="E224" s="13" cm="1">
        <f t="array" aca="1" ref="E2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annuel'!$C$2:$C$182,,_xlpm.y-1))))),1),_xlpm.tblf,_xlfn._xlws.SORT(_xlfn._xlws.FILTER(_xlpm.tbl,(_xlfn.TAKE(_xlpm.tbl,,1)&gt;=D224)*(_xlfn.TAKE(_xlpm.tbl,,-1)="impôt"))),_xlfn.TAKE(_xlfn.TAKE(_xlpm.tblf,C224*5),-1,1))</f>
        <v>45695</v>
      </c>
      <c r="F224" s="14"/>
      <c r="G224" s="14"/>
    </row>
    <row r="225" spans="1:7" ht="18">
      <c r="A225" s="14"/>
      <c r="B225" s="14"/>
      <c r="C225" s="14">
        <v>2</v>
      </c>
      <c r="D225" s="17">
        <v>45698</v>
      </c>
      <c r="E225" s="13" cm="1">
        <f t="array" aca="1" ref="E2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annuel'!$C$2:$C$182,,_xlpm.y-1))))),1),_xlpm.tblf,_xlfn._xlws.SORT(_xlfn._xlws.FILTER(_xlpm.tbl,(_xlfn.TAKE(_xlpm.tbl,,1)&gt;=D225)*(_xlfn.TAKE(_xlpm.tbl,,-1)="impôt"))),_xlfn.TAKE(_xlfn.TAKE(_xlpm.tblf,C225*5),-1,1))</f>
        <v>45700</v>
      </c>
      <c r="F225" s="14"/>
      <c r="G225" s="14"/>
    </row>
    <row r="226" spans="1:7" ht="18">
      <c r="A226" s="14"/>
      <c r="B226" s="14"/>
      <c r="C226" s="14">
        <v>2</v>
      </c>
      <c r="D226" s="17">
        <v>45698</v>
      </c>
      <c r="E226" s="13" cm="1">
        <f t="array" aca="1" ref="E2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annuel'!$C$2:$C$182,,_xlpm.y-1))))),1),_xlpm.tblf,_xlfn._xlws.SORT(_xlfn._xlws.FILTER(_xlpm.tbl,(_xlfn.TAKE(_xlpm.tbl,,1)&gt;=D226)*(_xlfn.TAKE(_xlpm.tbl,,-1)="impôt"))),_xlfn.TAKE(_xlfn.TAKE(_xlpm.tblf,C226*5),-1,1))</f>
        <v>45700</v>
      </c>
      <c r="F226" s="14"/>
      <c r="G226" s="14"/>
    </row>
    <row r="227" spans="1:7" ht="18">
      <c r="A227" s="14"/>
      <c r="B227" s="14"/>
      <c r="C227" s="14">
        <v>2</v>
      </c>
      <c r="D227" s="17">
        <v>45699</v>
      </c>
      <c r="E227" s="13" cm="1">
        <f t="array" aca="1" ref="E2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annuel'!$C$2:$C$182,,_xlpm.y-1))))),1),_xlpm.tblf,_xlfn._xlws.SORT(_xlfn._xlws.FILTER(_xlpm.tbl,(_xlfn.TAKE(_xlpm.tbl,,1)&gt;=D227)*(_xlfn.TAKE(_xlpm.tbl,,-1)="impôt"))),_xlfn.TAKE(_xlfn.TAKE(_xlpm.tblf,C227*5),-1,1))</f>
        <v>45700</v>
      </c>
      <c r="F227" s="14"/>
      <c r="G227" s="14"/>
    </row>
    <row r="228" spans="1:7" ht="18">
      <c r="A228" s="14"/>
      <c r="B228" s="14"/>
      <c r="C228" s="14">
        <v>3</v>
      </c>
      <c r="D228" s="17">
        <v>45704</v>
      </c>
      <c r="E228" s="13" cm="1">
        <f t="array" aca="1" ref="E2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annuel'!$C$2:$C$182,,_xlpm.y-1))))),1),_xlpm.tblf,_xlfn._xlws.SORT(_xlfn._xlws.FILTER(_xlpm.tbl,(_xlfn.TAKE(_xlpm.tbl,,1)&gt;=D228)*(_xlfn.TAKE(_xlpm.tbl,,-1)="impôt"))),_xlfn.TAKE(_xlfn.TAKE(_xlpm.tblf,C228*5),-1,1))</f>
        <v>45708</v>
      </c>
      <c r="F228" s="14"/>
      <c r="G228" s="14"/>
    </row>
    <row r="229" spans="1:7" ht="18">
      <c r="A229" s="14"/>
      <c r="B229" s="14"/>
      <c r="C229" s="14">
        <v>2</v>
      </c>
      <c r="D229" s="17">
        <v>45704</v>
      </c>
      <c r="E229" s="13" cm="1">
        <f t="array" aca="1" ref="E2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annuel'!$C$2:$C$182,,_xlpm.y-1))))),1),_xlpm.tblf,_xlfn._xlws.SORT(_xlfn._xlws.FILTER(_xlpm.tbl,(_xlfn.TAKE(_xlpm.tbl,,1)&gt;=D229)*(_xlfn.TAKE(_xlpm.tbl,,-1)="impôt"))),_xlfn.TAKE(_xlfn.TAKE(_xlpm.tblf,C229*5),-1,1))</f>
        <v>45707</v>
      </c>
      <c r="F229" s="14"/>
      <c r="G229" s="14" t="s">
        <v>37</v>
      </c>
    </row>
    <row r="230" spans="1:7" ht="18">
      <c r="A230" s="14"/>
      <c r="B230" s="14"/>
      <c r="C230" s="14">
        <v>2</v>
      </c>
      <c r="D230" s="17">
        <v>45708</v>
      </c>
      <c r="E230" s="13" cm="1">
        <f t="array" aca="1" ref="E2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annuel'!$C$2:$C$182,,_xlpm.y-1))))),1),_xlpm.tblf,_xlfn._xlws.SORT(_xlfn._xlws.FILTER(_xlpm.tbl,(_xlfn.TAKE(_xlpm.tbl,,1)&gt;=D230)*(_xlfn.TAKE(_xlpm.tbl,,-1)="impôt"))),_xlfn.TAKE(_xlfn.TAKE(_xlpm.tblf,C230*5),-1,1))</f>
        <v>45709</v>
      </c>
      <c r="F230" s="14">
        <v>26</v>
      </c>
      <c r="G230" s="14">
        <v>27</v>
      </c>
    </row>
    <row r="234" spans="1:7">
      <c r="A234" t="s">
        <v>12</v>
      </c>
      <c r="C234">
        <f>SUM(C11:C233)</f>
        <v>555.5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6"/>
  <sheetViews>
    <sheetView workbookViewId="0">
      <pane ySplit="1" topLeftCell="A23" activePane="bottomLeft" state="frozen"/>
      <selection activeCell="E21" sqref="E21"/>
      <selection pane="bottomLeft" activeCell="L39" sqref="L39"/>
    </sheetView>
  </sheetViews>
  <sheetFormatPr baseColWidth="10" defaultRowHeight="15.75"/>
  <cols>
    <col min="3" max="7" width="11.5" bestFit="1" customWidth="1"/>
    <col min="15" max="15" width="11" style="3"/>
  </cols>
  <sheetData>
    <row r="1" spans="1:18">
      <c r="A1" t="s">
        <v>13</v>
      </c>
      <c r="B1" t="s">
        <v>14</v>
      </c>
      <c r="C1" s="4">
        <v>0.29166666666666669</v>
      </c>
      <c r="D1" s="4">
        <v>0.33333333333333331</v>
      </c>
      <c r="E1" s="4">
        <v>0.375</v>
      </c>
      <c r="F1" s="4">
        <v>0.41666666666666669</v>
      </c>
      <c r="G1" s="4">
        <v>0.45833333333333331</v>
      </c>
      <c r="H1" s="4">
        <v>0.5</v>
      </c>
      <c r="I1" s="4">
        <v>0.54166666666666663</v>
      </c>
      <c r="J1" s="4">
        <v>0.58333333333333337</v>
      </c>
      <c r="K1" s="4">
        <v>0.625</v>
      </c>
      <c r="L1" s="4">
        <v>0.66666666666666663</v>
      </c>
      <c r="M1" s="4">
        <v>0.70833333333333337</v>
      </c>
    </row>
    <row r="2" spans="1:18">
      <c r="A2" s="3">
        <v>45658</v>
      </c>
      <c r="B2" t="s">
        <v>15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6" t="s">
        <v>17</v>
      </c>
      <c r="I2" s="6" t="s">
        <v>18</v>
      </c>
      <c r="J2" s="6" t="s">
        <v>18</v>
      </c>
      <c r="K2" s="6" t="s">
        <v>18</v>
      </c>
      <c r="L2" s="6" t="s">
        <v>18</v>
      </c>
      <c r="M2" s="6" t="s">
        <v>18</v>
      </c>
      <c r="O2" s="3" t="s">
        <v>19</v>
      </c>
      <c r="P2" t="s">
        <v>20</v>
      </c>
      <c r="Q2" t="s">
        <v>21</v>
      </c>
      <c r="R2" t="s">
        <v>22</v>
      </c>
    </row>
    <row r="3" spans="1:18">
      <c r="A3" s="3">
        <v>45659</v>
      </c>
      <c r="B3" t="s">
        <v>23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6" t="s">
        <v>17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O3" s="3" t="s">
        <v>16</v>
      </c>
      <c r="P3">
        <f>COUNTIF(C2:M186,"comptabilité")</f>
        <v>490</v>
      </c>
      <c r="Q3" s="8">
        <f>P3/8.2</f>
        <v>59.756097560975618</v>
      </c>
      <c r="R3" s="8">
        <f>Q3/5</f>
        <v>11.951219512195124</v>
      </c>
    </row>
    <row r="4" spans="1:18">
      <c r="A4" s="3">
        <v>45660</v>
      </c>
      <c r="B4" t="s">
        <v>25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6" t="s">
        <v>17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O4" s="3" t="s">
        <v>1</v>
      </c>
      <c r="P4">
        <f>COUNTIF(C3:M187,"impôt")</f>
        <v>440</v>
      </c>
      <c r="Q4" s="8">
        <f>P4/8.2</f>
        <v>53.658536585365859</v>
      </c>
      <c r="R4" s="8">
        <f>Q4/5</f>
        <v>10.731707317073171</v>
      </c>
    </row>
    <row r="5" spans="1:18">
      <c r="A5" s="3">
        <v>45661</v>
      </c>
      <c r="B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O5" s="3" t="s">
        <v>24</v>
      </c>
      <c r="P5">
        <f>COUNTIF(C4:M188,"révision")</f>
        <v>260</v>
      </c>
      <c r="Q5" s="8">
        <f>P5/8.2</f>
        <v>31.707317073170735</v>
      </c>
      <c r="R5" s="8">
        <f>Q5/5</f>
        <v>6.3414634146341466</v>
      </c>
    </row>
    <row r="6" spans="1:18">
      <c r="A6" s="3">
        <v>45662</v>
      </c>
      <c r="B6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>
      <c r="A7" s="3">
        <v>45663</v>
      </c>
      <c r="B7" t="s">
        <v>28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6" t="s">
        <v>17</v>
      </c>
      <c r="I7" s="7" t="s">
        <v>24</v>
      </c>
      <c r="J7" s="7" t="s">
        <v>24</v>
      </c>
      <c r="K7" s="7" t="s">
        <v>24</v>
      </c>
      <c r="L7" s="7" t="s">
        <v>24</v>
      </c>
      <c r="M7" s="7" t="s">
        <v>24</v>
      </c>
    </row>
    <row r="8" spans="1:18">
      <c r="A8" s="3">
        <v>45664</v>
      </c>
      <c r="B8" t="s">
        <v>29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6" t="s">
        <v>17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</row>
    <row r="9" spans="1:18">
      <c r="A9" s="3">
        <v>45665</v>
      </c>
      <c r="B9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6" t="s">
        <v>17</v>
      </c>
      <c r="I9" s="6" t="s">
        <v>18</v>
      </c>
      <c r="J9" s="6" t="s">
        <v>18</v>
      </c>
      <c r="K9" s="6" t="s">
        <v>18</v>
      </c>
      <c r="L9" s="6" t="s">
        <v>18</v>
      </c>
      <c r="M9" s="6" t="s">
        <v>18</v>
      </c>
    </row>
    <row r="10" spans="1:18">
      <c r="A10" s="3">
        <v>45666</v>
      </c>
      <c r="B10" t="s">
        <v>23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6" t="s">
        <v>17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</row>
    <row r="11" spans="1:18">
      <c r="A11" s="3">
        <v>45667</v>
      </c>
      <c r="B11" t="s">
        <v>25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6" t="s">
        <v>17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</row>
    <row r="12" spans="1:18">
      <c r="A12" s="3">
        <v>45668</v>
      </c>
      <c r="B12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8">
      <c r="A13" s="3">
        <v>45669</v>
      </c>
      <c r="B13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8">
      <c r="A14" s="3">
        <v>45670</v>
      </c>
      <c r="B14" t="s">
        <v>28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6" t="s">
        <v>17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</row>
    <row r="15" spans="1:18">
      <c r="A15" s="3">
        <v>45671</v>
      </c>
      <c r="B15" t="s">
        <v>29</v>
      </c>
      <c r="C15" s="5" t="s">
        <v>16</v>
      </c>
      <c r="D15" s="5" t="s">
        <v>16</v>
      </c>
      <c r="E15" s="5" t="s">
        <v>16</v>
      </c>
      <c r="F15" s="5" t="s">
        <v>16</v>
      </c>
      <c r="G15" s="5" t="s">
        <v>16</v>
      </c>
      <c r="H15" s="6" t="s">
        <v>17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16</v>
      </c>
    </row>
    <row r="16" spans="1:18">
      <c r="A16" s="3">
        <v>45672</v>
      </c>
      <c r="B16" t="s">
        <v>15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6" t="s">
        <v>17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</row>
    <row r="17" spans="1:13">
      <c r="A17" s="3">
        <v>45673</v>
      </c>
      <c r="B17" t="s">
        <v>23</v>
      </c>
      <c r="C17" s="5" t="s">
        <v>16</v>
      </c>
      <c r="D17" s="5" t="s">
        <v>16</v>
      </c>
      <c r="E17" s="5" t="s">
        <v>16</v>
      </c>
      <c r="F17" s="5" t="s">
        <v>16</v>
      </c>
      <c r="G17" s="5" t="s">
        <v>16</v>
      </c>
      <c r="H17" s="6" t="s">
        <v>17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</row>
    <row r="18" spans="1:13">
      <c r="A18" s="3">
        <v>45674</v>
      </c>
      <c r="B18" t="s">
        <v>25</v>
      </c>
      <c r="C18" s="5" t="s">
        <v>16</v>
      </c>
      <c r="D18" s="5" t="s">
        <v>16</v>
      </c>
      <c r="E18" s="5" t="s">
        <v>16</v>
      </c>
      <c r="F18" s="5" t="s">
        <v>16</v>
      </c>
      <c r="G18" s="5" t="s">
        <v>16</v>
      </c>
      <c r="H18" s="6" t="s">
        <v>17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</row>
    <row r="19" spans="1:13">
      <c r="A19" s="3">
        <v>45675</v>
      </c>
      <c r="B19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3">
        <v>45676</v>
      </c>
      <c r="B20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3">
        <v>45677</v>
      </c>
      <c r="B21" t="s">
        <v>28</v>
      </c>
      <c r="C21" s="5" t="s">
        <v>16</v>
      </c>
      <c r="D21" s="5" t="s">
        <v>16</v>
      </c>
      <c r="E21" s="5" t="s">
        <v>16</v>
      </c>
      <c r="F21" s="5" t="s">
        <v>16</v>
      </c>
      <c r="G21" s="5" t="s">
        <v>16</v>
      </c>
      <c r="H21" s="6" t="s">
        <v>17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</row>
    <row r="22" spans="1:13">
      <c r="A22" s="3">
        <v>45678</v>
      </c>
      <c r="B22" t="s">
        <v>29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6" t="s">
        <v>17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</row>
    <row r="23" spans="1:13">
      <c r="A23" s="3">
        <v>45679</v>
      </c>
      <c r="B23" t="s">
        <v>15</v>
      </c>
      <c r="C23" s="5" t="s">
        <v>16</v>
      </c>
      <c r="D23" s="5" t="s">
        <v>16</v>
      </c>
      <c r="E23" s="5" t="s">
        <v>16</v>
      </c>
      <c r="F23" s="5" t="s">
        <v>16</v>
      </c>
      <c r="G23" s="5" t="s">
        <v>16</v>
      </c>
      <c r="H23" s="6" t="s">
        <v>17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</row>
    <row r="24" spans="1:13">
      <c r="A24" s="3">
        <v>45680</v>
      </c>
      <c r="B24" t="s">
        <v>23</v>
      </c>
      <c r="C24" s="5" t="s">
        <v>16</v>
      </c>
      <c r="D24" s="5" t="s">
        <v>16</v>
      </c>
      <c r="E24" s="5" t="s">
        <v>16</v>
      </c>
      <c r="F24" s="5" t="s">
        <v>16</v>
      </c>
      <c r="G24" s="5" t="s">
        <v>16</v>
      </c>
      <c r="H24" s="6" t="s">
        <v>17</v>
      </c>
      <c r="I24" s="7" t="s">
        <v>24</v>
      </c>
      <c r="J24" s="7" t="s">
        <v>24</v>
      </c>
      <c r="K24" s="7" t="s">
        <v>24</v>
      </c>
      <c r="L24" s="7" t="s">
        <v>24</v>
      </c>
      <c r="M24" s="7" t="s">
        <v>24</v>
      </c>
    </row>
    <row r="25" spans="1:13">
      <c r="A25" s="3">
        <v>45681</v>
      </c>
      <c r="B25" t="s">
        <v>25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6" t="s">
        <v>17</v>
      </c>
      <c r="I25" s="5" t="s">
        <v>16</v>
      </c>
      <c r="J25" s="5" t="s">
        <v>16</v>
      </c>
      <c r="K25" s="5" t="s">
        <v>16</v>
      </c>
      <c r="L25" s="5" t="s">
        <v>16</v>
      </c>
      <c r="M25" s="5" t="s">
        <v>16</v>
      </c>
    </row>
    <row r="26" spans="1:13">
      <c r="A26" s="3">
        <v>45682</v>
      </c>
      <c r="B26" t="s">
        <v>26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3">
        <v>45683</v>
      </c>
      <c r="B27" t="s">
        <v>27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3">
        <v>45684</v>
      </c>
      <c r="B28" t="s">
        <v>28</v>
      </c>
      <c r="C28" s="5" t="s">
        <v>16</v>
      </c>
      <c r="D28" s="5" t="s">
        <v>16</v>
      </c>
      <c r="E28" s="5" t="s">
        <v>16</v>
      </c>
      <c r="F28" s="5" t="s">
        <v>16</v>
      </c>
      <c r="G28" s="5" t="s">
        <v>16</v>
      </c>
      <c r="H28" s="6" t="s">
        <v>17</v>
      </c>
      <c r="I28" s="7" t="s">
        <v>24</v>
      </c>
      <c r="J28" s="7" t="s">
        <v>24</v>
      </c>
      <c r="K28" s="7" t="s">
        <v>24</v>
      </c>
      <c r="L28" s="7" t="s">
        <v>24</v>
      </c>
      <c r="M28" s="7" t="s">
        <v>24</v>
      </c>
    </row>
    <row r="29" spans="1:13">
      <c r="A29" s="3">
        <v>45685</v>
      </c>
      <c r="B29" t="s">
        <v>29</v>
      </c>
      <c r="C29" s="5" t="s">
        <v>16</v>
      </c>
      <c r="D29" s="5" t="s">
        <v>16</v>
      </c>
      <c r="E29" s="5" t="s">
        <v>16</v>
      </c>
      <c r="F29" s="5" t="s">
        <v>16</v>
      </c>
      <c r="G29" s="5" t="s">
        <v>16</v>
      </c>
      <c r="H29" s="6" t="s">
        <v>17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</row>
    <row r="30" spans="1:13">
      <c r="A30" s="3">
        <v>45686</v>
      </c>
      <c r="B30" t="s">
        <v>15</v>
      </c>
      <c r="C30" s="5" t="s">
        <v>16</v>
      </c>
      <c r="D30" s="5" t="s">
        <v>16</v>
      </c>
      <c r="E30" s="5" t="s">
        <v>16</v>
      </c>
      <c r="F30" s="5" t="s">
        <v>16</v>
      </c>
      <c r="G30" s="5" t="s">
        <v>16</v>
      </c>
      <c r="H30" s="6" t="s">
        <v>17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</row>
    <row r="31" spans="1:13">
      <c r="A31" s="3">
        <v>45687</v>
      </c>
      <c r="B31" t="s">
        <v>23</v>
      </c>
      <c r="C31" s="5" t="s">
        <v>16</v>
      </c>
      <c r="D31" s="5" t="s">
        <v>16</v>
      </c>
      <c r="E31" s="5" t="s">
        <v>16</v>
      </c>
      <c r="F31" s="5" t="s">
        <v>16</v>
      </c>
      <c r="G31" s="5" t="s">
        <v>16</v>
      </c>
      <c r="H31" s="6" t="s">
        <v>17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</row>
    <row r="32" spans="1:13">
      <c r="A32" s="3">
        <v>45688</v>
      </c>
      <c r="B32" t="s">
        <v>25</v>
      </c>
      <c r="C32" s="5" t="s">
        <v>16</v>
      </c>
      <c r="D32" s="5" t="s">
        <v>16</v>
      </c>
      <c r="E32" s="5" t="s">
        <v>16</v>
      </c>
      <c r="F32" s="5" t="s">
        <v>16</v>
      </c>
      <c r="G32" s="5" t="s">
        <v>16</v>
      </c>
      <c r="H32" s="6" t="s">
        <v>17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16</v>
      </c>
    </row>
    <row r="33" spans="1:13">
      <c r="A33" s="3">
        <v>45689</v>
      </c>
      <c r="B33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3">
        <v>45690</v>
      </c>
      <c r="B34" t="s">
        <v>27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3">
        <v>45691</v>
      </c>
      <c r="B35" t="s">
        <v>28</v>
      </c>
      <c r="C35" s="5" t="s">
        <v>16</v>
      </c>
      <c r="D35" s="5" t="s">
        <v>16</v>
      </c>
      <c r="E35" s="5" t="s">
        <v>16</v>
      </c>
      <c r="F35" s="5" t="s">
        <v>16</v>
      </c>
      <c r="G35" s="5" t="s">
        <v>16</v>
      </c>
      <c r="H35" s="6" t="s">
        <v>17</v>
      </c>
      <c r="I35" s="7" t="s">
        <v>24</v>
      </c>
      <c r="J35" s="7" t="s">
        <v>24</v>
      </c>
      <c r="K35" s="7" t="s">
        <v>24</v>
      </c>
      <c r="L35" s="7" t="s">
        <v>24</v>
      </c>
      <c r="M35" s="7" t="s">
        <v>24</v>
      </c>
    </row>
    <row r="36" spans="1:13">
      <c r="A36" s="3">
        <v>45692</v>
      </c>
      <c r="B36" t="s">
        <v>29</v>
      </c>
      <c r="C36" s="21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6" t="s">
        <v>17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</row>
    <row r="37" spans="1:13">
      <c r="A37" s="3">
        <v>45693</v>
      </c>
      <c r="B37" t="s">
        <v>15</v>
      </c>
      <c r="C37" s="21" t="s">
        <v>1</v>
      </c>
      <c r="D37" s="21" t="s">
        <v>1</v>
      </c>
      <c r="E37" s="9" t="s">
        <v>1</v>
      </c>
      <c r="F37" s="9" t="s">
        <v>1</v>
      </c>
      <c r="G37" s="9" t="s">
        <v>1</v>
      </c>
      <c r="H37" s="6" t="s">
        <v>17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</row>
    <row r="38" spans="1:13">
      <c r="A38" s="3">
        <v>45694</v>
      </c>
      <c r="B38" t="s">
        <v>23</v>
      </c>
      <c r="C38" s="9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6" t="s">
        <v>17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</row>
    <row r="39" spans="1:13">
      <c r="A39" s="3">
        <v>45695</v>
      </c>
      <c r="B39" t="s">
        <v>25</v>
      </c>
      <c r="C39" s="5" t="s">
        <v>16</v>
      </c>
      <c r="D39" s="5" t="s">
        <v>16</v>
      </c>
      <c r="E39" s="5" t="s">
        <v>16</v>
      </c>
      <c r="F39" s="5" t="s">
        <v>16</v>
      </c>
      <c r="G39" s="5" t="s">
        <v>16</v>
      </c>
      <c r="H39" s="6" t="s">
        <v>17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</row>
    <row r="40" spans="1:13">
      <c r="A40" s="3">
        <v>45696</v>
      </c>
      <c r="B40" t="s">
        <v>26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3">
        <v>45697</v>
      </c>
      <c r="B41" t="s">
        <v>27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3">
        <v>45698</v>
      </c>
      <c r="B42" t="s">
        <v>28</v>
      </c>
      <c r="C42" s="5" t="s">
        <v>16</v>
      </c>
      <c r="D42" s="5" t="s">
        <v>16</v>
      </c>
      <c r="E42" s="5" t="s">
        <v>16</v>
      </c>
      <c r="F42" s="5" t="s">
        <v>16</v>
      </c>
      <c r="G42" s="5" t="s">
        <v>16</v>
      </c>
      <c r="H42" s="6" t="s">
        <v>17</v>
      </c>
      <c r="I42" s="7" t="s">
        <v>24</v>
      </c>
      <c r="J42" s="7" t="s">
        <v>24</v>
      </c>
      <c r="K42" s="7" t="s">
        <v>24</v>
      </c>
      <c r="L42" s="7" t="s">
        <v>24</v>
      </c>
      <c r="M42" s="7" t="s">
        <v>24</v>
      </c>
    </row>
    <row r="43" spans="1:13">
      <c r="A43" s="3">
        <v>45699</v>
      </c>
      <c r="B43" t="s">
        <v>29</v>
      </c>
      <c r="C43" s="9" t="s">
        <v>1</v>
      </c>
      <c r="D43" s="9" t="s">
        <v>1</v>
      </c>
      <c r="E43" s="9" t="s">
        <v>1</v>
      </c>
      <c r="F43" s="9" t="s">
        <v>1</v>
      </c>
      <c r="G43" s="9" t="s">
        <v>1</v>
      </c>
      <c r="H43" s="6" t="s">
        <v>17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16</v>
      </c>
    </row>
    <row r="44" spans="1:13">
      <c r="A44" s="3">
        <v>45700</v>
      </c>
      <c r="B44" t="s">
        <v>15</v>
      </c>
      <c r="C44" s="9" t="s">
        <v>1</v>
      </c>
      <c r="D44" s="9" t="s">
        <v>1</v>
      </c>
      <c r="E44" s="9" t="s">
        <v>1</v>
      </c>
      <c r="F44" s="9" t="s">
        <v>1</v>
      </c>
      <c r="G44" s="9" t="s">
        <v>1</v>
      </c>
      <c r="H44" s="6" t="s">
        <v>17</v>
      </c>
      <c r="I44" s="6" t="s">
        <v>18</v>
      </c>
      <c r="J44" s="6" t="s">
        <v>18</v>
      </c>
      <c r="K44" s="6" t="s">
        <v>18</v>
      </c>
      <c r="L44" s="6" t="s">
        <v>18</v>
      </c>
      <c r="M44" s="6" t="s">
        <v>18</v>
      </c>
    </row>
    <row r="45" spans="1:13">
      <c r="A45" s="3">
        <v>45701</v>
      </c>
      <c r="B45" t="s">
        <v>23</v>
      </c>
      <c r="C45" s="9" t="s">
        <v>1</v>
      </c>
      <c r="D45" s="9" t="s">
        <v>1</v>
      </c>
      <c r="E45" s="9" t="s">
        <v>1</v>
      </c>
      <c r="F45" s="9" t="s">
        <v>1</v>
      </c>
      <c r="G45" s="9" t="s">
        <v>1</v>
      </c>
      <c r="H45" s="6" t="s">
        <v>17</v>
      </c>
      <c r="I45" s="7" t="s">
        <v>24</v>
      </c>
      <c r="J45" s="7" t="s">
        <v>24</v>
      </c>
      <c r="K45" s="7" t="s">
        <v>24</v>
      </c>
      <c r="L45" s="7" t="s">
        <v>24</v>
      </c>
      <c r="M45" s="7" t="s">
        <v>24</v>
      </c>
    </row>
    <row r="46" spans="1:13">
      <c r="A46" s="3">
        <v>45702</v>
      </c>
      <c r="B46" t="s">
        <v>25</v>
      </c>
      <c r="C46" s="5" t="s">
        <v>16</v>
      </c>
      <c r="D46" s="5" t="s">
        <v>16</v>
      </c>
      <c r="E46" s="5" t="s">
        <v>16</v>
      </c>
      <c r="F46" s="5" t="s">
        <v>16</v>
      </c>
      <c r="G46" s="5" t="s">
        <v>16</v>
      </c>
      <c r="H46" s="6" t="s">
        <v>17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</row>
    <row r="47" spans="1:13">
      <c r="A47" s="3">
        <v>45703</v>
      </c>
      <c r="B47" t="s">
        <v>26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3">
        <v>45704</v>
      </c>
      <c r="B48" t="s">
        <v>27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3">
        <v>45705</v>
      </c>
      <c r="B49" t="s">
        <v>28</v>
      </c>
      <c r="C49" s="5" t="s">
        <v>16</v>
      </c>
      <c r="D49" s="5" t="s">
        <v>16</v>
      </c>
      <c r="E49" s="5" t="s">
        <v>16</v>
      </c>
      <c r="F49" s="5" t="s">
        <v>16</v>
      </c>
      <c r="G49" s="5" t="s">
        <v>16</v>
      </c>
      <c r="H49" s="6" t="s">
        <v>17</v>
      </c>
      <c r="I49" s="7" t="s">
        <v>24</v>
      </c>
      <c r="J49" s="7" t="s">
        <v>24</v>
      </c>
      <c r="K49" s="7" t="s">
        <v>24</v>
      </c>
      <c r="L49" s="7" t="s">
        <v>24</v>
      </c>
      <c r="M49" s="7" t="s">
        <v>24</v>
      </c>
    </row>
    <row r="50" spans="1:13">
      <c r="A50" s="3">
        <v>45706</v>
      </c>
      <c r="B50" t="s">
        <v>29</v>
      </c>
      <c r="C50" s="9" t="s">
        <v>1</v>
      </c>
      <c r="D50" s="9" t="s">
        <v>1</v>
      </c>
      <c r="E50" s="9" t="s">
        <v>1</v>
      </c>
      <c r="F50" s="9" t="s">
        <v>1</v>
      </c>
      <c r="G50" s="9" t="s">
        <v>1</v>
      </c>
      <c r="H50" s="6" t="s">
        <v>17</v>
      </c>
      <c r="I50" s="5" t="s">
        <v>16</v>
      </c>
      <c r="J50" s="5" t="s">
        <v>16</v>
      </c>
      <c r="K50" s="5" t="s">
        <v>16</v>
      </c>
      <c r="L50" s="5" t="s">
        <v>16</v>
      </c>
      <c r="M50" s="5" t="s">
        <v>16</v>
      </c>
    </row>
    <row r="51" spans="1:13">
      <c r="A51" s="3">
        <v>45707</v>
      </c>
      <c r="B51" t="s">
        <v>15</v>
      </c>
      <c r="C51" s="9" t="s">
        <v>1</v>
      </c>
      <c r="D51" s="9" t="s">
        <v>1</v>
      </c>
      <c r="E51" s="9" t="s">
        <v>1</v>
      </c>
      <c r="F51" s="9" t="s">
        <v>1</v>
      </c>
      <c r="G51" s="9" t="s">
        <v>1</v>
      </c>
      <c r="H51" s="6" t="s">
        <v>17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</row>
    <row r="52" spans="1:13">
      <c r="A52" s="3">
        <v>45708</v>
      </c>
      <c r="B52" t="s">
        <v>23</v>
      </c>
      <c r="C52" s="9" t="s">
        <v>1</v>
      </c>
      <c r="D52" s="9" t="s">
        <v>1</v>
      </c>
      <c r="E52" s="9" t="s">
        <v>1</v>
      </c>
      <c r="F52" s="9" t="s">
        <v>1</v>
      </c>
      <c r="G52" s="9" t="s">
        <v>1</v>
      </c>
      <c r="H52" s="6" t="s">
        <v>17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</row>
    <row r="53" spans="1:13">
      <c r="A53" s="3">
        <v>45709</v>
      </c>
      <c r="B53" t="s">
        <v>25</v>
      </c>
      <c r="C53" s="5" t="s">
        <v>16</v>
      </c>
      <c r="D53" s="5" t="s">
        <v>16</v>
      </c>
      <c r="E53" s="5" t="s">
        <v>16</v>
      </c>
      <c r="F53" s="5" t="s">
        <v>16</v>
      </c>
      <c r="G53" s="5" t="s">
        <v>16</v>
      </c>
      <c r="H53" s="6" t="s">
        <v>17</v>
      </c>
      <c r="I53" s="10" t="s">
        <v>1</v>
      </c>
      <c r="J53" s="10" t="s">
        <v>1</v>
      </c>
      <c r="K53" s="10" t="s">
        <v>1</v>
      </c>
      <c r="L53" s="10" t="s">
        <v>1</v>
      </c>
      <c r="M53" s="10" t="s">
        <v>1</v>
      </c>
    </row>
    <row r="54" spans="1:13">
      <c r="A54" s="3">
        <v>45710</v>
      </c>
      <c r="B54" t="s">
        <v>26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>
      <c r="A55" s="3">
        <v>45711</v>
      </c>
      <c r="B55" t="s">
        <v>27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3">
        <v>45712</v>
      </c>
      <c r="B56" t="s">
        <v>28</v>
      </c>
      <c r="C56" s="5" t="s">
        <v>16</v>
      </c>
      <c r="D56" s="5" t="s">
        <v>16</v>
      </c>
      <c r="E56" s="5" t="s">
        <v>16</v>
      </c>
      <c r="F56" s="5" t="s">
        <v>16</v>
      </c>
      <c r="G56" s="5" t="s">
        <v>16</v>
      </c>
      <c r="H56" s="6" t="s">
        <v>17</v>
      </c>
      <c r="I56" s="7" t="s">
        <v>24</v>
      </c>
      <c r="J56" s="7" t="s">
        <v>24</v>
      </c>
      <c r="K56" s="7" t="s">
        <v>24</v>
      </c>
      <c r="L56" s="7" t="s">
        <v>24</v>
      </c>
      <c r="M56" s="7" t="s">
        <v>24</v>
      </c>
    </row>
    <row r="57" spans="1:13">
      <c r="A57" s="3">
        <v>45713</v>
      </c>
      <c r="B57" t="s">
        <v>29</v>
      </c>
      <c r="C57" s="9" t="s">
        <v>1</v>
      </c>
      <c r="D57" s="9" t="s">
        <v>1</v>
      </c>
      <c r="E57" s="9" t="s">
        <v>1</v>
      </c>
      <c r="F57" s="9" t="s">
        <v>1</v>
      </c>
      <c r="G57" s="9" t="s">
        <v>1</v>
      </c>
      <c r="H57" s="6" t="s">
        <v>17</v>
      </c>
      <c r="I57" s="5" t="s">
        <v>16</v>
      </c>
      <c r="J57" s="5" t="s">
        <v>16</v>
      </c>
      <c r="K57" s="5" t="s">
        <v>16</v>
      </c>
      <c r="L57" s="5" t="s">
        <v>16</v>
      </c>
      <c r="M57" s="5" t="s">
        <v>16</v>
      </c>
    </row>
    <row r="58" spans="1:13">
      <c r="A58" s="3">
        <v>45714</v>
      </c>
      <c r="B58" t="s">
        <v>15</v>
      </c>
      <c r="C58" s="9" t="s">
        <v>1</v>
      </c>
      <c r="D58" s="9" t="s">
        <v>1</v>
      </c>
      <c r="E58" s="9" t="s">
        <v>1</v>
      </c>
      <c r="F58" s="9" t="s">
        <v>1</v>
      </c>
      <c r="G58" s="9" t="s">
        <v>1</v>
      </c>
      <c r="H58" s="6" t="s">
        <v>17</v>
      </c>
      <c r="I58" s="6" t="s">
        <v>18</v>
      </c>
      <c r="J58" s="6" t="s">
        <v>18</v>
      </c>
      <c r="K58" s="6" t="s">
        <v>18</v>
      </c>
      <c r="L58" s="6" t="s">
        <v>18</v>
      </c>
      <c r="M58" s="6" t="s">
        <v>18</v>
      </c>
    </row>
    <row r="59" spans="1:13">
      <c r="A59" s="3">
        <v>45715</v>
      </c>
      <c r="B59" t="s">
        <v>23</v>
      </c>
      <c r="C59" s="9" t="s">
        <v>1</v>
      </c>
      <c r="D59" s="9" t="s">
        <v>1</v>
      </c>
      <c r="E59" s="9" t="s">
        <v>1</v>
      </c>
      <c r="F59" s="9" t="s">
        <v>1</v>
      </c>
      <c r="G59" s="9" t="s">
        <v>1</v>
      </c>
      <c r="H59" s="6" t="s">
        <v>17</v>
      </c>
      <c r="I59" s="7" t="s">
        <v>24</v>
      </c>
      <c r="J59" s="7" t="s">
        <v>24</v>
      </c>
      <c r="K59" s="7" t="s">
        <v>24</v>
      </c>
      <c r="L59" s="7" t="s">
        <v>24</v>
      </c>
      <c r="M59" s="7" t="s">
        <v>24</v>
      </c>
    </row>
    <row r="60" spans="1:13">
      <c r="A60" s="3">
        <v>45716</v>
      </c>
      <c r="B60" t="s">
        <v>25</v>
      </c>
      <c r="C60" s="5" t="s">
        <v>16</v>
      </c>
      <c r="D60" s="5" t="s">
        <v>16</v>
      </c>
      <c r="E60" s="5" t="s">
        <v>16</v>
      </c>
      <c r="F60" s="5" t="s">
        <v>16</v>
      </c>
      <c r="G60" s="5" t="s">
        <v>16</v>
      </c>
      <c r="H60" s="6" t="s">
        <v>17</v>
      </c>
      <c r="I60" s="10" t="s">
        <v>1</v>
      </c>
      <c r="J60" s="10" t="s">
        <v>1</v>
      </c>
      <c r="K60" s="10" t="s">
        <v>1</v>
      </c>
      <c r="L60" s="10" t="s">
        <v>1</v>
      </c>
      <c r="M60" s="10" t="s">
        <v>1</v>
      </c>
    </row>
    <row r="61" spans="1:13">
      <c r="A61" s="3">
        <v>45717</v>
      </c>
      <c r="B61" t="s">
        <v>26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>
      <c r="A62" s="3">
        <v>45718</v>
      </c>
      <c r="B62" t="s">
        <v>27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>
      <c r="A63" s="3">
        <v>45719</v>
      </c>
      <c r="B63" t="s">
        <v>28</v>
      </c>
      <c r="C63" s="5" t="s">
        <v>16</v>
      </c>
      <c r="D63" s="5" t="s">
        <v>16</v>
      </c>
      <c r="E63" s="5" t="s">
        <v>16</v>
      </c>
      <c r="F63" s="5" t="s">
        <v>16</v>
      </c>
      <c r="G63" s="5" t="s">
        <v>16</v>
      </c>
      <c r="H63" s="6" t="s">
        <v>17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</row>
    <row r="64" spans="1:13">
      <c r="A64" s="3">
        <v>45720</v>
      </c>
      <c r="B64" t="s">
        <v>29</v>
      </c>
      <c r="C64" s="9" t="s">
        <v>1</v>
      </c>
      <c r="D64" s="9" t="s">
        <v>1</v>
      </c>
      <c r="E64" s="9" t="s">
        <v>1</v>
      </c>
      <c r="F64" s="9" t="s">
        <v>1</v>
      </c>
      <c r="G64" s="9" t="s">
        <v>1</v>
      </c>
      <c r="H64" s="6" t="s">
        <v>17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</row>
    <row r="65" spans="1:13">
      <c r="A65" s="3">
        <v>45721</v>
      </c>
      <c r="B65" t="s">
        <v>15</v>
      </c>
      <c r="C65" s="9" t="s">
        <v>1</v>
      </c>
      <c r="D65" s="9" t="s">
        <v>1</v>
      </c>
      <c r="E65" s="9" t="s">
        <v>1</v>
      </c>
      <c r="F65" s="9" t="s">
        <v>1</v>
      </c>
      <c r="G65" s="9" t="s">
        <v>1</v>
      </c>
      <c r="H65" s="6" t="s">
        <v>17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</row>
    <row r="66" spans="1:13">
      <c r="A66" s="3">
        <v>45722</v>
      </c>
      <c r="B66" t="s">
        <v>23</v>
      </c>
      <c r="C66" s="9" t="s">
        <v>1</v>
      </c>
      <c r="D66" s="9" t="s">
        <v>1</v>
      </c>
      <c r="E66" s="9" t="s">
        <v>1</v>
      </c>
      <c r="F66" s="9" t="s">
        <v>1</v>
      </c>
      <c r="G66" s="9" t="s">
        <v>1</v>
      </c>
      <c r="H66" s="6" t="s">
        <v>17</v>
      </c>
      <c r="I66" s="7" t="s">
        <v>24</v>
      </c>
      <c r="J66" s="7" t="s">
        <v>24</v>
      </c>
      <c r="K66" s="7" t="s">
        <v>24</v>
      </c>
      <c r="L66" s="7" t="s">
        <v>24</v>
      </c>
      <c r="M66" s="7" t="s">
        <v>24</v>
      </c>
    </row>
    <row r="67" spans="1:13">
      <c r="A67" s="3">
        <v>45723</v>
      </c>
      <c r="B67" t="s">
        <v>25</v>
      </c>
      <c r="C67" s="5" t="s">
        <v>16</v>
      </c>
      <c r="D67" s="5" t="s">
        <v>16</v>
      </c>
      <c r="E67" s="5" t="s">
        <v>16</v>
      </c>
      <c r="F67" s="5" t="s">
        <v>16</v>
      </c>
      <c r="G67" s="5" t="s">
        <v>16</v>
      </c>
      <c r="H67" s="6" t="s">
        <v>17</v>
      </c>
      <c r="I67" s="10" t="s">
        <v>1</v>
      </c>
      <c r="J67" s="10" t="s">
        <v>1</v>
      </c>
      <c r="K67" s="10" t="s">
        <v>1</v>
      </c>
      <c r="L67" s="10" t="s">
        <v>1</v>
      </c>
      <c r="M67" s="10" t="s">
        <v>1</v>
      </c>
    </row>
    <row r="68" spans="1:13">
      <c r="A68" s="3">
        <v>45724</v>
      </c>
      <c r="B68" t="s">
        <v>26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>
      <c r="A69" s="3">
        <v>45725</v>
      </c>
      <c r="B69" t="s">
        <v>27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>
      <c r="A70" s="3">
        <v>45726</v>
      </c>
      <c r="B70" t="s">
        <v>28</v>
      </c>
      <c r="C70" s="5" t="s">
        <v>16</v>
      </c>
      <c r="D70" s="5" t="s">
        <v>16</v>
      </c>
      <c r="E70" s="5" t="s">
        <v>16</v>
      </c>
      <c r="F70" s="5" t="s">
        <v>16</v>
      </c>
      <c r="G70" s="5" t="s">
        <v>16</v>
      </c>
      <c r="H70" s="6" t="s">
        <v>17</v>
      </c>
      <c r="I70" s="7" t="s">
        <v>24</v>
      </c>
      <c r="J70" s="7" t="s">
        <v>24</v>
      </c>
      <c r="K70" s="7" t="s">
        <v>24</v>
      </c>
      <c r="L70" s="7" t="s">
        <v>24</v>
      </c>
      <c r="M70" s="7" t="s">
        <v>24</v>
      </c>
    </row>
    <row r="71" spans="1:13">
      <c r="A71" s="3">
        <v>45727</v>
      </c>
      <c r="B71" t="s">
        <v>29</v>
      </c>
      <c r="C71" s="9" t="s">
        <v>1</v>
      </c>
      <c r="D71" s="9" t="s">
        <v>1</v>
      </c>
      <c r="E71" s="9" t="s">
        <v>1</v>
      </c>
      <c r="F71" s="9" t="s">
        <v>1</v>
      </c>
      <c r="G71" s="9" t="s">
        <v>1</v>
      </c>
      <c r="H71" s="6" t="s">
        <v>17</v>
      </c>
      <c r="I71" s="5" t="s">
        <v>16</v>
      </c>
      <c r="J71" s="5" t="s">
        <v>16</v>
      </c>
      <c r="K71" s="5" t="s">
        <v>16</v>
      </c>
      <c r="L71" s="5" t="s">
        <v>16</v>
      </c>
      <c r="M71" s="5" t="s">
        <v>16</v>
      </c>
    </row>
    <row r="72" spans="1:13">
      <c r="A72" s="3">
        <v>45728</v>
      </c>
      <c r="B72" t="s">
        <v>15</v>
      </c>
      <c r="C72" s="9" t="s">
        <v>1</v>
      </c>
      <c r="D72" s="9" t="s">
        <v>1</v>
      </c>
      <c r="E72" s="9" t="s">
        <v>1</v>
      </c>
      <c r="F72" s="9" t="s">
        <v>1</v>
      </c>
      <c r="G72" s="9" t="s">
        <v>1</v>
      </c>
      <c r="H72" s="6" t="s">
        <v>17</v>
      </c>
      <c r="I72" s="6" t="s">
        <v>18</v>
      </c>
      <c r="J72" s="6" t="s">
        <v>18</v>
      </c>
      <c r="K72" s="6" t="s">
        <v>18</v>
      </c>
      <c r="L72" s="6" t="s">
        <v>18</v>
      </c>
      <c r="M72" s="6" t="s">
        <v>18</v>
      </c>
    </row>
    <row r="73" spans="1:13">
      <c r="A73" s="3">
        <v>45729</v>
      </c>
      <c r="B73" t="s">
        <v>23</v>
      </c>
      <c r="C73" s="9" t="s">
        <v>1</v>
      </c>
      <c r="D73" s="9" t="s">
        <v>1</v>
      </c>
      <c r="E73" s="9" t="s">
        <v>1</v>
      </c>
      <c r="F73" s="9" t="s">
        <v>1</v>
      </c>
      <c r="G73" s="9" t="s">
        <v>1</v>
      </c>
      <c r="H73" s="6" t="s">
        <v>17</v>
      </c>
      <c r="I73" s="7" t="s">
        <v>24</v>
      </c>
      <c r="J73" s="7" t="s">
        <v>24</v>
      </c>
      <c r="K73" s="7" t="s">
        <v>24</v>
      </c>
      <c r="L73" s="7" t="s">
        <v>24</v>
      </c>
      <c r="M73" s="7" t="s">
        <v>24</v>
      </c>
    </row>
    <row r="74" spans="1:13">
      <c r="A74" s="3">
        <v>45730</v>
      </c>
      <c r="B74" t="s">
        <v>25</v>
      </c>
      <c r="C74" s="5" t="s">
        <v>16</v>
      </c>
      <c r="D74" s="5" t="s">
        <v>16</v>
      </c>
      <c r="E74" s="5" t="s">
        <v>16</v>
      </c>
      <c r="F74" s="5" t="s">
        <v>16</v>
      </c>
      <c r="G74" s="5" t="s">
        <v>16</v>
      </c>
      <c r="H74" s="6" t="s">
        <v>17</v>
      </c>
      <c r="I74" s="10" t="s">
        <v>1</v>
      </c>
      <c r="J74" s="10" t="s">
        <v>1</v>
      </c>
      <c r="K74" s="10" t="s">
        <v>1</v>
      </c>
      <c r="L74" s="10" t="s">
        <v>1</v>
      </c>
      <c r="M74" s="10" t="s">
        <v>1</v>
      </c>
    </row>
    <row r="75" spans="1:13">
      <c r="A75" s="3">
        <v>45731</v>
      </c>
      <c r="B75" t="s">
        <v>26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>
      <c r="A76" s="3">
        <v>45732</v>
      </c>
      <c r="B76" t="s">
        <v>27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>
      <c r="A77" s="3">
        <v>45733</v>
      </c>
      <c r="B77" t="s">
        <v>28</v>
      </c>
      <c r="C77" s="5" t="s">
        <v>16</v>
      </c>
      <c r="D77" s="5" t="s">
        <v>16</v>
      </c>
      <c r="E77" s="5" t="s">
        <v>16</v>
      </c>
      <c r="F77" s="5" t="s">
        <v>16</v>
      </c>
      <c r="G77" s="5" t="s">
        <v>16</v>
      </c>
      <c r="H77" s="6" t="s">
        <v>17</v>
      </c>
      <c r="I77" s="7" t="s">
        <v>24</v>
      </c>
      <c r="J77" s="7" t="s">
        <v>24</v>
      </c>
      <c r="K77" s="7" t="s">
        <v>24</v>
      </c>
      <c r="L77" s="7" t="s">
        <v>24</v>
      </c>
      <c r="M77" s="7" t="s">
        <v>24</v>
      </c>
    </row>
    <row r="78" spans="1:13">
      <c r="A78" s="3">
        <v>45734</v>
      </c>
      <c r="B78" t="s">
        <v>29</v>
      </c>
      <c r="C78" s="9" t="s">
        <v>1</v>
      </c>
      <c r="D78" s="9" t="s">
        <v>1</v>
      </c>
      <c r="E78" s="9" t="s">
        <v>1</v>
      </c>
      <c r="F78" s="9" t="s">
        <v>1</v>
      </c>
      <c r="G78" s="9" t="s">
        <v>1</v>
      </c>
      <c r="H78" s="6" t="s">
        <v>17</v>
      </c>
      <c r="I78" s="5" t="s">
        <v>16</v>
      </c>
      <c r="J78" s="5" t="s">
        <v>16</v>
      </c>
      <c r="K78" s="5" t="s">
        <v>16</v>
      </c>
      <c r="L78" s="5" t="s">
        <v>16</v>
      </c>
      <c r="M78" s="5" t="s">
        <v>16</v>
      </c>
    </row>
    <row r="79" spans="1:13">
      <c r="A79" s="3">
        <v>45735</v>
      </c>
      <c r="B79" t="s">
        <v>15</v>
      </c>
      <c r="C79" s="9" t="s">
        <v>1</v>
      </c>
      <c r="D79" s="9" t="s">
        <v>1</v>
      </c>
      <c r="E79" s="9" t="s">
        <v>1</v>
      </c>
      <c r="F79" s="9" t="s">
        <v>1</v>
      </c>
      <c r="G79" s="9" t="s">
        <v>1</v>
      </c>
      <c r="H79" s="6" t="s">
        <v>17</v>
      </c>
      <c r="I79" s="6" t="s">
        <v>18</v>
      </c>
      <c r="J79" s="6" t="s">
        <v>18</v>
      </c>
      <c r="K79" s="6" t="s">
        <v>18</v>
      </c>
      <c r="L79" s="6" t="s">
        <v>18</v>
      </c>
      <c r="M79" s="6" t="s">
        <v>18</v>
      </c>
    </row>
    <row r="80" spans="1:13">
      <c r="A80" s="3">
        <v>45736</v>
      </c>
      <c r="B80" t="s">
        <v>23</v>
      </c>
      <c r="C80" s="9" t="s">
        <v>1</v>
      </c>
      <c r="D80" s="9" t="s">
        <v>1</v>
      </c>
      <c r="E80" s="9" t="s">
        <v>1</v>
      </c>
      <c r="F80" s="9" t="s">
        <v>1</v>
      </c>
      <c r="G80" s="9" t="s">
        <v>1</v>
      </c>
      <c r="H80" s="6" t="s">
        <v>17</v>
      </c>
      <c r="I80" s="7" t="s">
        <v>24</v>
      </c>
      <c r="J80" s="7" t="s">
        <v>24</v>
      </c>
      <c r="K80" s="7" t="s">
        <v>24</v>
      </c>
      <c r="L80" s="7" t="s">
        <v>24</v>
      </c>
      <c r="M80" s="7" t="s">
        <v>24</v>
      </c>
    </row>
    <row r="81" spans="1:13">
      <c r="A81" s="3">
        <v>45737</v>
      </c>
      <c r="B81" t="s">
        <v>25</v>
      </c>
      <c r="C81" s="5" t="s">
        <v>16</v>
      </c>
      <c r="D81" s="5" t="s">
        <v>16</v>
      </c>
      <c r="E81" s="5" t="s">
        <v>16</v>
      </c>
      <c r="F81" s="5" t="s">
        <v>16</v>
      </c>
      <c r="G81" s="5" t="s">
        <v>16</v>
      </c>
      <c r="H81" s="6" t="s">
        <v>17</v>
      </c>
      <c r="I81" s="10" t="s">
        <v>1</v>
      </c>
      <c r="J81" s="10" t="s">
        <v>1</v>
      </c>
      <c r="K81" s="10" t="s">
        <v>1</v>
      </c>
      <c r="L81" s="10" t="s">
        <v>1</v>
      </c>
      <c r="M81" s="10" t="s">
        <v>1</v>
      </c>
    </row>
    <row r="82" spans="1:13">
      <c r="A82" s="3">
        <v>45738</v>
      </c>
      <c r="B82" t="s">
        <v>26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>
      <c r="A83" s="3">
        <v>45739</v>
      </c>
      <c r="B83" t="s">
        <v>27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>
      <c r="A84" s="3">
        <v>45740</v>
      </c>
      <c r="B84" t="s">
        <v>28</v>
      </c>
      <c r="C84" s="5" t="s">
        <v>16</v>
      </c>
      <c r="D84" s="5" t="s">
        <v>16</v>
      </c>
      <c r="E84" s="5" t="s">
        <v>16</v>
      </c>
      <c r="F84" s="5" t="s">
        <v>16</v>
      </c>
      <c r="G84" s="5" t="s">
        <v>16</v>
      </c>
      <c r="H84" s="6" t="s">
        <v>17</v>
      </c>
      <c r="I84" s="7" t="s">
        <v>24</v>
      </c>
      <c r="J84" s="7" t="s">
        <v>24</v>
      </c>
      <c r="K84" s="7" t="s">
        <v>24</v>
      </c>
      <c r="L84" s="7" t="s">
        <v>24</v>
      </c>
      <c r="M84" s="7" t="s">
        <v>24</v>
      </c>
    </row>
    <row r="85" spans="1:13">
      <c r="A85" s="3">
        <v>45741</v>
      </c>
      <c r="B85" t="s">
        <v>29</v>
      </c>
      <c r="C85" s="9" t="s">
        <v>1</v>
      </c>
      <c r="D85" s="9" t="s">
        <v>1</v>
      </c>
      <c r="E85" s="9" t="s">
        <v>1</v>
      </c>
      <c r="F85" s="9" t="s">
        <v>1</v>
      </c>
      <c r="G85" s="9" t="s">
        <v>1</v>
      </c>
      <c r="H85" s="6" t="s">
        <v>17</v>
      </c>
      <c r="I85" s="5" t="s">
        <v>16</v>
      </c>
      <c r="J85" s="5" t="s">
        <v>16</v>
      </c>
      <c r="K85" s="5" t="s">
        <v>16</v>
      </c>
      <c r="L85" s="5" t="s">
        <v>16</v>
      </c>
      <c r="M85" s="5" t="s">
        <v>16</v>
      </c>
    </row>
    <row r="86" spans="1:13">
      <c r="A86" s="3">
        <v>45742</v>
      </c>
      <c r="B86" t="s">
        <v>15</v>
      </c>
      <c r="C86" s="9" t="s">
        <v>1</v>
      </c>
      <c r="D86" s="9" t="s">
        <v>1</v>
      </c>
      <c r="E86" s="9" t="s">
        <v>1</v>
      </c>
      <c r="F86" s="9" t="s">
        <v>1</v>
      </c>
      <c r="G86" s="9" t="s">
        <v>1</v>
      </c>
      <c r="H86" s="6" t="s">
        <v>17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</row>
    <row r="87" spans="1:13">
      <c r="A87" s="3">
        <v>45743</v>
      </c>
      <c r="B87" t="s">
        <v>23</v>
      </c>
      <c r="C87" s="9" t="s">
        <v>1</v>
      </c>
      <c r="D87" s="9" t="s">
        <v>1</v>
      </c>
      <c r="E87" s="9" t="s">
        <v>1</v>
      </c>
      <c r="F87" s="9" t="s">
        <v>1</v>
      </c>
      <c r="G87" s="9" t="s">
        <v>1</v>
      </c>
      <c r="H87" s="6" t="s">
        <v>17</v>
      </c>
      <c r="I87" s="7" t="s">
        <v>24</v>
      </c>
      <c r="J87" s="7" t="s">
        <v>24</v>
      </c>
      <c r="K87" s="7" t="s">
        <v>24</v>
      </c>
      <c r="L87" s="7" t="s">
        <v>24</v>
      </c>
      <c r="M87" s="7" t="s">
        <v>24</v>
      </c>
    </row>
    <row r="88" spans="1:13">
      <c r="A88" s="3">
        <v>45744</v>
      </c>
      <c r="B88" t="s">
        <v>25</v>
      </c>
      <c r="C88" s="5" t="s">
        <v>16</v>
      </c>
      <c r="D88" s="5" t="s">
        <v>16</v>
      </c>
      <c r="E88" s="5" t="s">
        <v>16</v>
      </c>
      <c r="F88" s="5" t="s">
        <v>16</v>
      </c>
      <c r="G88" s="5" t="s">
        <v>16</v>
      </c>
      <c r="H88" s="6" t="s">
        <v>17</v>
      </c>
      <c r="I88" s="10" t="s">
        <v>1</v>
      </c>
      <c r="J88" s="10" t="s">
        <v>1</v>
      </c>
      <c r="K88" s="10" t="s">
        <v>1</v>
      </c>
      <c r="L88" s="10" t="s">
        <v>1</v>
      </c>
      <c r="M88" s="10" t="s">
        <v>1</v>
      </c>
    </row>
    <row r="89" spans="1:13">
      <c r="A89" s="3">
        <v>45745</v>
      </c>
      <c r="B89" t="s">
        <v>26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>
      <c r="A90" s="3">
        <v>45746</v>
      </c>
      <c r="B90" t="s">
        <v>27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>
      <c r="A91" s="3">
        <v>45747</v>
      </c>
      <c r="B91" t="s">
        <v>28</v>
      </c>
      <c r="C91" s="5" t="s">
        <v>16</v>
      </c>
      <c r="D91" s="5" t="s">
        <v>16</v>
      </c>
      <c r="E91" s="5" t="s">
        <v>16</v>
      </c>
      <c r="F91" s="5" t="s">
        <v>16</v>
      </c>
      <c r="G91" s="5" t="s">
        <v>16</v>
      </c>
      <c r="H91" s="6" t="s">
        <v>17</v>
      </c>
      <c r="I91" s="7" t="s">
        <v>24</v>
      </c>
      <c r="J91" s="7" t="s">
        <v>24</v>
      </c>
      <c r="K91" s="7" t="s">
        <v>24</v>
      </c>
      <c r="L91" s="7" t="s">
        <v>24</v>
      </c>
      <c r="M91" s="7" t="s">
        <v>24</v>
      </c>
    </row>
    <row r="92" spans="1:13">
      <c r="A92" s="3">
        <v>45748</v>
      </c>
      <c r="B92" t="s">
        <v>29</v>
      </c>
      <c r="C92" s="9" t="s">
        <v>1</v>
      </c>
      <c r="D92" s="9" t="s">
        <v>1</v>
      </c>
      <c r="E92" s="9" t="s">
        <v>1</v>
      </c>
      <c r="F92" s="9" t="s">
        <v>1</v>
      </c>
      <c r="G92" s="9" t="s">
        <v>1</v>
      </c>
      <c r="H92" s="6" t="s">
        <v>17</v>
      </c>
      <c r="I92" s="5" t="s">
        <v>16</v>
      </c>
      <c r="J92" s="5" t="s">
        <v>16</v>
      </c>
      <c r="K92" s="5" t="s">
        <v>16</v>
      </c>
      <c r="L92" s="5" t="s">
        <v>16</v>
      </c>
      <c r="M92" s="5" t="s">
        <v>16</v>
      </c>
    </row>
    <row r="93" spans="1:13">
      <c r="A93" s="3">
        <v>45749</v>
      </c>
      <c r="B93" t="s">
        <v>15</v>
      </c>
      <c r="C93" s="9" t="s">
        <v>1</v>
      </c>
      <c r="D93" s="9" t="s">
        <v>1</v>
      </c>
      <c r="E93" s="9" t="s">
        <v>1</v>
      </c>
      <c r="F93" s="9" t="s">
        <v>1</v>
      </c>
      <c r="G93" s="9" t="s">
        <v>1</v>
      </c>
      <c r="H93" s="6" t="s">
        <v>17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</row>
    <row r="94" spans="1:13">
      <c r="A94" s="3">
        <v>45750</v>
      </c>
      <c r="B94" t="s">
        <v>23</v>
      </c>
      <c r="C94" s="9" t="s">
        <v>1</v>
      </c>
      <c r="D94" s="9" t="s">
        <v>1</v>
      </c>
      <c r="E94" s="9" t="s">
        <v>1</v>
      </c>
      <c r="F94" s="9" t="s">
        <v>1</v>
      </c>
      <c r="G94" s="9" t="s">
        <v>1</v>
      </c>
      <c r="H94" s="6" t="s">
        <v>17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</row>
    <row r="95" spans="1:13">
      <c r="A95" s="3">
        <v>45751</v>
      </c>
      <c r="B95" t="s">
        <v>25</v>
      </c>
      <c r="C95" s="5" t="s">
        <v>16</v>
      </c>
      <c r="D95" s="5" t="s">
        <v>16</v>
      </c>
      <c r="E95" s="5" t="s">
        <v>16</v>
      </c>
      <c r="F95" s="5" t="s">
        <v>16</v>
      </c>
      <c r="G95" s="5" t="s">
        <v>16</v>
      </c>
      <c r="H95" s="6" t="s">
        <v>17</v>
      </c>
      <c r="I95" s="10" t="s">
        <v>1</v>
      </c>
      <c r="J95" s="10" t="s">
        <v>1</v>
      </c>
      <c r="K95" s="10" t="s">
        <v>1</v>
      </c>
      <c r="L95" s="10" t="s">
        <v>1</v>
      </c>
      <c r="M95" s="10" t="s">
        <v>1</v>
      </c>
    </row>
    <row r="96" spans="1:13">
      <c r="A96" s="3">
        <v>45752</v>
      </c>
      <c r="B96" t="s">
        <v>26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>
      <c r="A97" s="3">
        <v>45753</v>
      </c>
      <c r="B97" t="s">
        <v>27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>
      <c r="A98" s="3">
        <v>45754</v>
      </c>
      <c r="B98" t="s">
        <v>28</v>
      </c>
      <c r="C98" s="5" t="s">
        <v>16</v>
      </c>
      <c r="D98" s="5" t="s">
        <v>16</v>
      </c>
      <c r="E98" s="5" t="s">
        <v>16</v>
      </c>
      <c r="F98" s="5" t="s">
        <v>16</v>
      </c>
      <c r="G98" s="5" t="s">
        <v>16</v>
      </c>
      <c r="H98" s="6" t="s">
        <v>17</v>
      </c>
      <c r="I98" s="7" t="s">
        <v>24</v>
      </c>
      <c r="J98" s="7" t="s">
        <v>24</v>
      </c>
      <c r="K98" s="7" t="s">
        <v>24</v>
      </c>
      <c r="L98" s="7" t="s">
        <v>24</v>
      </c>
      <c r="M98" s="7" t="s">
        <v>24</v>
      </c>
    </row>
    <row r="99" spans="1:13">
      <c r="A99" s="3">
        <v>45755</v>
      </c>
      <c r="B99" t="s">
        <v>29</v>
      </c>
      <c r="C99" s="9" t="s">
        <v>1</v>
      </c>
      <c r="D99" s="9" t="s">
        <v>1</v>
      </c>
      <c r="E99" s="9" t="s">
        <v>1</v>
      </c>
      <c r="F99" s="9" t="s">
        <v>1</v>
      </c>
      <c r="G99" s="9" t="s">
        <v>1</v>
      </c>
      <c r="H99" s="6" t="s">
        <v>17</v>
      </c>
      <c r="I99" s="5" t="s">
        <v>16</v>
      </c>
      <c r="J99" s="5" t="s">
        <v>16</v>
      </c>
      <c r="K99" s="5" t="s">
        <v>16</v>
      </c>
      <c r="L99" s="5" t="s">
        <v>16</v>
      </c>
      <c r="M99" s="5" t="s">
        <v>16</v>
      </c>
    </row>
    <row r="100" spans="1:13">
      <c r="A100" s="3">
        <v>45756</v>
      </c>
      <c r="B100" t="s">
        <v>15</v>
      </c>
      <c r="C100" s="9" t="s">
        <v>1</v>
      </c>
      <c r="D100" s="9" t="s">
        <v>1</v>
      </c>
      <c r="E100" s="9" t="s">
        <v>1</v>
      </c>
      <c r="F100" s="9" t="s">
        <v>1</v>
      </c>
      <c r="G100" s="9" t="s">
        <v>1</v>
      </c>
      <c r="H100" s="6" t="s">
        <v>17</v>
      </c>
      <c r="I100" s="6" t="s">
        <v>18</v>
      </c>
      <c r="J100" s="6" t="s">
        <v>18</v>
      </c>
      <c r="K100" s="6" t="s">
        <v>18</v>
      </c>
      <c r="L100" s="6" t="s">
        <v>18</v>
      </c>
      <c r="M100" s="6" t="s">
        <v>18</v>
      </c>
    </row>
    <row r="101" spans="1:13">
      <c r="A101" s="3">
        <v>45757</v>
      </c>
      <c r="B101" t="s">
        <v>23</v>
      </c>
      <c r="C101" s="9" t="s">
        <v>1</v>
      </c>
      <c r="D101" s="9" t="s">
        <v>1</v>
      </c>
      <c r="E101" s="9" t="s">
        <v>1</v>
      </c>
      <c r="F101" s="9" t="s">
        <v>1</v>
      </c>
      <c r="G101" s="9" t="s">
        <v>1</v>
      </c>
      <c r="H101" s="6" t="s">
        <v>17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</row>
    <row r="102" spans="1:13">
      <c r="A102" s="3">
        <v>45758</v>
      </c>
      <c r="B102" t="s">
        <v>25</v>
      </c>
      <c r="C102" s="5" t="s">
        <v>16</v>
      </c>
      <c r="D102" s="5" t="s">
        <v>16</v>
      </c>
      <c r="E102" s="5" t="s">
        <v>16</v>
      </c>
      <c r="F102" s="5" t="s">
        <v>16</v>
      </c>
      <c r="G102" s="5" t="s">
        <v>16</v>
      </c>
      <c r="H102" s="6" t="s">
        <v>17</v>
      </c>
      <c r="I102" s="10" t="s">
        <v>1</v>
      </c>
      <c r="J102" s="10" t="s">
        <v>1</v>
      </c>
      <c r="K102" s="10" t="s">
        <v>1</v>
      </c>
      <c r="L102" s="10" t="s">
        <v>1</v>
      </c>
      <c r="M102" s="10" t="s">
        <v>1</v>
      </c>
    </row>
    <row r="103" spans="1:13">
      <c r="A103" s="3">
        <v>45759</v>
      </c>
      <c r="B103" t="s">
        <v>26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>
      <c r="A104" s="3">
        <v>45760</v>
      </c>
      <c r="B104" t="s">
        <v>27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>
      <c r="A105" s="3">
        <v>45761</v>
      </c>
      <c r="B105" t="s">
        <v>28</v>
      </c>
      <c r="C105" s="5" t="s">
        <v>16</v>
      </c>
      <c r="D105" s="5" t="s">
        <v>16</v>
      </c>
      <c r="E105" s="5" t="s">
        <v>16</v>
      </c>
      <c r="F105" s="5" t="s">
        <v>16</v>
      </c>
      <c r="G105" s="5" t="s">
        <v>16</v>
      </c>
      <c r="H105" s="6" t="s">
        <v>17</v>
      </c>
      <c r="I105" s="7" t="s">
        <v>24</v>
      </c>
      <c r="J105" s="7" t="s">
        <v>24</v>
      </c>
      <c r="K105" s="7" t="s">
        <v>24</v>
      </c>
      <c r="L105" s="7" t="s">
        <v>24</v>
      </c>
      <c r="M105" s="7" t="s">
        <v>24</v>
      </c>
    </row>
    <row r="106" spans="1:13">
      <c r="A106" s="3">
        <v>45762</v>
      </c>
      <c r="B106" t="s">
        <v>29</v>
      </c>
      <c r="C106" s="9" t="s">
        <v>1</v>
      </c>
      <c r="D106" s="9" t="s">
        <v>1</v>
      </c>
      <c r="E106" s="9" t="s">
        <v>1</v>
      </c>
      <c r="F106" s="9" t="s">
        <v>1</v>
      </c>
      <c r="G106" s="9" t="s">
        <v>1</v>
      </c>
      <c r="H106" s="6" t="s">
        <v>17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</row>
    <row r="107" spans="1:13">
      <c r="A107" s="3">
        <v>45763</v>
      </c>
      <c r="B107" t="s">
        <v>15</v>
      </c>
      <c r="C107" s="9" t="s">
        <v>1</v>
      </c>
      <c r="D107" s="9" t="s">
        <v>1</v>
      </c>
      <c r="E107" s="9" t="s">
        <v>1</v>
      </c>
      <c r="F107" s="9" t="s">
        <v>1</v>
      </c>
      <c r="G107" s="9" t="s">
        <v>1</v>
      </c>
      <c r="H107" s="6" t="s">
        <v>17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</row>
    <row r="108" spans="1:13">
      <c r="A108" s="3">
        <v>45764</v>
      </c>
      <c r="B108" t="s">
        <v>23</v>
      </c>
      <c r="C108" s="9" t="s">
        <v>1</v>
      </c>
      <c r="D108" s="9" t="s">
        <v>1</v>
      </c>
      <c r="E108" s="9" t="s">
        <v>1</v>
      </c>
      <c r="F108" s="9" t="s">
        <v>1</v>
      </c>
      <c r="G108" s="9" t="s">
        <v>1</v>
      </c>
      <c r="H108" s="6" t="s">
        <v>17</v>
      </c>
      <c r="I108" s="7" t="s">
        <v>24</v>
      </c>
      <c r="J108" s="7" t="s">
        <v>24</v>
      </c>
      <c r="K108" s="7" t="s">
        <v>24</v>
      </c>
      <c r="L108" s="7" t="s">
        <v>24</v>
      </c>
      <c r="M108" s="7" t="s">
        <v>24</v>
      </c>
    </row>
    <row r="109" spans="1:13">
      <c r="A109" s="3">
        <v>45765</v>
      </c>
      <c r="B109" t="s">
        <v>25</v>
      </c>
      <c r="C109" s="5" t="s">
        <v>16</v>
      </c>
      <c r="D109" s="5" t="s">
        <v>16</v>
      </c>
      <c r="E109" s="5" t="s">
        <v>16</v>
      </c>
      <c r="F109" s="5" t="s">
        <v>16</v>
      </c>
      <c r="G109" s="5" t="s">
        <v>16</v>
      </c>
      <c r="H109" s="6" t="s">
        <v>17</v>
      </c>
      <c r="I109" s="10" t="s">
        <v>1</v>
      </c>
      <c r="J109" s="10" t="s">
        <v>1</v>
      </c>
      <c r="K109" s="10" t="s">
        <v>1</v>
      </c>
      <c r="L109" s="10" t="s">
        <v>1</v>
      </c>
      <c r="M109" s="10" t="s">
        <v>1</v>
      </c>
    </row>
    <row r="110" spans="1:13">
      <c r="A110" s="3">
        <v>45766</v>
      </c>
      <c r="B110" t="s">
        <v>26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>
      <c r="A111" s="3">
        <v>45767</v>
      </c>
      <c r="B111" t="s">
        <v>27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>
      <c r="A112" s="3">
        <v>45768</v>
      </c>
      <c r="B112" t="s">
        <v>28</v>
      </c>
      <c r="C112" s="5" t="s">
        <v>16</v>
      </c>
      <c r="D112" s="5" t="s">
        <v>16</v>
      </c>
      <c r="E112" s="5" t="s">
        <v>16</v>
      </c>
      <c r="F112" s="5" t="s">
        <v>16</v>
      </c>
      <c r="G112" s="5" t="s">
        <v>16</v>
      </c>
      <c r="H112" s="6" t="s">
        <v>17</v>
      </c>
      <c r="I112" s="7" t="s">
        <v>24</v>
      </c>
      <c r="J112" s="7" t="s">
        <v>24</v>
      </c>
      <c r="K112" s="7" t="s">
        <v>24</v>
      </c>
      <c r="L112" s="7" t="s">
        <v>24</v>
      </c>
      <c r="M112" s="7" t="s">
        <v>24</v>
      </c>
    </row>
    <row r="113" spans="1:13">
      <c r="A113" s="3">
        <v>45769</v>
      </c>
      <c r="B113" t="s">
        <v>29</v>
      </c>
      <c r="C113" s="9" t="s">
        <v>1</v>
      </c>
      <c r="D113" s="9" t="s">
        <v>1</v>
      </c>
      <c r="E113" s="9" t="s">
        <v>1</v>
      </c>
      <c r="F113" s="9" t="s">
        <v>1</v>
      </c>
      <c r="G113" s="9" t="s">
        <v>1</v>
      </c>
      <c r="H113" s="6" t="s">
        <v>17</v>
      </c>
      <c r="I113" s="5" t="s">
        <v>16</v>
      </c>
      <c r="J113" s="5" t="s">
        <v>16</v>
      </c>
      <c r="K113" s="5" t="s">
        <v>16</v>
      </c>
      <c r="L113" s="5" t="s">
        <v>16</v>
      </c>
      <c r="M113" s="5" t="s">
        <v>16</v>
      </c>
    </row>
    <row r="114" spans="1:13">
      <c r="A114" s="3">
        <v>45770</v>
      </c>
      <c r="B114" t="s">
        <v>15</v>
      </c>
      <c r="C114" s="9" t="s">
        <v>1</v>
      </c>
      <c r="D114" s="9" t="s">
        <v>1</v>
      </c>
      <c r="E114" s="9" t="s">
        <v>1</v>
      </c>
      <c r="F114" s="9" t="s">
        <v>1</v>
      </c>
      <c r="G114" s="9" t="s">
        <v>1</v>
      </c>
      <c r="H114" s="6" t="s">
        <v>17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</row>
    <row r="115" spans="1:13">
      <c r="A115" s="3">
        <v>45771</v>
      </c>
      <c r="B115" t="s">
        <v>23</v>
      </c>
      <c r="C115" s="9" t="s">
        <v>1</v>
      </c>
      <c r="D115" s="9" t="s">
        <v>1</v>
      </c>
      <c r="E115" s="9" t="s">
        <v>1</v>
      </c>
      <c r="F115" s="9" t="s">
        <v>1</v>
      </c>
      <c r="G115" s="9" t="s">
        <v>1</v>
      </c>
      <c r="H115" s="6" t="s">
        <v>17</v>
      </c>
      <c r="I115" s="7" t="s">
        <v>24</v>
      </c>
      <c r="J115" s="7" t="s">
        <v>24</v>
      </c>
      <c r="K115" s="7" t="s">
        <v>24</v>
      </c>
      <c r="L115" s="7" t="s">
        <v>24</v>
      </c>
      <c r="M115" s="7" t="s">
        <v>24</v>
      </c>
    </row>
    <row r="116" spans="1:13">
      <c r="A116" s="3">
        <v>45772</v>
      </c>
      <c r="B116" t="s">
        <v>25</v>
      </c>
      <c r="C116" s="5" t="s">
        <v>16</v>
      </c>
      <c r="D116" s="5" t="s">
        <v>16</v>
      </c>
      <c r="E116" s="5" t="s">
        <v>16</v>
      </c>
      <c r="F116" s="5" t="s">
        <v>16</v>
      </c>
      <c r="G116" s="5" t="s">
        <v>16</v>
      </c>
      <c r="H116" s="6" t="s">
        <v>17</v>
      </c>
      <c r="I116" s="10" t="s">
        <v>1</v>
      </c>
      <c r="J116" s="10" t="s">
        <v>1</v>
      </c>
      <c r="K116" s="10" t="s">
        <v>1</v>
      </c>
      <c r="L116" s="10" t="s">
        <v>1</v>
      </c>
      <c r="M116" s="10" t="s">
        <v>1</v>
      </c>
    </row>
    <row r="117" spans="1:13">
      <c r="A117" s="3">
        <v>45773</v>
      </c>
      <c r="B117" t="s">
        <v>26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>
      <c r="A118" s="3">
        <v>45774</v>
      </c>
      <c r="B118" t="s">
        <v>27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>
      <c r="A119" s="3">
        <v>45775</v>
      </c>
      <c r="B119" t="s">
        <v>28</v>
      </c>
      <c r="C119" s="5" t="s">
        <v>16</v>
      </c>
      <c r="D119" s="5" t="s">
        <v>16</v>
      </c>
      <c r="E119" s="5" t="s">
        <v>16</v>
      </c>
      <c r="F119" s="5" t="s">
        <v>16</v>
      </c>
      <c r="G119" s="5" t="s">
        <v>16</v>
      </c>
      <c r="H119" s="6" t="s">
        <v>17</v>
      </c>
      <c r="I119" s="7" t="s">
        <v>24</v>
      </c>
      <c r="J119" s="7" t="s">
        <v>24</v>
      </c>
      <c r="K119" s="7" t="s">
        <v>24</v>
      </c>
      <c r="L119" s="7" t="s">
        <v>24</v>
      </c>
      <c r="M119" s="7" t="s">
        <v>24</v>
      </c>
    </row>
    <row r="120" spans="1:13">
      <c r="A120" s="3">
        <v>45776</v>
      </c>
      <c r="B120" t="s">
        <v>29</v>
      </c>
      <c r="C120" s="9" t="s">
        <v>1</v>
      </c>
      <c r="D120" s="9" t="s">
        <v>1</v>
      </c>
      <c r="E120" s="9" t="s">
        <v>1</v>
      </c>
      <c r="F120" s="9" t="s">
        <v>1</v>
      </c>
      <c r="G120" s="9" t="s">
        <v>1</v>
      </c>
      <c r="H120" s="6" t="s">
        <v>17</v>
      </c>
      <c r="I120" s="5" t="s">
        <v>16</v>
      </c>
      <c r="J120" s="5" t="s">
        <v>16</v>
      </c>
      <c r="K120" s="5" t="s">
        <v>16</v>
      </c>
      <c r="L120" s="5" t="s">
        <v>16</v>
      </c>
      <c r="M120" s="5" t="s">
        <v>16</v>
      </c>
    </row>
    <row r="121" spans="1:13">
      <c r="A121" s="3">
        <v>45777</v>
      </c>
      <c r="B121" t="s">
        <v>15</v>
      </c>
      <c r="C121" s="9" t="s">
        <v>1</v>
      </c>
      <c r="D121" s="9" t="s">
        <v>1</v>
      </c>
      <c r="E121" s="9" t="s">
        <v>1</v>
      </c>
      <c r="F121" s="9" t="s">
        <v>1</v>
      </c>
      <c r="G121" s="9" t="s">
        <v>1</v>
      </c>
      <c r="H121" s="6" t="s">
        <v>17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</row>
    <row r="122" spans="1:13">
      <c r="A122" s="3">
        <v>45778</v>
      </c>
      <c r="B122" t="s">
        <v>23</v>
      </c>
      <c r="C122" s="9" t="s">
        <v>1</v>
      </c>
      <c r="D122" s="9" t="s">
        <v>1</v>
      </c>
      <c r="E122" s="9" t="s">
        <v>1</v>
      </c>
      <c r="F122" s="9" t="s">
        <v>1</v>
      </c>
      <c r="G122" s="9" t="s">
        <v>1</v>
      </c>
      <c r="H122" s="6" t="s">
        <v>17</v>
      </c>
      <c r="I122" s="7" t="s">
        <v>24</v>
      </c>
      <c r="J122" s="7" t="s">
        <v>24</v>
      </c>
      <c r="K122" s="7" t="s">
        <v>24</v>
      </c>
      <c r="L122" s="7" t="s">
        <v>24</v>
      </c>
      <c r="M122" s="7" t="s">
        <v>24</v>
      </c>
    </row>
    <row r="123" spans="1:13">
      <c r="A123" s="3">
        <v>45779</v>
      </c>
      <c r="B123" t="s">
        <v>25</v>
      </c>
      <c r="C123" s="5" t="s">
        <v>16</v>
      </c>
      <c r="D123" s="5" t="s">
        <v>16</v>
      </c>
      <c r="E123" s="5" t="s">
        <v>16</v>
      </c>
      <c r="F123" s="5" t="s">
        <v>16</v>
      </c>
      <c r="G123" s="5" t="s">
        <v>16</v>
      </c>
      <c r="H123" s="6" t="s">
        <v>17</v>
      </c>
      <c r="I123" s="10" t="s">
        <v>1</v>
      </c>
      <c r="J123" s="10" t="s">
        <v>1</v>
      </c>
      <c r="K123" s="10" t="s">
        <v>1</v>
      </c>
      <c r="L123" s="10" t="s">
        <v>1</v>
      </c>
      <c r="M123" s="10" t="s">
        <v>1</v>
      </c>
    </row>
    <row r="124" spans="1:13">
      <c r="A124" s="3">
        <v>45780</v>
      </c>
      <c r="B124" t="s">
        <v>26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>
      <c r="A125" s="3">
        <v>45781</v>
      </c>
      <c r="B125" t="s">
        <v>27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>
      <c r="A126" s="3">
        <v>45782</v>
      </c>
      <c r="B126" t="s">
        <v>28</v>
      </c>
      <c r="C126" s="5" t="s">
        <v>16</v>
      </c>
      <c r="D126" s="5" t="s">
        <v>16</v>
      </c>
      <c r="E126" s="5" t="s">
        <v>16</v>
      </c>
      <c r="F126" s="5" t="s">
        <v>16</v>
      </c>
      <c r="G126" s="5" t="s">
        <v>16</v>
      </c>
      <c r="H126" s="6" t="s">
        <v>17</v>
      </c>
      <c r="I126" s="7" t="s">
        <v>24</v>
      </c>
      <c r="J126" s="7" t="s">
        <v>24</v>
      </c>
      <c r="K126" s="7" t="s">
        <v>24</v>
      </c>
      <c r="L126" s="7" t="s">
        <v>24</v>
      </c>
      <c r="M126" s="7" t="s">
        <v>24</v>
      </c>
    </row>
    <row r="127" spans="1:13">
      <c r="A127" s="3">
        <v>45783</v>
      </c>
      <c r="B127" t="s">
        <v>29</v>
      </c>
      <c r="C127" s="9" t="s">
        <v>1</v>
      </c>
      <c r="D127" s="9" t="s">
        <v>1</v>
      </c>
      <c r="E127" s="9" t="s">
        <v>1</v>
      </c>
      <c r="F127" s="9" t="s">
        <v>1</v>
      </c>
      <c r="G127" s="9" t="s">
        <v>1</v>
      </c>
      <c r="H127" s="6" t="s">
        <v>17</v>
      </c>
      <c r="I127" s="5" t="s">
        <v>16</v>
      </c>
      <c r="J127" s="5" t="s">
        <v>16</v>
      </c>
      <c r="K127" s="5" t="s">
        <v>16</v>
      </c>
      <c r="L127" s="5" t="s">
        <v>16</v>
      </c>
      <c r="M127" s="5" t="s">
        <v>16</v>
      </c>
    </row>
    <row r="128" spans="1:13">
      <c r="A128" s="3">
        <v>45784</v>
      </c>
      <c r="B128" t="s">
        <v>15</v>
      </c>
      <c r="C128" s="9" t="s">
        <v>1</v>
      </c>
      <c r="D128" s="9" t="s">
        <v>1</v>
      </c>
      <c r="E128" s="9" t="s">
        <v>1</v>
      </c>
      <c r="F128" s="9" t="s">
        <v>1</v>
      </c>
      <c r="G128" s="9" t="s">
        <v>1</v>
      </c>
      <c r="H128" s="6" t="s">
        <v>17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</row>
    <row r="129" spans="1:13">
      <c r="A129" s="3">
        <v>45785</v>
      </c>
      <c r="B129" t="s">
        <v>23</v>
      </c>
      <c r="C129" s="9" t="s">
        <v>1</v>
      </c>
      <c r="D129" s="9" t="s">
        <v>1</v>
      </c>
      <c r="E129" s="9" t="s">
        <v>1</v>
      </c>
      <c r="F129" s="9" t="s">
        <v>1</v>
      </c>
      <c r="G129" s="9" t="s">
        <v>1</v>
      </c>
      <c r="H129" s="6" t="s">
        <v>17</v>
      </c>
      <c r="I129" s="7" t="s">
        <v>24</v>
      </c>
      <c r="J129" s="7" t="s">
        <v>24</v>
      </c>
      <c r="K129" s="7" t="s">
        <v>24</v>
      </c>
      <c r="L129" s="7" t="s">
        <v>24</v>
      </c>
      <c r="M129" s="7" t="s">
        <v>24</v>
      </c>
    </row>
    <row r="130" spans="1:13">
      <c r="A130" s="3">
        <v>45786</v>
      </c>
      <c r="B130" t="s">
        <v>25</v>
      </c>
      <c r="C130" s="5" t="s">
        <v>16</v>
      </c>
      <c r="D130" s="5" t="s">
        <v>16</v>
      </c>
      <c r="E130" s="5" t="s">
        <v>16</v>
      </c>
      <c r="F130" s="5" t="s">
        <v>16</v>
      </c>
      <c r="G130" s="5" t="s">
        <v>16</v>
      </c>
      <c r="H130" s="6" t="s">
        <v>17</v>
      </c>
      <c r="I130" s="10" t="s">
        <v>1</v>
      </c>
      <c r="J130" s="10" t="s">
        <v>1</v>
      </c>
      <c r="K130" s="10" t="s">
        <v>1</v>
      </c>
      <c r="L130" s="10" t="s">
        <v>1</v>
      </c>
      <c r="M130" s="10" t="s">
        <v>1</v>
      </c>
    </row>
    <row r="131" spans="1:13">
      <c r="A131" s="3">
        <v>45787</v>
      </c>
      <c r="B131" t="s">
        <v>26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>
      <c r="A132" s="3">
        <v>45788</v>
      </c>
      <c r="B132" t="s">
        <v>27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>
      <c r="A133" s="3">
        <v>45789</v>
      </c>
      <c r="B133" t="s">
        <v>28</v>
      </c>
      <c r="C133" s="5" t="s">
        <v>16</v>
      </c>
      <c r="D133" s="5" t="s">
        <v>16</v>
      </c>
      <c r="E133" s="5" t="s">
        <v>16</v>
      </c>
      <c r="F133" s="5" t="s">
        <v>16</v>
      </c>
      <c r="G133" s="5" t="s">
        <v>16</v>
      </c>
      <c r="H133" s="6" t="s">
        <v>17</v>
      </c>
      <c r="I133" s="7" t="s">
        <v>24</v>
      </c>
      <c r="J133" s="7" t="s">
        <v>24</v>
      </c>
      <c r="K133" s="7" t="s">
        <v>24</v>
      </c>
      <c r="L133" s="7" t="s">
        <v>24</v>
      </c>
      <c r="M133" s="7" t="s">
        <v>24</v>
      </c>
    </row>
    <row r="134" spans="1:13">
      <c r="A134" s="3">
        <v>45790</v>
      </c>
      <c r="B134" t="s">
        <v>29</v>
      </c>
      <c r="C134" s="9" t="s">
        <v>1</v>
      </c>
      <c r="D134" s="9" t="s">
        <v>1</v>
      </c>
      <c r="E134" s="9" t="s">
        <v>1</v>
      </c>
      <c r="F134" s="9" t="s">
        <v>1</v>
      </c>
      <c r="G134" s="9" t="s">
        <v>1</v>
      </c>
      <c r="H134" s="6" t="s">
        <v>17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</row>
    <row r="135" spans="1:13">
      <c r="A135" s="3">
        <v>45791</v>
      </c>
      <c r="B135" t="s">
        <v>15</v>
      </c>
      <c r="C135" s="9" t="s">
        <v>1</v>
      </c>
      <c r="D135" s="9" t="s">
        <v>1</v>
      </c>
      <c r="E135" s="9" t="s">
        <v>1</v>
      </c>
      <c r="F135" s="9" t="s">
        <v>1</v>
      </c>
      <c r="G135" s="9" t="s">
        <v>1</v>
      </c>
      <c r="H135" s="6" t="s">
        <v>17</v>
      </c>
      <c r="I135" s="6" t="s">
        <v>18</v>
      </c>
      <c r="J135" s="6" t="s">
        <v>18</v>
      </c>
      <c r="K135" s="6" t="s">
        <v>18</v>
      </c>
      <c r="L135" s="6" t="s">
        <v>18</v>
      </c>
      <c r="M135" s="6" t="s">
        <v>18</v>
      </c>
    </row>
    <row r="136" spans="1:13">
      <c r="A136" s="3">
        <v>45792</v>
      </c>
      <c r="B136" t="s">
        <v>23</v>
      </c>
      <c r="C136" s="9" t="s">
        <v>1</v>
      </c>
      <c r="D136" s="9" t="s">
        <v>1</v>
      </c>
      <c r="E136" s="9" t="s">
        <v>1</v>
      </c>
      <c r="F136" s="9" t="s">
        <v>1</v>
      </c>
      <c r="G136" s="9" t="s">
        <v>1</v>
      </c>
      <c r="H136" s="6" t="s">
        <v>17</v>
      </c>
      <c r="I136" s="7" t="s">
        <v>24</v>
      </c>
      <c r="J136" s="7" t="s">
        <v>24</v>
      </c>
      <c r="K136" s="7" t="s">
        <v>24</v>
      </c>
      <c r="L136" s="7" t="s">
        <v>24</v>
      </c>
      <c r="M136" s="7" t="s">
        <v>24</v>
      </c>
    </row>
    <row r="137" spans="1:13">
      <c r="A137" s="3">
        <v>45793</v>
      </c>
      <c r="B137" t="s">
        <v>25</v>
      </c>
      <c r="C137" s="5" t="s">
        <v>16</v>
      </c>
      <c r="D137" s="5" t="s">
        <v>16</v>
      </c>
      <c r="E137" s="5" t="s">
        <v>16</v>
      </c>
      <c r="F137" s="5" t="s">
        <v>16</v>
      </c>
      <c r="G137" s="5" t="s">
        <v>16</v>
      </c>
      <c r="H137" s="6" t="s">
        <v>17</v>
      </c>
      <c r="I137" s="10" t="s">
        <v>1</v>
      </c>
      <c r="J137" s="10" t="s">
        <v>1</v>
      </c>
      <c r="K137" s="10" t="s">
        <v>1</v>
      </c>
      <c r="L137" s="10" t="s">
        <v>1</v>
      </c>
      <c r="M137" s="10" t="s">
        <v>1</v>
      </c>
    </row>
    <row r="138" spans="1:13">
      <c r="A138" s="3">
        <v>45794</v>
      </c>
      <c r="B138" t="s">
        <v>26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>
      <c r="A139" s="3">
        <v>45795</v>
      </c>
      <c r="B139" t="s">
        <v>27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>
      <c r="A140" s="3">
        <v>45796</v>
      </c>
      <c r="B140" t="s">
        <v>28</v>
      </c>
      <c r="C140" s="5" t="s">
        <v>16</v>
      </c>
      <c r="D140" s="5" t="s">
        <v>16</v>
      </c>
      <c r="E140" s="5" t="s">
        <v>16</v>
      </c>
      <c r="F140" s="5" t="s">
        <v>16</v>
      </c>
      <c r="G140" s="5" t="s">
        <v>16</v>
      </c>
      <c r="H140" s="6" t="s">
        <v>17</v>
      </c>
      <c r="I140" s="7" t="s">
        <v>24</v>
      </c>
      <c r="J140" s="7" t="s">
        <v>24</v>
      </c>
      <c r="K140" s="7" t="s">
        <v>24</v>
      </c>
      <c r="L140" s="7" t="s">
        <v>24</v>
      </c>
      <c r="M140" s="7" t="s">
        <v>24</v>
      </c>
    </row>
    <row r="141" spans="1:13">
      <c r="A141" s="3">
        <v>45797</v>
      </c>
      <c r="B141" t="s">
        <v>29</v>
      </c>
      <c r="C141" s="9" t="s">
        <v>1</v>
      </c>
      <c r="D141" s="9" t="s">
        <v>1</v>
      </c>
      <c r="E141" s="9" t="s">
        <v>1</v>
      </c>
      <c r="F141" s="9" t="s">
        <v>1</v>
      </c>
      <c r="G141" s="9" t="s">
        <v>1</v>
      </c>
      <c r="H141" s="6" t="s">
        <v>17</v>
      </c>
      <c r="I141" s="5" t="s">
        <v>16</v>
      </c>
      <c r="J141" s="5" t="s">
        <v>16</v>
      </c>
      <c r="K141" s="5" t="s">
        <v>16</v>
      </c>
      <c r="L141" s="5" t="s">
        <v>16</v>
      </c>
      <c r="M141" s="5" t="s">
        <v>16</v>
      </c>
    </row>
    <row r="142" spans="1:13">
      <c r="A142" s="3">
        <v>45798</v>
      </c>
      <c r="B142" t="s">
        <v>15</v>
      </c>
      <c r="C142" s="9" t="s">
        <v>1</v>
      </c>
      <c r="D142" s="9" t="s">
        <v>1</v>
      </c>
      <c r="E142" s="9" t="s">
        <v>1</v>
      </c>
      <c r="F142" s="9" t="s">
        <v>1</v>
      </c>
      <c r="G142" s="9" t="s">
        <v>1</v>
      </c>
      <c r="H142" s="6" t="s">
        <v>17</v>
      </c>
      <c r="I142" s="6" t="s">
        <v>18</v>
      </c>
      <c r="J142" s="6" t="s">
        <v>18</v>
      </c>
      <c r="K142" s="6" t="s">
        <v>18</v>
      </c>
      <c r="L142" s="6" t="s">
        <v>18</v>
      </c>
      <c r="M142" s="6" t="s">
        <v>18</v>
      </c>
    </row>
    <row r="143" spans="1:13">
      <c r="A143" s="3">
        <v>45799</v>
      </c>
      <c r="B143" t="s">
        <v>23</v>
      </c>
      <c r="C143" s="9" t="s">
        <v>1</v>
      </c>
      <c r="D143" s="9" t="s">
        <v>1</v>
      </c>
      <c r="E143" s="9" t="s">
        <v>1</v>
      </c>
      <c r="F143" s="9" t="s">
        <v>1</v>
      </c>
      <c r="G143" s="9" t="s">
        <v>1</v>
      </c>
      <c r="H143" s="6" t="s">
        <v>17</v>
      </c>
      <c r="I143" s="7" t="s">
        <v>24</v>
      </c>
      <c r="J143" s="7" t="s">
        <v>24</v>
      </c>
      <c r="K143" s="7" t="s">
        <v>24</v>
      </c>
      <c r="L143" s="7" t="s">
        <v>24</v>
      </c>
      <c r="M143" s="7" t="s">
        <v>24</v>
      </c>
    </row>
    <row r="144" spans="1:13">
      <c r="A144" s="3">
        <v>45800</v>
      </c>
      <c r="B144" t="s">
        <v>25</v>
      </c>
      <c r="C144" s="5" t="s">
        <v>16</v>
      </c>
      <c r="D144" s="5" t="s">
        <v>16</v>
      </c>
      <c r="E144" s="5" t="s">
        <v>16</v>
      </c>
      <c r="F144" s="5" t="s">
        <v>16</v>
      </c>
      <c r="G144" s="5" t="s">
        <v>16</v>
      </c>
      <c r="H144" s="6" t="s">
        <v>17</v>
      </c>
      <c r="I144" s="10" t="s">
        <v>1</v>
      </c>
      <c r="J144" s="10" t="s">
        <v>1</v>
      </c>
      <c r="K144" s="10" t="s">
        <v>1</v>
      </c>
      <c r="L144" s="10" t="s">
        <v>1</v>
      </c>
      <c r="M144" s="10" t="s">
        <v>1</v>
      </c>
    </row>
    <row r="145" spans="1:13">
      <c r="A145" s="3">
        <v>45801</v>
      </c>
      <c r="B145" t="s">
        <v>26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>
      <c r="A146" s="3">
        <v>45802</v>
      </c>
      <c r="B146" t="s">
        <v>27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>
      <c r="A147" s="3">
        <v>45803</v>
      </c>
      <c r="B147" t="s">
        <v>28</v>
      </c>
      <c r="C147" s="5" t="s">
        <v>16</v>
      </c>
      <c r="D147" s="5" t="s">
        <v>16</v>
      </c>
      <c r="E147" s="5" t="s">
        <v>16</v>
      </c>
      <c r="F147" s="5" t="s">
        <v>16</v>
      </c>
      <c r="G147" s="5" t="s">
        <v>16</v>
      </c>
      <c r="H147" s="6" t="s">
        <v>17</v>
      </c>
      <c r="I147" s="7" t="s">
        <v>24</v>
      </c>
      <c r="J147" s="7" t="s">
        <v>24</v>
      </c>
      <c r="K147" s="7" t="s">
        <v>24</v>
      </c>
      <c r="L147" s="7" t="s">
        <v>24</v>
      </c>
      <c r="M147" s="7" t="s">
        <v>24</v>
      </c>
    </row>
    <row r="148" spans="1:13">
      <c r="A148" s="3">
        <v>45804</v>
      </c>
      <c r="B148" t="s">
        <v>29</v>
      </c>
      <c r="C148" s="9" t="s">
        <v>1</v>
      </c>
      <c r="D148" s="9" t="s">
        <v>1</v>
      </c>
      <c r="E148" s="9" t="s">
        <v>1</v>
      </c>
      <c r="F148" s="9" t="s">
        <v>1</v>
      </c>
      <c r="G148" s="9" t="s">
        <v>1</v>
      </c>
      <c r="H148" s="6" t="s">
        <v>17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16</v>
      </c>
    </row>
    <row r="149" spans="1:13">
      <c r="A149" s="3">
        <v>45805</v>
      </c>
      <c r="B149" t="s">
        <v>15</v>
      </c>
      <c r="C149" s="9" t="s">
        <v>1</v>
      </c>
      <c r="D149" s="9" t="s">
        <v>1</v>
      </c>
      <c r="E149" s="9" t="s">
        <v>1</v>
      </c>
      <c r="F149" s="9" t="s">
        <v>1</v>
      </c>
      <c r="G149" s="9" t="s">
        <v>1</v>
      </c>
      <c r="H149" s="6" t="s">
        <v>17</v>
      </c>
      <c r="I149" s="6" t="s">
        <v>18</v>
      </c>
      <c r="J149" s="6" t="s">
        <v>18</v>
      </c>
      <c r="K149" s="6" t="s">
        <v>18</v>
      </c>
      <c r="L149" s="6" t="s">
        <v>18</v>
      </c>
      <c r="M149" s="6" t="s">
        <v>18</v>
      </c>
    </row>
    <row r="150" spans="1:13">
      <c r="A150" s="3">
        <v>45806</v>
      </c>
      <c r="B150" t="s">
        <v>23</v>
      </c>
      <c r="C150" s="9" t="s">
        <v>1</v>
      </c>
      <c r="D150" s="9" t="s">
        <v>1</v>
      </c>
      <c r="E150" s="9" t="s">
        <v>1</v>
      </c>
      <c r="F150" s="9" t="s">
        <v>1</v>
      </c>
      <c r="G150" s="9" t="s">
        <v>1</v>
      </c>
      <c r="H150" s="6" t="s">
        <v>17</v>
      </c>
      <c r="I150" s="7" t="s">
        <v>24</v>
      </c>
      <c r="J150" s="7" t="s">
        <v>24</v>
      </c>
      <c r="K150" s="7" t="s">
        <v>24</v>
      </c>
      <c r="L150" s="7" t="s">
        <v>24</v>
      </c>
      <c r="M150" s="7" t="s">
        <v>24</v>
      </c>
    </row>
    <row r="151" spans="1:13">
      <c r="A151" s="3">
        <v>45807</v>
      </c>
      <c r="B151" t="s">
        <v>25</v>
      </c>
      <c r="C151" s="5" t="s">
        <v>16</v>
      </c>
      <c r="D151" s="5" t="s">
        <v>16</v>
      </c>
      <c r="E151" s="5" t="s">
        <v>16</v>
      </c>
      <c r="F151" s="5" t="s">
        <v>16</v>
      </c>
      <c r="G151" s="5" t="s">
        <v>16</v>
      </c>
      <c r="H151" s="6" t="s">
        <v>17</v>
      </c>
      <c r="I151" s="10" t="s">
        <v>1</v>
      </c>
      <c r="J151" s="10" t="s">
        <v>1</v>
      </c>
      <c r="K151" s="10" t="s">
        <v>1</v>
      </c>
      <c r="L151" s="10" t="s">
        <v>1</v>
      </c>
      <c r="M151" s="10" t="s">
        <v>1</v>
      </c>
    </row>
    <row r="152" spans="1:13">
      <c r="A152" s="3">
        <v>45808</v>
      </c>
      <c r="B152" t="s">
        <v>26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>
      <c r="A153" s="3">
        <v>45809</v>
      </c>
      <c r="B153" t="s">
        <v>27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>
      <c r="A154" s="3">
        <v>45810</v>
      </c>
      <c r="B154" t="s">
        <v>28</v>
      </c>
      <c r="C154" s="5" t="s">
        <v>16</v>
      </c>
      <c r="D154" s="5" t="s">
        <v>16</v>
      </c>
      <c r="E154" s="5" t="s">
        <v>16</v>
      </c>
      <c r="F154" s="5" t="s">
        <v>16</v>
      </c>
      <c r="G154" s="5" t="s">
        <v>16</v>
      </c>
      <c r="H154" s="6" t="s">
        <v>17</v>
      </c>
      <c r="I154" s="7" t="s">
        <v>24</v>
      </c>
      <c r="J154" s="7" t="s">
        <v>24</v>
      </c>
      <c r="K154" s="7" t="s">
        <v>24</v>
      </c>
      <c r="L154" s="7" t="s">
        <v>24</v>
      </c>
      <c r="M154" s="7" t="s">
        <v>24</v>
      </c>
    </row>
    <row r="155" spans="1:13">
      <c r="A155" s="3">
        <v>45811</v>
      </c>
      <c r="B155" t="s">
        <v>29</v>
      </c>
      <c r="C155" s="9" t="s">
        <v>1</v>
      </c>
      <c r="D155" s="9" t="s">
        <v>1</v>
      </c>
      <c r="E155" s="9" t="s">
        <v>1</v>
      </c>
      <c r="F155" s="9" t="s">
        <v>1</v>
      </c>
      <c r="G155" s="9" t="s">
        <v>1</v>
      </c>
      <c r="H155" s="6" t="s">
        <v>17</v>
      </c>
      <c r="I155" s="5" t="s">
        <v>16</v>
      </c>
      <c r="J155" s="5" t="s">
        <v>16</v>
      </c>
      <c r="K155" s="5" t="s">
        <v>16</v>
      </c>
      <c r="L155" s="5" t="s">
        <v>16</v>
      </c>
      <c r="M155" s="5" t="s">
        <v>16</v>
      </c>
    </row>
    <row r="156" spans="1:13">
      <c r="A156" s="3">
        <v>45812</v>
      </c>
      <c r="B156" t="s">
        <v>15</v>
      </c>
      <c r="C156" s="9" t="s">
        <v>1</v>
      </c>
      <c r="D156" s="9" t="s">
        <v>1</v>
      </c>
      <c r="E156" s="9" t="s">
        <v>1</v>
      </c>
      <c r="F156" s="9" t="s">
        <v>1</v>
      </c>
      <c r="G156" s="9" t="s">
        <v>1</v>
      </c>
      <c r="H156" s="6" t="s">
        <v>17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</row>
    <row r="157" spans="1:13">
      <c r="A157" s="3">
        <v>45813</v>
      </c>
      <c r="B157" t="s">
        <v>23</v>
      </c>
      <c r="C157" s="9" t="s">
        <v>1</v>
      </c>
      <c r="D157" s="9" t="s">
        <v>1</v>
      </c>
      <c r="E157" s="9" t="s">
        <v>1</v>
      </c>
      <c r="F157" s="9" t="s">
        <v>1</v>
      </c>
      <c r="G157" s="9" t="s">
        <v>1</v>
      </c>
      <c r="H157" s="6" t="s">
        <v>17</v>
      </c>
      <c r="I157" s="7" t="s">
        <v>24</v>
      </c>
      <c r="J157" s="7" t="s">
        <v>24</v>
      </c>
      <c r="K157" s="7" t="s">
        <v>24</v>
      </c>
      <c r="L157" s="7" t="s">
        <v>24</v>
      </c>
      <c r="M157" s="7" t="s">
        <v>24</v>
      </c>
    </row>
    <row r="158" spans="1:13">
      <c r="A158" s="3">
        <v>45814</v>
      </c>
      <c r="B158" t="s">
        <v>25</v>
      </c>
      <c r="C158" s="5" t="s">
        <v>16</v>
      </c>
      <c r="D158" s="5" t="s">
        <v>16</v>
      </c>
      <c r="E158" s="5" t="s">
        <v>16</v>
      </c>
      <c r="F158" s="5" t="s">
        <v>16</v>
      </c>
      <c r="G158" s="5" t="s">
        <v>16</v>
      </c>
      <c r="H158" s="6" t="s">
        <v>17</v>
      </c>
      <c r="I158" s="10" t="s">
        <v>1</v>
      </c>
      <c r="J158" s="10" t="s">
        <v>1</v>
      </c>
      <c r="K158" s="10" t="s">
        <v>1</v>
      </c>
      <c r="L158" s="10" t="s">
        <v>1</v>
      </c>
      <c r="M158" s="10" t="s">
        <v>1</v>
      </c>
    </row>
    <row r="159" spans="1:13">
      <c r="A159" s="3">
        <v>45815</v>
      </c>
      <c r="B159" t="s">
        <v>26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>
      <c r="A160" s="3">
        <v>45816</v>
      </c>
      <c r="B160" t="s">
        <v>27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>
      <c r="A161" s="3">
        <v>45817</v>
      </c>
      <c r="B161" t="s">
        <v>28</v>
      </c>
      <c r="C161" s="5" t="s">
        <v>16</v>
      </c>
      <c r="D161" s="5" t="s">
        <v>16</v>
      </c>
      <c r="E161" s="5" t="s">
        <v>16</v>
      </c>
      <c r="F161" s="5" t="s">
        <v>16</v>
      </c>
      <c r="G161" s="5" t="s">
        <v>16</v>
      </c>
      <c r="H161" s="6" t="s">
        <v>17</v>
      </c>
      <c r="I161" s="7" t="s">
        <v>24</v>
      </c>
      <c r="J161" s="7" t="s">
        <v>24</v>
      </c>
      <c r="K161" s="7" t="s">
        <v>24</v>
      </c>
      <c r="L161" s="7" t="s">
        <v>24</v>
      </c>
      <c r="M161" s="7" t="s">
        <v>24</v>
      </c>
    </row>
    <row r="162" spans="1:13">
      <c r="A162" s="3">
        <v>45818</v>
      </c>
      <c r="B162" t="s">
        <v>29</v>
      </c>
      <c r="C162" s="9" t="s">
        <v>1</v>
      </c>
      <c r="D162" s="9" t="s">
        <v>1</v>
      </c>
      <c r="E162" s="9" t="s">
        <v>1</v>
      </c>
      <c r="F162" s="9" t="s">
        <v>1</v>
      </c>
      <c r="G162" s="9" t="s">
        <v>1</v>
      </c>
      <c r="H162" s="6" t="s">
        <v>17</v>
      </c>
      <c r="I162" s="5" t="s">
        <v>16</v>
      </c>
      <c r="J162" s="5" t="s">
        <v>16</v>
      </c>
      <c r="K162" s="5" t="s">
        <v>16</v>
      </c>
      <c r="L162" s="5" t="s">
        <v>16</v>
      </c>
      <c r="M162" s="5" t="s">
        <v>16</v>
      </c>
    </row>
    <row r="163" spans="1:13">
      <c r="A163" s="3">
        <v>45819</v>
      </c>
      <c r="B163" t="s">
        <v>15</v>
      </c>
      <c r="C163" s="9" t="s">
        <v>1</v>
      </c>
      <c r="D163" s="9" t="s">
        <v>1</v>
      </c>
      <c r="E163" s="9" t="s">
        <v>1</v>
      </c>
      <c r="F163" s="9" t="s">
        <v>1</v>
      </c>
      <c r="G163" s="9" t="s">
        <v>1</v>
      </c>
      <c r="H163" s="6" t="s">
        <v>17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</row>
    <row r="164" spans="1:13">
      <c r="A164" s="3">
        <v>45820</v>
      </c>
      <c r="B164" t="s">
        <v>23</v>
      </c>
      <c r="C164" s="9" t="s">
        <v>1</v>
      </c>
      <c r="D164" s="9" t="s">
        <v>1</v>
      </c>
      <c r="E164" s="9" t="s">
        <v>1</v>
      </c>
      <c r="F164" s="9" t="s">
        <v>1</v>
      </c>
      <c r="G164" s="9" t="s">
        <v>1</v>
      </c>
      <c r="H164" s="6" t="s">
        <v>17</v>
      </c>
      <c r="I164" s="7" t="s">
        <v>24</v>
      </c>
      <c r="J164" s="7" t="s">
        <v>24</v>
      </c>
      <c r="K164" s="7" t="s">
        <v>24</v>
      </c>
      <c r="L164" s="7" t="s">
        <v>24</v>
      </c>
      <c r="M164" s="7" t="s">
        <v>24</v>
      </c>
    </row>
    <row r="165" spans="1:13">
      <c r="A165" s="3">
        <v>45821</v>
      </c>
      <c r="B165" t="s">
        <v>25</v>
      </c>
      <c r="C165" s="5" t="s">
        <v>16</v>
      </c>
      <c r="D165" s="5" t="s">
        <v>16</v>
      </c>
      <c r="E165" s="5" t="s">
        <v>16</v>
      </c>
      <c r="F165" s="5" t="s">
        <v>16</v>
      </c>
      <c r="G165" s="5" t="s">
        <v>16</v>
      </c>
      <c r="H165" s="6" t="s">
        <v>17</v>
      </c>
      <c r="I165" s="10" t="s">
        <v>1</v>
      </c>
      <c r="J165" s="10" t="s">
        <v>1</v>
      </c>
      <c r="K165" s="10" t="s">
        <v>1</v>
      </c>
      <c r="L165" s="10" t="s">
        <v>1</v>
      </c>
      <c r="M165" s="10" t="s">
        <v>1</v>
      </c>
    </row>
    <row r="166" spans="1:13">
      <c r="A166" s="3">
        <v>45822</v>
      </c>
      <c r="B166" t="s">
        <v>26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>
      <c r="A167" s="3">
        <v>45823</v>
      </c>
      <c r="B167" t="s">
        <v>27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>
      <c r="A168" s="3">
        <v>45824</v>
      </c>
      <c r="B168" t="s">
        <v>28</v>
      </c>
      <c r="C168" s="5" t="s">
        <v>16</v>
      </c>
      <c r="D168" s="5" t="s">
        <v>16</v>
      </c>
      <c r="E168" s="5" t="s">
        <v>16</v>
      </c>
      <c r="F168" s="5" t="s">
        <v>16</v>
      </c>
      <c r="G168" s="5" t="s">
        <v>16</v>
      </c>
      <c r="H168" s="6" t="s">
        <v>17</v>
      </c>
      <c r="I168" s="7" t="s">
        <v>24</v>
      </c>
      <c r="J168" s="7" t="s">
        <v>24</v>
      </c>
      <c r="K168" s="7" t="s">
        <v>24</v>
      </c>
      <c r="L168" s="7" t="s">
        <v>24</v>
      </c>
      <c r="M168" s="7" t="s">
        <v>24</v>
      </c>
    </row>
    <row r="169" spans="1:13">
      <c r="A169" s="3">
        <v>45825</v>
      </c>
      <c r="B169" t="s">
        <v>29</v>
      </c>
      <c r="C169" s="9" t="s">
        <v>1</v>
      </c>
      <c r="D169" s="9" t="s">
        <v>1</v>
      </c>
      <c r="E169" s="9" t="s">
        <v>1</v>
      </c>
      <c r="F169" s="9" t="s">
        <v>1</v>
      </c>
      <c r="G169" s="9" t="s">
        <v>1</v>
      </c>
      <c r="H169" s="6" t="s">
        <v>17</v>
      </c>
      <c r="I169" s="5" t="s">
        <v>16</v>
      </c>
      <c r="J169" s="5" t="s">
        <v>16</v>
      </c>
      <c r="K169" s="5" t="s">
        <v>16</v>
      </c>
      <c r="L169" s="5" t="s">
        <v>16</v>
      </c>
      <c r="M169" s="5" t="s">
        <v>16</v>
      </c>
    </row>
    <row r="170" spans="1:13">
      <c r="A170" s="3">
        <v>45826</v>
      </c>
      <c r="B170" t="s">
        <v>15</v>
      </c>
      <c r="C170" s="9" t="s">
        <v>1</v>
      </c>
      <c r="D170" s="9" t="s">
        <v>1</v>
      </c>
      <c r="E170" s="9" t="s">
        <v>1</v>
      </c>
      <c r="F170" s="9" t="s">
        <v>1</v>
      </c>
      <c r="G170" s="9" t="s">
        <v>1</v>
      </c>
      <c r="H170" s="6" t="s">
        <v>17</v>
      </c>
      <c r="I170" s="6" t="s">
        <v>18</v>
      </c>
      <c r="J170" s="6" t="s">
        <v>18</v>
      </c>
      <c r="K170" s="6" t="s">
        <v>18</v>
      </c>
      <c r="L170" s="6" t="s">
        <v>18</v>
      </c>
      <c r="M170" s="6" t="s">
        <v>18</v>
      </c>
    </row>
    <row r="171" spans="1:13">
      <c r="A171" s="3">
        <v>45827</v>
      </c>
      <c r="B171" t="s">
        <v>23</v>
      </c>
      <c r="C171" s="9" t="s">
        <v>1</v>
      </c>
      <c r="D171" s="9" t="s">
        <v>1</v>
      </c>
      <c r="E171" s="9" t="s">
        <v>1</v>
      </c>
      <c r="F171" s="9" t="s">
        <v>1</v>
      </c>
      <c r="G171" s="9" t="s">
        <v>1</v>
      </c>
      <c r="H171" s="6" t="s">
        <v>17</v>
      </c>
      <c r="I171" s="7" t="s">
        <v>24</v>
      </c>
      <c r="J171" s="7" t="s">
        <v>24</v>
      </c>
      <c r="K171" s="7" t="s">
        <v>24</v>
      </c>
      <c r="L171" s="7" t="s">
        <v>24</v>
      </c>
      <c r="M171" s="7" t="s">
        <v>24</v>
      </c>
    </row>
    <row r="172" spans="1:13">
      <c r="A172" s="3">
        <v>45828</v>
      </c>
      <c r="B172" t="s">
        <v>25</v>
      </c>
      <c r="C172" s="5" t="s">
        <v>16</v>
      </c>
      <c r="D172" s="5" t="s">
        <v>16</v>
      </c>
      <c r="E172" s="5" t="s">
        <v>16</v>
      </c>
      <c r="F172" s="5" t="s">
        <v>16</v>
      </c>
      <c r="G172" s="5" t="s">
        <v>16</v>
      </c>
      <c r="H172" s="6" t="s">
        <v>17</v>
      </c>
      <c r="I172" s="10" t="s">
        <v>1</v>
      </c>
      <c r="J172" s="10" t="s">
        <v>1</v>
      </c>
      <c r="K172" s="10" t="s">
        <v>1</v>
      </c>
      <c r="L172" s="10" t="s">
        <v>1</v>
      </c>
      <c r="M172" s="10" t="s">
        <v>1</v>
      </c>
    </row>
    <row r="173" spans="1:13">
      <c r="A173" s="3">
        <v>45829</v>
      </c>
      <c r="B173" t="s">
        <v>26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>
      <c r="A174" s="3">
        <v>45830</v>
      </c>
      <c r="B174" t="s">
        <v>27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>
      <c r="A175" s="3">
        <v>45831</v>
      </c>
      <c r="B175" t="s">
        <v>28</v>
      </c>
      <c r="C175" s="5" t="s">
        <v>16</v>
      </c>
      <c r="D175" s="5" t="s">
        <v>16</v>
      </c>
      <c r="E175" s="5" t="s">
        <v>16</v>
      </c>
      <c r="F175" s="5" t="s">
        <v>16</v>
      </c>
      <c r="G175" s="5" t="s">
        <v>16</v>
      </c>
      <c r="H175" s="6" t="s">
        <v>17</v>
      </c>
      <c r="I175" s="7" t="s">
        <v>24</v>
      </c>
      <c r="J175" s="7" t="s">
        <v>24</v>
      </c>
      <c r="K175" s="7" t="s">
        <v>24</v>
      </c>
      <c r="L175" s="7" t="s">
        <v>24</v>
      </c>
      <c r="M175" s="7" t="s">
        <v>24</v>
      </c>
    </row>
    <row r="176" spans="1:13">
      <c r="A176" s="3">
        <v>45832</v>
      </c>
      <c r="B176" t="s">
        <v>29</v>
      </c>
      <c r="C176" s="9" t="s">
        <v>1</v>
      </c>
      <c r="D176" s="9" t="s">
        <v>1</v>
      </c>
      <c r="E176" s="9" t="s">
        <v>1</v>
      </c>
      <c r="F176" s="9" t="s">
        <v>1</v>
      </c>
      <c r="G176" s="9" t="s">
        <v>1</v>
      </c>
      <c r="H176" s="6" t="s">
        <v>17</v>
      </c>
      <c r="I176" s="5" t="s">
        <v>16</v>
      </c>
      <c r="J176" s="5" t="s">
        <v>16</v>
      </c>
      <c r="K176" s="5" t="s">
        <v>16</v>
      </c>
      <c r="L176" s="5" t="s">
        <v>16</v>
      </c>
      <c r="M176" s="5" t="s">
        <v>16</v>
      </c>
    </row>
    <row r="177" spans="1:13">
      <c r="A177" s="3">
        <v>45833</v>
      </c>
      <c r="B177" t="s">
        <v>15</v>
      </c>
      <c r="C177" s="9" t="s">
        <v>1</v>
      </c>
      <c r="D177" s="9" t="s">
        <v>1</v>
      </c>
      <c r="E177" s="9" t="s">
        <v>1</v>
      </c>
      <c r="F177" s="9" t="s">
        <v>1</v>
      </c>
      <c r="G177" s="9" t="s">
        <v>1</v>
      </c>
      <c r="H177" s="6" t="s">
        <v>17</v>
      </c>
      <c r="I177" s="6" t="s">
        <v>18</v>
      </c>
      <c r="J177" s="6" t="s">
        <v>18</v>
      </c>
      <c r="K177" s="6" t="s">
        <v>18</v>
      </c>
      <c r="L177" s="6" t="s">
        <v>18</v>
      </c>
      <c r="M177" s="6" t="s">
        <v>18</v>
      </c>
    </row>
    <row r="178" spans="1:13">
      <c r="A178" s="3">
        <v>45834</v>
      </c>
      <c r="B178" t="s">
        <v>23</v>
      </c>
      <c r="C178" s="9" t="s">
        <v>1</v>
      </c>
      <c r="D178" s="9" t="s">
        <v>1</v>
      </c>
      <c r="E178" s="9" t="s">
        <v>1</v>
      </c>
      <c r="F178" s="9" t="s">
        <v>1</v>
      </c>
      <c r="G178" s="9" t="s">
        <v>1</v>
      </c>
      <c r="H178" s="6" t="s">
        <v>17</v>
      </c>
      <c r="I178" s="7" t="s">
        <v>24</v>
      </c>
      <c r="J178" s="7" t="s">
        <v>24</v>
      </c>
      <c r="K178" s="7" t="s">
        <v>24</v>
      </c>
      <c r="L178" s="7" t="s">
        <v>24</v>
      </c>
      <c r="M178" s="7" t="s">
        <v>24</v>
      </c>
    </row>
    <row r="179" spans="1:13">
      <c r="A179" s="3">
        <v>45835</v>
      </c>
      <c r="B179" t="s">
        <v>25</v>
      </c>
      <c r="C179" s="5" t="s">
        <v>16</v>
      </c>
      <c r="D179" s="5" t="s">
        <v>16</v>
      </c>
      <c r="E179" s="5" t="s">
        <v>16</v>
      </c>
      <c r="F179" s="5" t="s">
        <v>16</v>
      </c>
      <c r="G179" s="5" t="s">
        <v>16</v>
      </c>
      <c r="H179" s="6" t="s">
        <v>17</v>
      </c>
      <c r="I179" s="10" t="s">
        <v>1</v>
      </c>
      <c r="J179" s="10" t="s">
        <v>1</v>
      </c>
      <c r="K179" s="10" t="s">
        <v>1</v>
      </c>
      <c r="L179" s="10" t="s">
        <v>1</v>
      </c>
      <c r="M179" s="10" t="s">
        <v>1</v>
      </c>
    </row>
    <row r="180" spans="1:13">
      <c r="A180" s="3">
        <v>45836</v>
      </c>
      <c r="B180" t="s">
        <v>26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>
      <c r="A181" s="3">
        <v>45837</v>
      </c>
      <c r="B181" t="s">
        <v>27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>
      <c r="A182" s="3">
        <v>45838</v>
      </c>
      <c r="B182" t="s">
        <v>28</v>
      </c>
      <c r="C182" s="5" t="s">
        <v>16</v>
      </c>
      <c r="D182" s="5" t="s">
        <v>16</v>
      </c>
      <c r="E182" s="5" t="s">
        <v>16</v>
      </c>
      <c r="F182" s="5" t="s">
        <v>16</v>
      </c>
      <c r="G182" s="5" t="s">
        <v>16</v>
      </c>
      <c r="H182" s="6" t="s">
        <v>17</v>
      </c>
      <c r="I182" s="7" t="s">
        <v>24</v>
      </c>
      <c r="J182" s="7" t="s">
        <v>24</v>
      </c>
      <c r="K182" s="7" t="s">
        <v>24</v>
      </c>
      <c r="L182" s="7" t="s">
        <v>24</v>
      </c>
      <c r="M182" s="7" t="s">
        <v>24</v>
      </c>
    </row>
    <row r="183" spans="1:13">
      <c r="C183" s="9" t="s">
        <v>1</v>
      </c>
      <c r="D183" s="9" t="s">
        <v>1</v>
      </c>
      <c r="E183" s="9" t="s">
        <v>1</v>
      </c>
      <c r="F183" s="9" t="s">
        <v>1</v>
      </c>
      <c r="G183" s="9" t="s">
        <v>1</v>
      </c>
      <c r="H183" s="6" t="s">
        <v>17</v>
      </c>
      <c r="I183" s="5" t="s">
        <v>16</v>
      </c>
      <c r="J183" s="5" t="s">
        <v>16</v>
      </c>
      <c r="K183" s="5" t="s">
        <v>16</v>
      </c>
      <c r="L183" s="5" t="s">
        <v>16</v>
      </c>
      <c r="M183" s="5" t="s">
        <v>16</v>
      </c>
    </row>
    <row r="184" spans="1:13">
      <c r="C184" s="9" t="s">
        <v>1</v>
      </c>
      <c r="D184" s="9" t="s">
        <v>1</v>
      </c>
      <c r="E184" s="9" t="s">
        <v>1</v>
      </c>
      <c r="F184" s="9" t="s">
        <v>1</v>
      </c>
      <c r="G184" s="9" t="s">
        <v>1</v>
      </c>
      <c r="H184" s="6" t="s">
        <v>17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</row>
    <row r="185" spans="1:13">
      <c r="C185" s="9" t="s">
        <v>1</v>
      </c>
      <c r="D185" s="9" t="s">
        <v>1</v>
      </c>
      <c r="E185" s="9" t="s">
        <v>1</v>
      </c>
      <c r="F185" s="9" t="s">
        <v>1</v>
      </c>
      <c r="G185" s="9" t="s">
        <v>1</v>
      </c>
      <c r="H185" s="6" t="s">
        <v>17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</row>
    <row r="186" spans="1:13">
      <c r="C186" s="5" t="s">
        <v>16</v>
      </c>
      <c r="D186" s="5" t="s">
        <v>16</v>
      </c>
      <c r="E186" s="5" t="s">
        <v>16</v>
      </c>
      <c r="F186" s="5" t="s">
        <v>16</v>
      </c>
      <c r="G186" s="5" t="s">
        <v>16</v>
      </c>
      <c r="H186" s="6" t="s">
        <v>17</v>
      </c>
      <c r="I186" s="10" t="s">
        <v>1</v>
      </c>
      <c r="J186" s="10" t="s">
        <v>1</v>
      </c>
      <c r="K186" s="10" t="s">
        <v>1</v>
      </c>
      <c r="L186" s="10" t="s">
        <v>1</v>
      </c>
      <c r="M186" s="10" t="s">
        <v>1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8837-303D-4959-9178-1CC7C38B8108}">
  <dimension ref="A1:O234"/>
  <sheetViews>
    <sheetView tabSelected="1" workbookViewId="0">
      <selection activeCell="E9" sqref="E9"/>
    </sheetView>
  </sheetViews>
  <sheetFormatPr baseColWidth="10" defaultRowHeight="15.75"/>
  <cols>
    <col min="1" max="1" width="28.5" customWidth="1"/>
    <col min="3" max="3" width="15.5" bestFit="1" customWidth="1"/>
    <col min="4" max="4" width="12" bestFit="1" customWidth="1"/>
    <col min="5" max="5" width="13.375" bestFit="1" customWidth="1"/>
    <col min="6" max="6" width="12" bestFit="1" customWidth="1"/>
    <col min="11" max="11" width="11" style="3"/>
    <col min="12" max="12" width="11" style="3" customWidth="1"/>
    <col min="13" max="13" width="15" style="19" bestFit="1" customWidth="1"/>
    <col min="14" max="14" width="11" style="3"/>
  </cols>
  <sheetData>
    <row r="1" spans="1:15" ht="36">
      <c r="A1" s="1"/>
    </row>
    <row r="6" spans="1:15" ht="21">
      <c r="A6" s="2" t="s">
        <v>0</v>
      </c>
    </row>
    <row r="9" spans="1:15">
      <c r="A9" t="s">
        <v>1</v>
      </c>
    </row>
    <row r="10" spans="1:15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30</v>
      </c>
      <c r="G10" t="s">
        <v>31</v>
      </c>
      <c r="H10" t="s">
        <v>7</v>
      </c>
      <c r="I10">
        <f>'planning annuel'!P4</f>
        <v>440</v>
      </c>
    </row>
    <row r="11" spans="1:15" ht="18">
      <c r="A11" s="11"/>
      <c r="B11" s="11"/>
      <c r="C11" s="11">
        <v>2</v>
      </c>
      <c r="D11" s="12">
        <v>45689</v>
      </c>
      <c r="E11" s="13" cm="1">
        <f t="array" aca="1" ref="E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annuel'!$C$2:$C$182,,_xlpm.y-1))))),1),_xlpm.tblf,_xlfn._xlws.SORT(_xlfn.VSTACK(_xlfn._xlws.FILTER(_xlpm.tbl,_xlfn.TAKE(_xlpm.tbl,,-1)="impôt"),_xlfn._xlws.FILTER(_xlpm.tbl,_xlfn.TAKE(_xlpm.tbl,,-1)="impôt"))),_xlfn.TAKE(_xlfn.TAKE(_xlpm.tblf,SUM($C$11:C11)*2),-1,1))</f>
        <v>45692</v>
      </c>
      <c r="F11" s="11"/>
      <c r="G11" s="11"/>
      <c r="H11" t="s">
        <v>8</v>
      </c>
      <c r="I11">
        <f>C234</f>
        <v>555.5</v>
      </c>
      <c r="K11" s="20"/>
      <c r="O11" s="3"/>
    </row>
    <row r="12" spans="1:15" ht="18">
      <c r="A12" s="11"/>
      <c r="B12" s="11"/>
      <c r="C12" s="11">
        <v>2</v>
      </c>
      <c r="D12" s="12">
        <v>45689</v>
      </c>
      <c r="E12" s="13" cm="1">
        <f t="array" aca="1" ref="E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annuel'!$C$2:$C$182,,_xlpm.y-1))))),1),_xlpm.tblf,_xlfn._xlws.SORT(_xlfn.VSTACK(_xlfn._xlws.FILTER(_xlpm.tbl,_xlfn.TAKE(_xlpm.tbl,,-1)="impôt"),_xlfn._xlws.FILTER(_xlpm.tbl,_xlfn.TAKE(_xlpm.tbl,,-1)="impôt"))),_xlfn.TAKE(_xlfn.TAKE(_xlpm.tblf,SUM($C$11:C12)*2),-1,1))</f>
        <v>45692</v>
      </c>
      <c r="F12" s="11"/>
      <c r="G12" s="11"/>
      <c r="H12" t="s">
        <v>9</v>
      </c>
      <c r="I12">
        <f>I10-I11</f>
        <v>-115.5</v>
      </c>
      <c r="K12" s="20"/>
    </row>
    <row r="13" spans="1:15" ht="18">
      <c r="A13" s="11"/>
      <c r="B13" s="11"/>
      <c r="C13" s="11">
        <v>3</v>
      </c>
      <c r="D13" s="12">
        <v>45689</v>
      </c>
      <c r="E13" s="13" cm="1">
        <f t="array" aca="1" ref="E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annuel'!$C$2:$C$182,,_xlpm.y-1))))),1),_xlpm.tblf,_xlfn._xlws.SORT(_xlfn.VSTACK(_xlfn._xlws.FILTER(_xlpm.tbl,_xlfn.TAKE(_xlpm.tbl,,-1)="impôt"),_xlfn._xlws.FILTER(_xlpm.tbl,_xlfn.TAKE(_xlpm.tbl,,-1)="impôt"))),_xlfn.TAKE(_xlfn.TAKE(_xlpm.tblf,SUM($C$11:C13)*2),-1,1))</f>
        <v>45693</v>
      </c>
      <c r="F13" s="11"/>
      <c r="G13" s="11"/>
      <c r="H13" t="s">
        <v>10</v>
      </c>
      <c r="I13">
        <v>20</v>
      </c>
      <c r="J13" t="s">
        <v>11</v>
      </c>
      <c r="K13" s="20"/>
    </row>
    <row r="14" spans="1:15" ht="18">
      <c r="A14" s="11"/>
      <c r="B14" s="11"/>
      <c r="C14" s="11">
        <v>4.5</v>
      </c>
      <c r="D14" s="12">
        <v>45689</v>
      </c>
      <c r="E14" s="13" cm="1">
        <f t="array" aca="1" ref="E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annuel'!$C$2:$C$182,,_xlpm.y-1))))),1),_xlpm.tblf,_xlfn._xlws.SORT(_xlfn.VSTACK(_xlfn._xlws.FILTER(_xlpm.tbl,_xlfn.TAKE(_xlpm.tbl,,-1)="impôt"),_xlfn._xlws.FILTER(_xlpm.tbl,_xlfn.TAKE(_xlpm.tbl,,-1)="impôt"))),_xlfn.TAKE(_xlfn.TAKE(_xlpm.tblf,SUM($C$11:C14)*2),-1,1))</f>
        <v>45694</v>
      </c>
      <c r="F14" s="11"/>
      <c r="G14" s="11"/>
      <c r="K14" s="20"/>
    </row>
    <row r="15" spans="1:15" ht="18">
      <c r="A15" s="11"/>
      <c r="B15" s="11"/>
      <c r="C15" s="11">
        <v>2</v>
      </c>
      <c r="D15" s="12">
        <v>45690</v>
      </c>
      <c r="E15" s="13" cm="1">
        <f t="array" aca="1" ref="E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annuel'!$C$2:$C$182,,_xlpm.y-1))))),1),_xlpm.tblf,_xlfn._xlws.SORT(_xlfn.VSTACK(_xlfn._xlws.FILTER(_xlpm.tbl,_xlfn.TAKE(_xlpm.tbl,,-1)="impôt"),_xlfn._xlws.FILTER(_xlpm.tbl,_xlfn.TAKE(_xlpm.tbl,,-1)="impôt"))),_xlfn.TAKE(_xlfn.TAKE(_xlpm.tblf,SUM($C$11:C15)*2),-1,1))</f>
        <v>45694</v>
      </c>
      <c r="F15" s="11"/>
      <c r="G15" s="11"/>
      <c r="K15" s="20"/>
    </row>
    <row r="16" spans="1:15" ht="18">
      <c r="A16" s="11"/>
      <c r="B16" s="11"/>
      <c r="C16" s="11">
        <v>2</v>
      </c>
      <c r="D16" s="12">
        <v>45691</v>
      </c>
      <c r="E16" s="13" cm="1">
        <f t="array" aca="1" ref="E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annuel'!$C$2:$C$182,,_xlpm.y-1))))),1),_xlpm.tblf,_xlfn._xlws.SORT(_xlfn.VSTACK(_xlfn._xlws.FILTER(_xlpm.tbl,_xlfn.TAKE(_xlpm.tbl,,-1)="impôt"),_xlfn._xlws.FILTER(_xlpm.tbl,_xlfn.TAKE(_xlpm.tbl,,-1)="impôt"))),_xlfn.TAKE(_xlfn.TAKE(_xlpm.tblf,SUM($C$11:C16)*2),-1,1))</f>
        <v>45695</v>
      </c>
      <c r="F16" s="11"/>
      <c r="G16" s="11"/>
      <c r="K16" s="20"/>
    </row>
    <row r="17" spans="1:11" ht="18">
      <c r="A17" s="11"/>
      <c r="B17" s="11"/>
      <c r="C17" s="11">
        <v>2</v>
      </c>
      <c r="D17" s="12">
        <v>45691</v>
      </c>
      <c r="E17" s="13" cm="1">
        <f t="array" aca="1" ref="E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annuel'!$C$2:$C$182,,_xlpm.y-1))))),1),_xlpm.tblf,_xlfn._xlws.SORT(_xlfn.VSTACK(_xlfn._xlws.FILTER(_xlpm.tbl,_xlfn.TAKE(_xlpm.tbl,,-1)="impôt"),_xlfn._xlws.FILTER(_xlpm.tbl,_xlfn.TAKE(_xlpm.tbl,,-1)="impôt"))),_xlfn.TAKE(_xlfn.TAKE(_xlpm.tblf,SUM($C$11:C17)*2),-1,1))</f>
        <v>45695</v>
      </c>
      <c r="F17" s="11"/>
      <c r="G17" s="11"/>
      <c r="K17" s="20"/>
    </row>
    <row r="18" spans="1:11" ht="18">
      <c r="A18" s="11"/>
      <c r="B18" s="11"/>
      <c r="C18" s="11">
        <v>3</v>
      </c>
      <c r="D18" s="12">
        <v>45691</v>
      </c>
      <c r="E18" s="13" cm="1">
        <f t="array" aca="1" ref="E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annuel'!$C$2:$C$182,,_xlpm.y-1))))),1),_xlpm.tblf,_xlfn._xlws.SORT(_xlfn.VSTACK(_xlfn._xlws.FILTER(_xlpm.tbl,_xlfn.TAKE(_xlpm.tbl,,-1)="impôt"),_xlfn._xlws.FILTER(_xlpm.tbl,_xlfn.TAKE(_xlpm.tbl,,-1)="impôt"))),_xlfn.TAKE(_xlfn.TAKE(_xlpm.tblf,SUM($C$11:C18)*2),-1,1))</f>
        <v>45699</v>
      </c>
      <c r="F18" s="11"/>
      <c r="G18" s="11"/>
      <c r="K18" s="20"/>
    </row>
    <row r="19" spans="1:11" ht="18">
      <c r="A19" s="11"/>
      <c r="B19" s="11"/>
      <c r="C19" s="11">
        <v>2</v>
      </c>
      <c r="D19" s="12">
        <v>45692</v>
      </c>
      <c r="E19" s="13" cm="1">
        <f t="array" aca="1" ref="E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annuel'!$C$2:$C$182,,_xlpm.y-1))))),1),_xlpm.tblf,_xlfn._xlws.SORT(_xlfn.VSTACK(_xlfn._xlws.FILTER(_xlpm.tbl,_xlfn.TAKE(_xlpm.tbl,,-1)="impôt"),_xlfn._xlws.FILTER(_xlpm.tbl,_xlfn.TAKE(_xlpm.tbl,,-1)="impôt"))),_xlfn.TAKE(_xlfn.TAKE(_xlpm.tblf,SUM($C$11:C19)*2),-1,1))</f>
        <v>45699</v>
      </c>
      <c r="F19" s="11"/>
      <c r="G19" s="18" t="s">
        <v>32</v>
      </c>
      <c r="K19" s="20"/>
    </row>
    <row r="20" spans="1:11" ht="18">
      <c r="A20" s="11"/>
      <c r="B20" s="11"/>
      <c r="C20" s="11">
        <v>2</v>
      </c>
      <c r="D20" s="12">
        <v>45692</v>
      </c>
      <c r="E20" s="13" cm="1">
        <f t="array" aca="1" ref="E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annuel'!$C$2:$C$182,,_xlpm.y-1))))),1),_xlpm.tblf,_xlfn._xlws.SORT(_xlfn.VSTACK(_xlfn._xlws.FILTER(_xlpm.tbl,_xlfn.TAKE(_xlpm.tbl,,-1)="impôt"),_xlfn._xlws.FILTER(_xlpm.tbl,_xlfn.TAKE(_xlpm.tbl,,-1)="impôt"))),_xlfn.TAKE(_xlfn.TAKE(_xlpm.tblf,SUM($C$11:C20)*2),-1,1))</f>
        <v>45699</v>
      </c>
      <c r="F20" s="11">
        <f>SUM(C11:C20)</f>
        <v>24.5</v>
      </c>
      <c r="G20" s="11">
        <v>6</v>
      </c>
    </row>
    <row r="21" spans="1:11" ht="18">
      <c r="C21">
        <v>5</v>
      </c>
      <c r="D21" s="3">
        <v>45692</v>
      </c>
      <c r="E21" s="13" cm="1">
        <f t="array" aca="1" ref="E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annuel'!$C$2:$C$182,,_xlpm.y-1))))),1),_xlpm.tblf,_xlfn._xlws.SORT(_xlfn.VSTACK(_xlfn._xlws.FILTER(_xlpm.tbl,_xlfn.TAKE(_xlpm.tbl,,-1)="impôt"),_xlfn._xlws.FILTER(_xlpm.tbl,_xlfn.TAKE(_xlpm.tbl,,-1)="impôt"))),_xlfn.TAKE(_xlfn.TAKE(_xlpm.tblf,SUM($C$11:C21)*2),-1,1))</f>
        <v>45700</v>
      </c>
    </row>
    <row r="22" spans="1:11" ht="18">
      <c r="C22">
        <v>4</v>
      </c>
      <c r="D22" s="3">
        <v>45693</v>
      </c>
      <c r="E22" s="13" cm="1">
        <f t="array" aca="1" ref="E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annuel'!$C$2:$C$182,,_xlpm.y-1))))),1),_xlpm.tblf,_xlfn._xlws.SORT(_xlfn.VSTACK(_xlfn._xlws.FILTER(_xlpm.tbl,_xlfn.TAKE(_xlpm.tbl,,-1)="impôt"),_xlfn._xlws.FILTER(_xlpm.tbl,_xlfn.TAKE(_xlpm.tbl,,-1)="impôt"))),_xlfn.TAKE(_xlfn.TAKE(_xlpm.tblf,SUM($C$11:C22)*2),-1,1))</f>
        <v>45701</v>
      </c>
    </row>
    <row r="23" spans="1:11" ht="18">
      <c r="C23">
        <v>2</v>
      </c>
      <c r="D23" s="3">
        <v>45694</v>
      </c>
      <c r="E23" s="13" cm="1">
        <f t="array" aca="1" ref="E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annuel'!$C$2:$C$182,,_xlpm.y-1))))),1),_xlpm.tblf,_xlfn._xlws.SORT(_xlfn.VSTACK(_xlfn._xlws.FILTER(_xlpm.tbl,_xlfn.TAKE(_xlpm.tbl,,-1)="impôt"),_xlfn._xlws.FILTER(_xlpm.tbl,_xlfn.TAKE(_xlpm.tbl,,-1)="impôt"))),_xlfn.TAKE(_xlfn.TAKE(_xlpm.tblf,SUM($C$11:C23)*2),-1,1))</f>
        <v>45702</v>
      </c>
    </row>
    <row r="24" spans="1:11" ht="18">
      <c r="C24">
        <v>2</v>
      </c>
      <c r="D24" s="3">
        <v>45694</v>
      </c>
      <c r="E24" s="13" cm="1">
        <f t="array" aca="1" ref="E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annuel'!$C$2:$C$182,,_xlpm.y-1))))),1),_xlpm.tblf,_xlfn._xlws.SORT(_xlfn.VSTACK(_xlfn._xlws.FILTER(_xlpm.tbl,_xlfn.TAKE(_xlpm.tbl,,-1)="impôt"),_xlfn._xlws.FILTER(_xlpm.tbl,_xlfn.TAKE(_xlpm.tbl,,-1)="impôt"))),_xlfn.TAKE(_xlfn.TAKE(_xlpm.tblf,SUM($C$11:C24)*2),-1,1))</f>
        <v>45702</v>
      </c>
    </row>
    <row r="25" spans="1:11" ht="18">
      <c r="C25">
        <v>2</v>
      </c>
      <c r="D25" s="3">
        <v>45698</v>
      </c>
      <c r="E25" s="13" cm="1">
        <f t="array" aca="1" ref="E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annuel'!$C$2:$C$182,,_xlpm.y-1))))),1),_xlpm.tblf,_xlfn._xlws.SORT(_xlfn.VSTACK(_xlfn._xlws.FILTER(_xlpm.tbl,_xlfn.TAKE(_xlpm.tbl,,-1)="impôt"),_xlfn._xlws.FILTER(_xlpm.tbl,_xlfn.TAKE(_xlpm.tbl,,-1)="impôt"))),_xlfn.TAKE(_xlfn.TAKE(_xlpm.tblf,SUM($C$11:C25)*2),-1,1))</f>
        <v>45702</v>
      </c>
    </row>
    <row r="26" spans="1:11" ht="18">
      <c r="C26">
        <v>2</v>
      </c>
      <c r="D26" s="3">
        <v>45698</v>
      </c>
      <c r="E26" s="13" cm="1">
        <f t="array" aca="1" ref="E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annuel'!$C$2:$C$182,,_xlpm.y-1))))),1),_xlpm.tblf,_xlfn._xlws.SORT(_xlfn.VSTACK(_xlfn._xlws.FILTER(_xlpm.tbl,_xlfn.TAKE(_xlpm.tbl,,-1)="impôt"),_xlfn._xlws.FILTER(_xlpm.tbl,_xlfn.TAKE(_xlpm.tbl,,-1)="impôt"))),_xlfn.TAKE(_xlfn.TAKE(_xlpm.tblf,SUM($C$11:C26)*2),-1,1))</f>
        <v>45706</v>
      </c>
    </row>
    <row r="27" spans="1:11" ht="18">
      <c r="C27">
        <v>2</v>
      </c>
      <c r="D27" s="3">
        <v>45699</v>
      </c>
      <c r="E27" s="13" cm="1">
        <f t="array" aca="1" ref="E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annuel'!$C$2:$C$182,,_xlpm.y-1))))),1),_xlpm.tblf,_xlfn._xlws.SORT(_xlfn.VSTACK(_xlfn._xlws.FILTER(_xlpm.tbl,_xlfn.TAKE(_xlpm.tbl,,-1)="impôt"),_xlfn._xlws.FILTER(_xlpm.tbl,_xlfn.TAKE(_xlpm.tbl,,-1)="impôt"))),_xlfn.TAKE(_xlfn.TAKE(_xlpm.tblf,SUM($C$11:C27)*2),-1,1))</f>
        <v>45706</v>
      </c>
    </row>
    <row r="28" spans="1:11" ht="18">
      <c r="C28">
        <v>3</v>
      </c>
      <c r="D28" s="3">
        <v>45704</v>
      </c>
      <c r="E28" s="13" cm="1">
        <f t="array" aca="1" ref="E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annuel'!$C$2:$C$182,,_xlpm.y-1))))),1),_xlpm.tblf,_xlfn._xlws.SORT(_xlfn.VSTACK(_xlfn._xlws.FILTER(_xlpm.tbl,_xlfn.TAKE(_xlpm.tbl,,-1)="impôt"),_xlfn._xlws.FILTER(_xlpm.tbl,_xlfn.TAKE(_xlpm.tbl,,-1)="impôt"))),_xlfn.TAKE(_xlfn.TAKE(_xlpm.tblf,SUM($C$11:C28)*2),-1,1))</f>
        <v>45707</v>
      </c>
    </row>
    <row r="29" spans="1:11" ht="18">
      <c r="C29">
        <v>2</v>
      </c>
      <c r="D29" s="3">
        <v>45704</v>
      </c>
      <c r="E29" s="13" cm="1">
        <f t="array" aca="1" ref="E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annuel'!$C$2:$C$182,,_xlpm.y-1))))),1),_xlpm.tblf,_xlfn._xlws.SORT(_xlfn.VSTACK(_xlfn._xlws.FILTER(_xlpm.tbl,_xlfn.TAKE(_xlpm.tbl,,-1)="impôt"),_xlfn._xlws.FILTER(_xlpm.tbl,_xlfn.TAKE(_xlpm.tbl,,-1)="impôt"))),_xlfn.TAKE(_xlfn.TAKE(_xlpm.tblf,SUM($C$11:C29)*2),-1,1))</f>
        <v>45707</v>
      </c>
      <c r="G29" t="s">
        <v>32</v>
      </c>
    </row>
    <row r="30" spans="1:11" ht="18">
      <c r="C30">
        <v>2</v>
      </c>
      <c r="D30" s="3">
        <v>45708</v>
      </c>
      <c r="E30" s="13" cm="1">
        <f t="array" aca="1" ref="E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annuel'!$C$2:$C$182,,_xlpm.y-1))))),1),_xlpm.tblf,_xlfn._xlws.SORT(_xlfn.VSTACK(_xlfn._xlws.FILTER(_xlpm.tbl,_xlfn.TAKE(_xlpm.tbl,,-1)="impôt"),_xlfn._xlws.FILTER(_xlpm.tbl,_xlfn.TAKE(_xlpm.tbl,,-1)="impôt"))),_xlfn.TAKE(_xlfn.TAKE(_xlpm.tblf,SUM($C$11:C30)*2),-1,1))</f>
        <v>45708</v>
      </c>
      <c r="F30">
        <f>SUM(C21:C30)</f>
        <v>26</v>
      </c>
      <c r="G30">
        <v>7</v>
      </c>
    </row>
    <row r="31" spans="1:11" ht="18">
      <c r="A31" s="11"/>
      <c r="B31" s="11"/>
      <c r="C31" s="11">
        <v>2</v>
      </c>
      <c r="D31" s="12">
        <v>45708</v>
      </c>
      <c r="E31" s="13" cm="1">
        <f t="array" aca="1" ref="E3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annuel'!$C$2:$C$182,,_xlpm.y-1))))),1),_xlpm.tblf,_xlfn._xlws.SORT(_xlfn.VSTACK(_xlfn._xlws.FILTER(_xlpm.tbl,_xlfn.TAKE(_xlpm.tbl,,-1)="impôt"),_xlfn._xlws.FILTER(_xlpm.tbl,_xlfn.TAKE(_xlpm.tbl,,-1)="impôt"))),_xlfn.TAKE(_xlfn.TAKE(_xlpm.tblf,SUM($C$11:C31)*2),-1,1))</f>
        <v>45708</v>
      </c>
      <c r="F31" s="11"/>
      <c r="G31" s="11"/>
    </row>
    <row r="32" spans="1:11" ht="18">
      <c r="A32" s="11"/>
      <c r="B32" s="11"/>
      <c r="C32" s="11">
        <v>2</v>
      </c>
      <c r="D32" s="12">
        <v>45708</v>
      </c>
      <c r="E32" s="13" cm="1">
        <f t="array" aca="1" ref="E3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annuel'!$C$2:$C$182,,_xlpm.y-1))))),1),_xlpm.tblf,_xlfn._xlws.SORT(_xlfn.VSTACK(_xlfn._xlws.FILTER(_xlpm.tbl,_xlfn.TAKE(_xlpm.tbl,,-1)="impôt"),_xlfn._xlws.FILTER(_xlpm.tbl,_xlfn.TAKE(_xlpm.tbl,,-1)="impôt"))),_xlfn.TAKE(_xlfn.TAKE(_xlpm.tblf,SUM($C$11:C32)*2),-1,1))</f>
        <v>45708</v>
      </c>
      <c r="F32" s="11"/>
      <c r="G32" s="11"/>
    </row>
    <row r="33" spans="1:7" ht="18">
      <c r="A33" s="11"/>
      <c r="B33" s="11"/>
      <c r="C33" s="11">
        <v>3</v>
      </c>
      <c r="D33" s="12">
        <v>45708</v>
      </c>
      <c r="E33" s="13" cm="1">
        <f t="array" aca="1" ref="E3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annuel'!$C$2:$C$182,,_xlpm.y-1))))),1),_xlpm.tblf,_xlfn._xlws.SORT(_xlfn.VSTACK(_xlfn._xlws.FILTER(_xlpm.tbl,_xlfn.TAKE(_xlpm.tbl,,-1)="impôt"),_xlfn._xlws.FILTER(_xlpm.tbl,_xlfn.TAKE(_xlpm.tbl,,-1)="impôt"))),_xlfn.TAKE(_xlfn.TAKE(_xlpm.tblf,SUM($C$11:C33)*2),-1,1))</f>
        <v>45709</v>
      </c>
      <c r="F33" s="11"/>
      <c r="G33" s="11"/>
    </row>
    <row r="34" spans="1:7" ht="18">
      <c r="A34" s="11"/>
      <c r="B34" s="11"/>
      <c r="C34" s="11">
        <v>4.5</v>
      </c>
      <c r="D34" s="12">
        <v>45708</v>
      </c>
      <c r="E34" s="13" cm="1">
        <f t="array" aca="1" ref="E3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annuel'!$C$2:$C$182,,_xlpm.y-1))))),1),_xlpm.tblf,_xlfn._xlws.SORT(_xlfn.VSTACK(_xlfn._xlws.FILTER(_xlpm.tbl,_xlfn.TAKE(_xlpm.tbl,,-1)="impôt"),_xlfn._xlws.FILTER(_xlpm.tbl,_xlfn.TAKE(_xlpm.tbl,,-1)="impôt"))),_xlfn.TAKE(_xlfn.TAKE(_xlpm.tblf,SUM($C$11:C34)*2),-1,1))</f>
        <v>45713</v>
      </c>
      <c r="F34" s="11"/>
      <c r="G34" s="11"/>
    </row>
    <row r="35" spans="1:7" ht="18">
      <c r="A35" s="11"/>
      <c r="B35" s="11"/>
      <c r="C35" s="11">
        <v>2</v>
      </c>
      <c r="D35" s="12">
        <v>45708</v>
      </c>
      <c r="E35" s="13" cm="1">
        <f t="array" aca="1" ref="E3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annuel'!$C$2:$C$182,,_xlpm.y-1))))),1),_xlpm.tblf,_xlfn._xlws.SORT(_xlfn.VSTACK(_xlfn._xlws.FILTER(_xlpm.tbl,_xlfn.TAKE(_xlpm.tbl,,-1)="impôt"),_xlfn._xlws.FILTER(_xlpm.tbl,_xlfn.TAKE(_xlpm.tbl,,-1)="impôt"))),_xlfn.TAKE(_xlfn.TAKE(_xlpm.tblf,SUM($C$11:C35)*2),-1,1))</f>
        <v>45713</v>
      </c>
      <c r="F35" s="11"/>
      <c r="G35" s="11"/>
    </row>
    <row r="36" spans="1:7" ht="18">
      <c r="A36" s="11"/>
      <c r="B36" s="11"/>
      <c r="C36" s="11">
        <v>2</v>
      </c>
      <c r="D36" s="12">
        <v>45708</v>
      </c>
      <c r="E36" s="13" cm="1">
        <f t="array" aca="1" ref="E3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annuel'!$C$2:$C$182,,_xlpm.y-1))))),1),_xlpm.tblf,_xlfn._xlws.SORT(_xlfn.VSTACK(_xlfn._xlws.FILTER(_xlpm.tbl,_xlfn.TAKE(_xlpm.tbl,,-1)="impôt"),_xlfn._xlws.FILTER(_xlpm.tbl,_xlfn.TAKE(_xlpm.tbl,,-1)="impôt"))),_xlfn.TAKE(_xlfn.TAKE(_xlpm.tblf,SUM($C$11:C36)*2),-1,1))</f>
        <v>45714</v>
      </c>
      <c r="F36" s="11"/>
      <c r="G36" s="11"/>
    </row>
    <row r="37" spans="1:7" ht="18">
      <c r="A37" s="11"/>
      <c r="B37" s="11"/>
      <c r="C37" s="11">
        <v>2</v>
      </c>
      <c r="D37" s="12">
        <v>45708</v>
      </c>
      <c r="E37" s="13" cm="1">
        <f t="array" aca="1" ref="E3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annuel'!$C$2:$C$182,,_xlpm.y-1))))),1),_xlpm.tblf,_xlfn._xlws.SORT(_xlfn.VSTACK(_xlfn._xlws.FILTER(_xlpm.tbl,_xlfn.TAKE(_xlpm.tbl,,-1)="impôt"),_xlfn._xlws.FILTER(_xlpm.tbl,_xlfn.TAKE(_xlpm.tbl,,-1)="impôt"))),_xlfn.TAKE(_xlfn.TAKE(_xlpm.tblf,SUM($C$11:C37)*2),-1,1))</f>
        <v>45714</v>
      </c>
      <c r="F37" s="11"/>
      <c r="G37" s="11"/>
    </row>
    <row r="38" spans="1:7" ht="18">
      <c r="A38" s="11"/>
      <c r="B38" s="11"/>
      <c r="C38" s="11">
        <v>3</v>
      </c>
      <c r="D38" s="12">
        <v>45708</v>
      </c>
      <c r="E38" s="13" cm="1">
        <f t="array" aca="1" ref="E3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annuel'!$C$2:$C$182,,_xlpm.y-1))))),1),_xlpm.tblf,_xlfn._xlws.SORT(_xlfn.VSTACK(_xlfn._xlws.FILTER(_xlpm.tbl,_xlfn.TAKE(_xlpm.tbl,,-1)="impôt"),_xlfn._xlws.FILTER(_xlpm.tbl,_xlfn.TAKE(_xlpm.tbl,,-1)="impôt"))),_xlfn.TAKE(_xlfn.TAKE(_xlpm.tblf,SUM($C$11:C38)*2),-1,1))</f>
        <v>45715</v>
      </c>
      <c r="F38" s="11"/>
      <c r="G38" s="11"/>
    </row>
    <row r="39" spans="1:7" ht="18">
      <c r="A39" s="11"/>
      <c r="B39" s="11"/>
      <c r="C39" s="11">
        <v>2</v>
      </c>
      <c r="D39" s="12">
        <v>45708</v>
      </c>
      <c r="E39" s="13" cm="1">
        <f t="array" aca="1" ref="E3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annuel'!$C$2:$C$182,,_xlpm.y-1))))),1),_xlpm.tblf,_xlfn._xlws.SORT(_xlfn.VSTACK(_xlfn._xlws.FILTER(_xlpm.tbl,_xlfn.TAKE(_xlpm.tbl,,-1)="impôt"),_xlfn._xlws.FILTER(_xlpm.tbl,_xlfn.TAKE(_xlpm.tbl,,-1)="impôt"))),_xlfn.TAKE(_xlfn.TAKE(_xlpm.tblf,SUM($C$11:C39)*2),-1,1))</f>
        <v>45715</v>
      </c>
      <c r="F39" s="11"/>
      <c r="G39" s="11" t="s">
        <v>32</v>
      </c>
    </row>
    <row r="40" spans="1:7" ht="18">
      <c r="A40" s="11"/>
      <c r="B40" s="11"/>
      <c r="C40" s="11">
        <v>2</v>
      </c>
      <c r="D40" s="12">
        <v>45708</v>
      </c>
      <c r="E40" s="13" cm="1">
        <f t="array" aca="1" ref="E4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annuel'!$C$2:$C$182,,_xlpm.y-1))))),1),_xlpm.tblf,_xlfn._xlws.SORT(_xlfn.VSTACK(_xlfn._xlws.FILTER(_xlpm.tbl,_xlfn.TAKE(_xlpm.tbl,,-1)="impôt"),_xlfn._xlws.FILTER(_xlpm.tbl,_xlfn.TAKE(_xlpm.tbl,,-1)="impôt"))),_xlfn.TAKE(_xlfn.TAKE(_xlpm.tblf,SUM($C$11:C40)*2),-1,1))</f>
        <v>45715</v>
      </c>
      <c r="F40" s="11">
        <f>SUM(C31:C40)</f>
        <v>24.5</v>
      </c>
      <c r="G40" s="11">
        <v>8</v>
      </c>
    </row>
    <row r="41" spans="1:7" ht="18">
      <c r="C41">
        <v>5</v>
      </c>
      <c r="D41" s="3">
        <v>45717</v>
      </c>
      <c r="E41" s="13" cm="1">
        <f t="array" aca="1" ref="E4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annuel'!$C$2:$C$182,,_xlpm.y-1))))),1),_xlpm.tblf,_xlfn._xlws.SORT(_xlfn.VSTACK(_xlfn._xlws.FILTER(_xlpm.tbl,_xlfn.TAKE(_xlpm.tbl,,-1)="impôt"),_xlfn._xlws.FILTER(_xlpm.tbl,_xlfn.TAKE(_xlpm.tbl,,-1)="impôt"))),_xlfn.TAKE(_xlfn.TAKE(_xlpm.tblf,SUM($C$11:C41)*2),-1,1))</f>
        <v>45716</v>
      </c>
    </row>
    <row r="42" spans="1:7" ht="18">
      <c r="C42">
        <v>4</v>
      </c>
      <c r="D42" s="3">
        <v>45717</v>
      </c>
      <c r="E42" s="13" cm="1">
        <f t="array" aca="1" ref="E4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annuel'!$C$2:$C$182,,_xlpm.y-1))))),1),_xlpm.tblf,_xlfn._xlws.SORT(_xlfn.VSTACK(_xlfn._xlws.FILTER(_xlpm.tbl,_xlfn.TAKE(_xlpm.tbl,,-1)="impôt"),_xlfn._xlws.FILTER(_xlpm.tbl,_xlfn.TAKE(_xlpm.tbl,,-1)="impôt"))),_xlfn.TAKE(_xlfn.TAKE(_xlpm.tblf,SUM($C$11:C42)*2),-1,1))</f>
        <v>45720</v>
      </c>
    </row>
    <row r="43" spans="1:7" ht="18">
      <c r="C43">
        <v>2</v>
      </c>
      <c r="D43" s="3">
        <v>45717</v>
      </c>
      <c r="E43" s="13" cm="1">
        <f t="array" aca="1" ref="E4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annuel'!$C$2:$C$182,,_xlpm.y-1))))),1),_xlpm.tblf,_xlfn._xlws.SORT(_xlfn.VSTACK(_xlfn._xlws.FILTER(_xlpm.tbl,_xlfn.TAKE(_xlpm.tbl,,-1)="impôt"),_xlfn._xlws.FILTER(_xlpm.tbl,_xlfn.TAKE(_xlpm.tbl,,-1)="impôt"))),_xlfn.TAKE(_xlfn.TAKE(_xlpm.tblf,SUM($C$11:C43)*2),-1,1))</f>
        <v>45721</v>
      </c>
    </row>
    <row r="44" spans="1:7" ht="18">
      <c r="C44">
        <v>2</v>
      </c>
      <c r="D44" s="3">
        <v>45717</v>
      </c>
      <c r="E44" s="13" cm="1">
        <f t="array" aca="1" ref="E4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annuel'!$C$2:$C$182,,_xlpm.y-1))))),1),_xlpm.tblf,_xlfn._xlws.SORT(_xlfn.VSTACK(_xlfn._xlws.FILTER(_xlpm.tbl,_xlfn.TAKE(_xlpm.tbl,,-1)="impôt"),_xlfn._xlws.FILTER(_xlpm.tbl,_xlfn.TAKE(_xlpm.tbl,,-1)="impôt"))),_xlfn.TAKE(_xlfn.TAKE(_xlpm.tblf,SUM($C$11:C44)*2),-1,1))</f>
        <v>45721</v>
      </c>
    </row>
    <row r="45" spans="1:7" ht="18">
      <c r="C45">
        <v>2</v>
      </c>
      <c r="D45" s="3">
        <v>45717</v>
      </c>
      <c r="E45" s="13" cm="1">
        <f t="array" aca="1" ref="E4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annuel'!$C$2:$C$182,,_xlpm.y-1))))),1),_xlpm.tblf,_xlfn._xlws.SORT(_xlfn.VSTACK(_xlfn._xlws.FILTER(_xlpm.tbl,_xlfn.TAKE(_xlpm.tbl,,-1)="impôt"),_xlfn._xlws.FILTER(_xlpm.tbl,_xlfn.TAKE(_xlpm.tbl,,-1)="impôt"))),_xlfn.TAKE(_xlfn.TAKE(_xlpm.tblf,SUM($C$11:C45)*2),-1,1))</f>
        <v>45721</v>
      </c>
    </row>
    <row r="46" spans="1:7" ht="18">
      <c r="C46">
        <v>2</v>
      </c>
      <c r="D46" s="3">
        <v>45717</v>
      </c>
      <c r="E46" s="13" cm="1">
        <f t="array" aca="1" ref="E4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annuel'!$C$2:$C$182,,_xlpm.y-1))))),1),_xlpm.tblf,_xlfn._xlws.SORT(_xlfn.VSTACK(_xlfn._xlws.FILTER(_xlpm.tbl,_xlfn.TAKE(_xlpm.tbl,,-1)="impôt"),_xlfn._xlws.FILTER(_xlpm.tbl,_xlfn.TAKE(_xlpm.tbl,,-1)="impôt"))),_xlfn.TAKE(_xlfn.TAKE(_xlpm.tblf,SUM($C$11:C46)*2),-1,1))</f>
        <v>45722</v>
      </c>
    </row>
    <row r="47" spans="1:7" ht="18">
      <c r="C47">
        <v>2</v>
      </c>
      <c r="D47" s="3">
        <v>45717</v>
      </c>
      <c r="E47" s="13" cm="1">
        <f t="array" aca="1" ref="E4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annuel'!$C$2:$C$182,,_xlpm.y-1))))),1),_xlpm.tblf,_xlfn._xlws.SORT(_xlfn.VSTACK(_xlfn._xlws.FILTER(_xlpm.tbl,_xlfn.TAKE(_xlpm.tbl,,-1)="impôt"),_xlfn._xlws.FILTER(_xlpm.tbl,_xlfn.TAKE(_xlpm.tbl,,-1)="impôt"))),_xlfn.TAKE(_xlfn.TAKE(_xlpm.tblf,SUM($C$11:C47)*2),-1,1))</f>
        <v>45722</v>
      </c>
    </row>
    <row r="48" spans="1:7" ht="18">
      <c r="C48">
        <v>3</v>
      </c>
      <c r="D48" s="3">
        <v>45718</v>
      </c>
      <c r="E48" s="13" cm="1">
        <f t="array" aca="1" ref="E4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annuel'!$C$2:$C$182,,_xlpm.y-1))))),1),_xlpm.tblf,_xlfn._xlws.SORT(_xlfn.VSTACK(_xlfn._xlws.FILTER(_xlpm.tbl,_xlfn.TAKE(_xlpm.tbl,,-1)="impôt"),_xlfn._xlws.FILTER(_xlpm.tbl,_xlfn.TAKE(_xlpm.tbl,,-1)="impôt"))),_xlfn.TAKE(_xlfn.TAKE(_xlpm.tblf,SUM($C$11:C48)*2),-1,1))</f>
        <v>45723</v>
      </c>
    </row>
    <row r="49" spans="1:7" ht="18">
      <c r="C49">
        <v>2</v>
      </c>
      <c r="D49" s="3">
        <v>45718</v>
      </c>
      <c r="E49" s="13" cm="1">
        <f t="array" aca="1" ref="E4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annuel'!$C$2:$C$182,,_xlpm.y-1))))),1),_xlpm.tblf,_xlfn._xlws.SORT(_xlfn.VSTACK(_xlfn._xlws.FILTER(_xlpm.tbl,_xlfn.TAKE(_xlpm.tbl,,-1)="impôt"),_xlfn._xlws.FILTER(_xlpm.tbl,_xlfn.TAKE(_xlpm.tbl,,-1)="impôt"))),_xlfn.TAKE(_xlfn.TAKE(_xlpm.tblf,SUM($C$11:C49)*2),-1,1))</f>
        <v>45723</v>
      </c>
      <c r="G49" t="s">
        <v>32</v>
      </c>
    </row>
    <row r="50" spans="1:7" ht="18">
      <c r="C50">
        <v>2</v>
      </c>
      <c r="D50" s="3">
        <v>45718</v>
      </c>
      <c r="E50" s="13" cm="1">
        <f t="array" aca="1" ref="E5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annuel'!$C$2:$C$182,,_xlpm.y-1))))),1),_xlpm.tblf,_xlfn._xlws.SORT(_xlfn.VSTACK(_xlfn._xlws.FILTER(_xlpm.tbl,_xlfn.TAKE(_xlpm.tbl,,-1)="impôt"),_xlfn._xlws.FILTER(_xlpm.tbl,_xlfn.TAKE(_xlpm.tbl,,-1)="impôt"))),_xlfn.TAKE(_xlfn.TAKE(_xlpm.tblf,SUM($C$11:C50)*2),-1,1))</f>
        <v>45727</v>
      </c>
      <c r="F50">
        <f>SUM(C41:C50)</f>
        <v>26</v>
      </c>
      <c r="G50">
        <v>9</v>
      </c>
    </row>
    <row r="51" spans="1:7" ht="18">
      <c r="A51" s="15"/>
      <c r="B51" s="15"/>
      <c r="C51" s="15">
        <v>2</v>
      </c>
      <c r="D51" s="16">
        <v>45721</v>
      </c>
      <c r="E51" s="13" cm="1">
        <f t="array" aca="1" ref="E5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annuel'!$C$2:$C$182,,_xlpm.y-1))))),1),_xlpm.tblf,_xlfn._xlws.SORT(_xlfn.VSTACK(_xlfn._xlws.FILTER(_xlpm.tbl,_xlfn.TAKE(_xlpm.tbl,,-1)="impôt"),_xlfn._xlws.FILTER(_xlpm.tbl,_xlfn.TAKE(_xlpm.tbl,,-1)="impôt"))),_xlfn.TAKE(_xlfn.TAKE(_xlpm.tblf,SUM($C$11:C51)*2),-1,1))</f>
        <v>45727</v>
      </c>
      <c r="F51" s="15"/>
      <c r="G51" s="15"/>
    </row>
    <row r="52" spans="1:7" ht="18">
      <c r="A52" s="15"/>
      <c r="B52" s="15"/>
      <c r="C52" s="15">
        <v>2</v>
      </c>
      <c r="D52" s="16">
        <v>45721</v>
      </c>
      <c r="E52" s="13" cm="1">
        <f t="array" aca="1" ref="E5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annuel'!$C$2:$C$182,,_xlpm.y-1))))),1),_xlpm.tblf,_xlfn._xlws.SORT(_xlfn.VSTACK(_xlfn._xlws.FILTER(_xlpm.tbl,_xlfn.TAKE(_xlpm.tbl,,-1)="impôt"),_xlfn._xlws.FILTER(_xlpm.tbl,_xlfn.TAKE(_xlpm.tbl,,-1)="impôt"))),_xlfn.TAKE(_xlfn.TAKE(_xlpm.tblf,SUM($C$11:C52)*2),-1,1))</f>
        <v>45727</v>
      </c>
      <c r="F52" s="15"/>
      <c r="G52" s="15"/>
    </row>
    <row r="53" spans="1:7" ht="18">
      <c r="A53" s="15"/>
      <c r="B53" s="15"/>
      <c r="C53" s="15">
        <v>3</v>
      </c>
      <c r="D53" s="16">
        <v>45721</v>
      </c>
      <c r="E53" s="13" cm="1">
        <f t="array" aca="1" ref="E5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annuel'!$C$2:$C$182,,_xlpm.y-1))))),1),_xlpm.tblf,_xlfn._xlws.SORT(_xlfn.VSTACK(_xlfn._xlws.FILTER(_xlpm.tbl,_xlfn.TAKE(_xlpm.tbl,,-1)="impôt"),_xlfn._xlws.FILTER(_xlpm.tbl,_xlfn.TAKE(_xlpm.tbl,,-1)="impôt"))),_xlfn.TAKE(_xlfn.TAKE(_xlpm.tblf,SUM($C$11:C53)*2),-1,1))</f>
        <v>45728</v>
      </c>
      <c r="F53" s="15"/>
      <c r="G53" s="15"/>
    </row>
    <row r="54" spans="1:7" ht="18">
      <c r="A54" s="15"/>
      <c r="B54" s="15"/>
      <c r="C54" s="15">
        <v>4.5</v>
      </c>
      <c r="D54" s="16">
        <v>45721</v>
      </c>
      <c r="E54" s="13" cm="1">
        <f t="array" aca="1" ref="E5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annuel'!$C$2:$C$182,,_xlpm.y-1))))),1),_xlpm.tblf,_xlfn._xlws.SORT(_xlfn.VSTACK(_xlfn._xlws.FILTER(_xlpm.tbl,_xlfn.TAKE(_xlpm.tbl,,-1)="impôt"),_xlfn._xlws.FILTER(_xlpm.tbl,_xlfn.TAKE(_xlpm.tbl,,-1)="impôt"))),_xlfn.TAKE(_xlfn.TAKE(_xlpm.tblf,SUM($C$11:C54)*2),-1,1))</f>
        <v>45729</v>
      </c>
      <c r="F54" s="15"/>
      <c r="G54" s="15"/>
    </row>
    <row r="55" spans="1:7" ht="18">
      <c r="A55" s="15"/>
      <c r="B55" s="15"/>
      <c r="C55" s="15">
        <v>2</v>
      </c>
      <c r="D55" s="16">
        <v>45723</v>
      </c>
      <c r="E55" s="13" cm="1">
        <f t="array" aca="1" ref="E5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annuel'!$C$2:$C$182,,_xlpm.y-1))))),1),_xlpm.tblf,_xlfn._xlws.SORT(_xlfn.VSTACK(_xlfn._xlws.FILTER(_xlpm.tbl,_xlfn.TAKE(_xlpm.tbl,,-1)="impôt"),_xlfn._xlws.FILTER(_xlpm.tbl,_xlfn.TAKE(_xlpm.tbl,,-1)="impôt"))),_xlfn.TAKE(_xlfn.TAKE(_xlpm.tblf,SUM($C$11:C55)*2),-1,1))</f>
        <v>45729</v>
      </c>
      <c r="F55" s="15"/>
      <c r="G55" s="15"/>
    </row>
    <row r="56" spans="1:7" ht="18">
      <c r="A56" s="15"/>
      <c r="B56" s="15"/>
      <c r="C56" s="15">
        <v>2</v>
      </c>
      <c r="D56" s="16">
        <v>45723</v>
      </c>
      <c r="E56" s="13" cm="1">
        <f t="array" aca="1" ref="E5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annuel'!$C$2:$C$182,,_xlpm.y-1))))),1),_xlpm.tblf,_xlfn._xlws.SORT(_xlfn.VSTACK(_xlfn._xlws.FILTER(_xlpm.tbl,_xlfn.TAKE(_xlpm.tbl,,-1)="impôt"),_xlfn._xlws.FILTER(_xlpm.tbl,_xlfn.TAKE(_xlpm.tbl,,-1)="impôt"))),_xlfn.TAKE(_xlfn.TAKE(_xlpm.tblf,SUM($C$11:C56)*2),-1,1))</f>
        <v>45730</v>
      </c>
      <c r="F56" s="15"/>
      <c r="G56" s="15"/>
    </row>
    <row r="57" spans="1:7" ht="18">
      <c r="A57" s="15"/>
      <c r="B57" s="15"/>
      <c r="C57" s="15">
        <v>2</v>
      </c>
      <c r="D57" s="16">
        <v>45723</v>
      </c>
      <c r="E57" s="13" cm="1">
        <f t="array" aca="1" ref="E5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annuel'!$C$2:$C$182,,_xlpm.y-1))))),1),_xlpm.tblf,_xlfn._xlws.SORT(_xlfn.VSTACK(_xlfn._xlws.FILTER(_xlpm.tbl,_xlfn.TAKE(_xlpm.tbl,,-1)="impôt"),_xlfn._xlws.FILTER(_xlpm.tbl,_xlfn.TAKE(_xlpm.tbl,,-1)="impôt"))),_xlfn.TAKE(_xlfn.TAKE(_xlpm.tblf,SUM($C$11:C57)*2),-1,1))</f>
        <v>45730</v>
      </c>
      <c r="F57" s="15"/>
      <c r="G57" s="15"/>
    </row>
    <row r="58" spans="1:7" ht="18">
      <c r="A58" s="15"/>
      <c r="B58" s="15"/>
      <c r="C58" s="15">
        <v>3</v>
      </c>
      <c r="D58" s="16">
        <v>45723</v>
      </c>
      <c r="E58" s="13" cm="1">
        <f t="array" aca="1" ref="E5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annuel'!$C$2:$C$182,,_xlpm.y-1))))),1),_xlpm.tblf,_xlfn._xlws.SORT(_xlfn.VSTACK(_xlfn._xlws.FILTER(_xlpm.tbl,_xlfn.TAKE(_xlpm.tbl,,-1)="impôt"),_xlfn._xlws.FILTER(_xlpm.tbl,_xlfn.TAKE(_xlpm.tbl,,-1)="impôt"))),_xlfn.TAKE(_xlfn.TAKE(_xlpm.tblf,SUM($C$11:C58)*2),-1,1))</f>
        <v>45734</v>
      </c>
      <c r="F58" s="15"/>
      <c r="G58" s="15"/>
    </row>
    <row r="59" spans="1:7" ht="18">
      <c r="A59" s="15"/>
      <c r="B59" s="15"/>
      <c r="C59" s="15">
        <v>2</v>
      </c>
      <c r="D59" s="16">
        <v>45723</v>
      </c>
      <c r="E59" s="13" cm="1">
        <f t="array" aca="1" ref="E5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annuel'!$C$2:$C$182,,_xlpm.y-1))))),1),_xlpm.tblf,_xlfn._xlws.SORT(_xlfn.VSTACK(_xlfn._xlws.FILTER(_xlpm.tbl,_xlfn.TAKE(_xlpm.tbl,,-1)="impôt"),_xlfn._xlws.FILTER(_xlpm.tbl,_xlfn.TAKE(_xlpm.tbl,,-1)="impôt"))),_xlfn.TAKE(_xlfn.TAKE(_xlpm.tblf,SUM($C$11:C59)*2),-1,1))</f>
        <v>45734</v>
      </c>
      <c r="F59" s="15"/>
      <c r="G59" s="15" t="s">
        <v>33</v>
      </c>
    </row>
    <row r="60" spans="1:7" ht="18">
      <c r="A60" s="15"/>
      <c r="B60" s="15"/>
      <c r="C60" s="15">
        <v>2</v>
      </c>
      <c r="D60" s="16">
        <v>45723</v>
      </c>
      <c r="E60" s="13" cm="1">
        <f t="array" aca="1" ref="E6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annuel'!$C$2:$C$182,,_xlpm.y-1))))),1),_xlpm.tblf,_xlfn._xlws.SORT(_xlfn.VSTACK(_xlfn._xlws.FILTER(_xlpm.tbl,_xlfn.TAKE(_xlpm.tbl,,-1)="impôt"),_xlfn._xlws.FILTER(_xlpm.tbl,_xlfn.TAKE(_xlpm.tbl,,-1)="impôt"))),_xlfn.TAKE(_xlfn.TAKE(_xlpm.tblf,SUM($C$11:C60)*2),-1,1))</f>
        <v>45735</v>
      </c>
      <c r="F60" s="15">
        <v>24.5</v>
      </c>
      <c r="G60" s="15">
        <v>10</v>
      </c>
    </row>
    <row r="61" spans="1:7" ht="18">
      <c r="A61" s="14"/>
      <c r="B61" s="14"/>
      <c r="C61" s="14">
        <v>5</v>
      </c>
      <c r="D61" s="17">
        <v>45726</v>
      </c>
      <c r="E61" s="13" cm="1">
        <f t="array" aca="1" ref="E6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annuel'!$C$2:$C$182,,_xlpm.y-1))))),1),_xlpm.tblf,_xlfn._xlws.SORT(_xlfn.VSTACK(_xlfn._xlws.FILTER(_xlpm.tbl,_xlfn.TAKE(_xlpm.tbl,,-1)="impôt"),_xlfn._xlws.FILTER(_xlpm.tbl,_xlfn.TAKE(_xlpm.tbl,,-1)="impôt"))),_xlfn.TAKE(_xlfn.TAKE(_xlpm.tblf,SUM($C$11:C61)*2),-1,1))</f>
        <v>45736</v>
      </c>
      <c r="F61" s="14"/>
      <c r="G61" s="14"/>
    </row>
    <row r="62" spans="1:7" ht="18">
      <c r="A62" s="14"/>
      <c r="B62" s="14"/>
      <c r="C62" s="14">
        <v>4</v>
      </c>
      <c r="D62" s="17">
        <v>45726</v>
      </c>
      <c r="E62" s="13" cm="1">
        <f t="array" aca="1" ref="E6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annuel'!$C$2:$C$182,,_xlpm.y-1))))),1),_xlpm.tblf,_xlfn._xlws.SORT(_xlfn.VSTACK(_xlfn._xlws.FILTER(_xlpm.tbl,_xlfn.TAKE(_xlpm.tbl,,-1)="impôt"),_xlfn._xlws.FILTER(_xlpm.tbl,_xlfn.TAKE(_xlpm.tbl,,-1)="impôt"))),_xlfn.TAKE(_xlfn.TAKE(_xlpm.tblf,SUM($C$11:C62)*2),-1,1))</f>
        <v>45736</v>
      </c>
      <c r="F62" s="14"/>
      <c r="G62" s="14"/>
    </row>
    <row r="63" spans="1:7" ht="18">
      <c r="A63" s="14"/>
      <c r="B63" s="14"/>
      <c r="C63" s="14">
        <v>2</v>
      </c>
      <c r="D63" s="17">
        <v>45726</v>
      </c>
      <c r="E63" s="13" cm="1">
        <f t="array" aca="1" ref="E6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annuel'!$C$2:$C$182,,_xlpm.y-1))))),1),_xlpm.tblf,_xlfn._xlws.SORT(_xlfn.VSTACK(_xlfn._xlws.FILTER(_xlpm.tbl,_xlfn.TAKE(_xlpm.tbl,,-1)="impôt"),_xlfn._xlws.FILTER(_xlpm.tbl,_xlfn.TAKE(_xlpm.tbl,,-1)="impôt"))),_xlfn.TAKE(_xlfn.TAKE(_xlpm.tblf,SUM($C$11:C63)*2),-1,1))</f>
        <v>45737</v>
      </c>
      <c r="F63" s="14"/>
      <c r="G63" s="14"/>
    </row>
    <row r="64" spans="1:7" ht="18">
      <c r="A64" s="14"/>
      <c r="B64" s="14"/>
      <c r="C64" s="14">
        <v>2</v>
      </c>
      <c r="D64" s="17">
        <v>45726</v>
      </c>
      <c r="E64" s="13" cm="1">
        <f t="array" aca="1" ref="E6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annuel'!$C$2:$C$182,,_xlpm.y-1))))),1),_xlpm.tblf,_xlfn._xlws.SORT(_xlfn.VSTACK(_xlfn._xlws.FILTER(_xlpm.tbl,_xlfn.TAKE(_xlpm.tbl,,-1)="impôt"),_xlfn._xlws.FILTER(_xlpm.tbl,_xlfn.TAKE(_xlpm.tbl,,-1)="impôt"))),_xlfn.TAKE(_xlfn.TAKE(_xlpm.tblf,SUM($C$11:C64)*2),-1,1))</f>
        <v>45737</v>
      </c>
      <c r="F64" s="14"/>
      <c r="G64" s="14"/>
    </row>
    <row r="65" spans="1:7" ht="18">
      <c r="A65" s="14"/>
      <c r="B65" s="14"/>
      <c r="C65" s="14">
        <v>2</v>
      </c>
      <c r="D65" s="17">
        <v>45727</v>
      </c>
      <c r="E65" s="13" cm="1">
        <f t="array" aca="1" ref="E6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annuel'!$C$2:$C$182,,_xlpm.y-1))))),1),_xlpm.tblf,_xlfn._xlws.SORT(_xlfn.VSTACK(_xlfn._xlws.FILTER(_xlpm.tbl,_xlfn.TAKE(_xlpm.tbl,,-1)="impôt"),_xlfn._xlws.FILTER(_xlpm.tbl,_xlfn.TAKE(_xlpm.tbl,,-1)="impôt"))),_xlfn.TAKE(_xlfn.TAKE(_xlpm.tblf,SUM($C$11:C65)*2),-1,1))</f>
        <v>45741</v>
      </c>
      <c r="F65" s="14"/>
      <c r="G65" s="14"/>
    </row>
    <row r="66" spans="1:7" ht="18">
      <c r="A66" s="14"/>
      <c r="B66" s="14"/>
      <c r="C66" s="14">
        <v>2</v>
      </c>
      <c r="D66" s="17">
        <v>45727</v>
      </c>
      <c r="E66" s="13" cm="1">
        <f t="array" aca="1" ref="E6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annuel'!$C$2:$C$182,,_xlpm.y-1))))),1),_xlpm.tblf,_xlfn._xlws.SORT(_xlfn.VSTACK(_xlfn._xlws.FILTER(_xlpm.tbl,_xlfn.TAKE(_xlpm.tbl,,-1)="impôt"),_xlfn._xlws.FILTER(_xlpm.tbl,_xlfn.TAKE(_xlpm.tbl,,-1)="impôt"))),_xlfn.TAKE(_xlfn.TAKE(_xlpm.tblf,SUM($C$11:C66)*2),-1,1))</f>
        <v>45741</v>
      </c>
      <c r="F66" s="14"/>
      <c r="G66" s="14"/>
    </row>
    <row r="67" spans="1:7" ht="18">
      <c r="A67" s="14"/>
      <c r="B67" s="14"/>
      <c r="C67" s="14">
        <v>2</v>
      </c>
      <c r="D67" s="17">
        <v>45727</v>
      </c>
      <c r="E67" s="13" cm="1">
        <f t="array" aca="1" ref="E6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annuel'!$C$2:$C$182,,_xlpm.y-1))))),1),_xlpm.tblf,_xlfn._xlws.SORT(_xlfn.VSTACK(_xlfn._xlws.FILTER(_xlpm.tbl,_xlfn.TAKE(_xlpm.tbl,,-1)="impôt"),_xlfn._xlws.FILTER(_xlpm.tbl,_xlfn.TAKE(_xlpm.tbl,,-1)="impôt"))),_xlfn.TAKE(_xlfn.TAKE(_xlpm.tblf,SUM($C$11:C67)*2),-1,1))</f>
        <v>45741</v>
      </c>
      <c r="F67" s="14"/>
      <c r="G67" s="14"/>
    </row>
    <row r="68" spans="1:7" ht="18">
      <c r="A68" s="14"/>
      <c r="B68" s="14"/>
      <c r="C68" s="14">
        <v>3</v>
      </c>
      <c r="D68" s="17">
        <v>45727</v>
      </c>
      <c r="E68" s="13" cm="1">
        <f t="array" aca="1" ref="E6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annuel'!$C$2:$C$182,,_xlpm.y-1))))),1),_xlpm.tblf,_xlfn._xlws.SORT(_xlfn.VSTACK(_xlfn._xlws.FILTER(_xlpm.tbl,_xlfn.TAKE(_xlpm.tbl,,-1)="impôt"),_xlfn._xlws.FILTER(_xlpm.tbl,_xlfn.TAKE(_xlpm.tbl,,-1)="impôt"))),_xlfn.TAKE(_xlfn.TAKE(_xlpm.tblf,SUM($C$11:C68)*2),-1,1))</f>
        <v>45742</v>
      </c>
      <c r="F68" s="14"/>
      <c r="G68" s="14"/>
    </row>
    <row r="69" spans="1:7" ht="18">
      <c r="A69" s="14"/>
      <c r="B69" s="14"/>
      <c r="C69" s="14">
        <v>2</v>
      </c>
      <c r="D69" s="17">
        <v>45727</v>
      </c>
      <c r="E69" s="13" cm="1">
        <f t="array" aca="1" ref="E6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annuel'!$C$2:$C$182,,_xlpm.y-1))))),1),_xlpm.tblf,_xlfn._xlws.SORT(_xlfn.VSTACK(_xlfn._xlws.FILTER(_xlpm.tbl,_xlfn.TAKE(_xlpm.tbl,,-1)="impôt"),_xlfn._xlws.FILTER(_xlpm.tbl,_xlfn.TAKE(_xlpm.tbl,,-1)="impôt"))),_xlfn.TAKE(_xlfn.TAKE(_xlpm.tblf,SUM($C$11:C69)*2),-1,1))</f>
        <v>45742</v>
      </c>
      <c r="F69" s="14"/>
      <c r="G69" s="14" t="s">
        <v>33</v>
      </c>
    </row>
    <row r="70" spans="1:7" ht="18">
      <c r="A70" s="14"/>
      <c r="B70" s="14"/>
      <c r="C70" s="14">
        <v>2</v>
      </c>
      <c r="D70" s="17">
        <v>45728</v>
      </c>
      <c r="E70" s="13" cm="1">
        <f t="array" aca="1" ref="E7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annuel'!$C$2:$C$182,,_xlpm.y-1))))),1),_xlpm.tblf,_xlfn._xlws.SORT(_xlfn.VSTACK(_xlfn._xlws.FILTER(_xlpm.tbl,_xlfn.TAKE(_xlpm.tbl,,-1)="impôt"),_xlfn._xlws.FILTER(_xlpm.tbl,_xlfn.TAKE(_xlpm.tbl,,-1)="impôt"))),_xlfn.TAKE(_xlfn.TAKE(_xlpm.tblf,SUM($C$11:C70)*2),-1,1))</f>
        <v>45743</v>
      </c>
      <c r="F70" s="14">
        <v>26</v>
      </c>
      <c r="G70" s="14">
        <v>11</v>
      </c>
    </row>
    <row r="71" spans="1:7" ht="18">
      <c r="A71" s="15"/>
      <c r="B71" s="15"/>
      <c r="C71" s="15">
        <v>2</v>
      </c>
      <c r="D71" s="16">
        <v>45729</v>
      </c>
      <c r="E71" s="13" cm="1">
        <f t="array" aca="1" ref="E7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annuel'!$C$2:$C$182,,_xlpm.y-1))))),1),_xlpm.tblf,_xlfn._xlws.SORT(_xlfn.VSTACK(_xlfn._xlws.FILTER(_xlpm.tbl,_xlfn.TAKE(_xlpm.tbl,,-1)="impôt"),_xlfn._xlws.FILTER(_xlpm.tbl,_xlfn.TAKE(_xlpm.tbl,,-1)="impôt"))),_xlfn.TAKE(_xlfn.TAKE(_xlpm.tblf,SUM($C$11:C71)*2),-1,1))</f>
        <v>45743</v>
      </c>
      <c r="F71" s="15"/>
      <c r="G71" s="15"/>
    </row>
    <row r="72" spans="1:7" ht="18">
      <c r="A72" s="15"/>
      <c r="B72" s="15"/>
      <c r="C72" s="15">
        <v>2</v>
      </c>
      <c r="D72" s="16">
        <v>45729</v>
      </c>
      <c r="E72" s="13" cm="1">
        <f t="array" aca="1" ref="E7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annuel'!$C$2:$C$182,,_xlpm.y-1))))),1),_xlpm.tblf,_xlfn._xlws.SORT(_xlfn.VSTACK(_xlfn._xlws.FILTER(_xlpm.tbl,_xlfn.TAKE(_xlpm.tbl,,-1)="impôt"),_xlfn._xlws.FILTER(_xlpm.tbl,_xlfn.TAKE(_xlpm.tbl,,-1)="impôt"))),_xlfn.TAKE(_xlfn.TAKE(_xlpm.tblf,SUM($C$11:C72)*2),-1,1))</f>
        <v>45744</v>
      </c>
      <c r="F72" s="15"/>
      <c r="G72" s="15"/>
    </row>
    <row r="73" spans="1:7" ht="18">
      <c r="A73" s="15"/>
      <c r="B73" s="15"/>
      <c r="C73" s="15">
        <v>3</v>
      </c>
      <c r="D73" s="16">
        <v>45729</v>
      </c>
      <c r="E73" s="13" cm="1">
        <f t="array" aca="1" ref="E7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annuel'!$C$2:$C$182,,_xlpm.y-1))))),1),_xlpm.tblf,_xlfn._xlws.SORT(_xlfn.VSTACK(_xlfn._xlws.FILTER(_xlpm.tbl,_xlfn.TAKE(_xlpm.tbl,,-1)="impôt"),_xlfn._xlws.FILTER(_xlpm.tbl,_xlfn.TAKE(_xlpm.tbl,,-1)="impôt"))),_xlfn.TAKE(_xlfn.TAKE(_xlpm.tblf,SUM($C$11:C73)*2),-1,1))</f>
        <v>45744</v>
      </c>
      <c r="F73" s="15"/>
      <c r="G73" s="15"/>
    </row>
    <row r="74" spans="1:7" ht="18">
      <c r="A74" s="15"/>
      <c r="B74" s="15"/>
      <c r="C74" s="15">
        <v>4.5</v>
      </c>
      <c r="D74" s="16">
        <v>45729</v>
      </c>
      <c r="E74" s="13" cm="1">
        <f t="array" aca="1" ref="E7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annuel'!$C$2:$C$182,,_xlpm.y-1))))),1),_xlpm.tblf,_xlfn._xlws.SORT(_xlfn.VSTACK(_xlfn._xlws.FILTER(_xlpm.tbl,_xlfn.TAKE(_xlpm.tbl,,-1)="impôt"),_xlfn._xlws.FILTER(_xlpm.tbl,_xlfn.TAKE(_xlpm.tbl,,-1)="impôt"))),_xlfn.TAKE(_xlfn.TAKE(_xlpm.tblf,SUM($C$11:C74)*2),-1,1))</f>
        <v>45748</v>
      </c>
      <c r="F74" s="15"/>
      <c r="G74" s="15"/>
    </row>
    <row r="75" spans="1:7" ht="18">
      <c r="A75" s="15"/>
      <c r="B75" s="15"/>
      <c r="C75" s="15">
        <v>2</v>
      </c>
      <c r="D75" s="16">
        <v>45730</v>
      </c>
      <c r="E75" s="13" cm="1">
        <f t="array" aca="1" ref="E7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annuel'!$C$2:$C$182,,_xlpm.y-1))))),1),_xlpm.tblf,_xlfn._xlws.SORT(_xlfn.VSTACK(_xlfn._xlws.FILTER(_xlpm.tbl,_xlfn.TAKE(_xlpm.tbl,,-1)="impôt"),_xlfn._xlws.FILTER(_xlpm.tbl,_xlfn.TAKE(_xlpm.tbl,,-1)="impôt"))),_xlfn.TAKE(_xlfn.TAKE(_xlpm.tblf,SUM($C$11:C75)*2),-1,1))</f>
        <v>45748</v>
      </c>
      <c r="F75" s="15"/>
      <c r="G75" s="15"/>
    </row>
    <row r="76" spans="1:7" ht="18">
      <c r="A76" s="15"/>
      <c r="B76" s="15"/>
      <c r="C76" s="15">
        <v>2</v>
      </c>
      <c r="D76" s="16">
        <v>45730</v>
      </c>
      <c r="E76" s="13" cm="1">
        <f t="array" aca="1" ref="E7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annuel'!$C$2:$C$182,,_xlpm.y-1))))),1),_xlpm.tblf,_xlfn._xlws.SORT(_xlfn.VSTACK(_xlfn._xlws.FILTER(_xlpm.tbl,_xlfn.TAKE(_xlpm.tbl,,-1)="impôt"),_xlfn._xlws.FILTER(_xlpm.tbl,_xlfn.TAKE(_xlpm.tbl,,-1)="impôt"))),_xlfn.TAKE(_xlfn.TAKE(_xlpm.tblf,SUM($C$11:C76)*2),-1,1))</f>
        <v>45749</v>
      </c>
      <c r="F76" s="15"/>
      <c r="G76" s="15"/>
    </row>
    <row r="77" spans="1:7" ht="18">
      <c r="A77" s="15"/>
      <c r="B77" s="15"/>
      <c r="C77" s="15">
        <v>2</v>
      </c>
      <c r="D77" s="16">
        <v>45730</v>
      </c>
      <c r="E77" s="13" cm="1">
        <f t="array" aca="1" ref="E7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annuel'!$C$2:$C$182,,_xlpm.y-1))))),1),_xlpm.tblf,_xlfn._xlws.SORT(_xlfn.VSTACK(_xlfn._xlws.FILTER(_xlpm.tbl,_xlfn.TAKE(_xlpm.tbl,,-1)="impôt"),_xlfn._xlws.FILTER(_xlpm.tbl,_xlfn.TAKE(_xlpm.tbl,,-1)="impôt"))),_xlfn.TAKE(_xlfn.TAKE(_xlpm.tblf,SUM($C$11:C77)*2),-1,1))</f>
        <v>45749</v>
      </c>
      <c r="F77" s="15"/>
      <c r="G77" s="15"/>
    </row>
    <row r="78" spans="1:7" ht="18">
      <c r="A78" s="15"/>
      <c r="B78" s="15"/>
      <c r="C78" s="15">
        <v>3</v>
      </c>
      <c r="D78" s="16">
        <v>45730</v>
      </c>
      <c r="E78" s="13" cm="1">
        <f t="array" aca="1" ref="E7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annuel'!$C$2:$C$182,,_xlpm.y-1))))),1),_xlpm.tblf,_xlfn._xlws.SORT(_xlfn.VSTACK(_xlfn._xlws.FILTER(_xlpm.tbl,_xlfn.TAKE(_xlpm.tbl,,-1)="impôt"),_xlfn._xlws.FILTER(_xlpm.tbl,_xlfn.TAKE(_xlpm.tbl,,-1)="impôt"))),_xlfn.TAKE(_xlfn.TAKE(_xlpm.tblf,SUM($C$11:C78)*2),-1,1))</f>
        <v>45750</v>
      </c>
      <c r="F78" s="15"/>
      <c r="G78" s="15"/>
    </row>
    <row r="79" spans="1:7" ht="18">
      <c r="A79" s="15"/>
      <c r="B79" s="15"/>
      <c r="C79" s="15">
        <v>2</v>
      </c>
      <c r="D79" s="16">
        <v>45730</v>
      </c>
      <c r="E79" s="13" cm="1">
        <f t="array" aca="1" ref="E7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annuel'!$C$2:$C$182,,_xlpm.y-1))))),1),_xlpm.tblf,_xlfn._xlws.SORT(_xlfn.VSTACK(_xlfn._xlws.FILTER(_xlpm.tbl,_xlfn.TAKE(_xlpm.tbl,,-1)="impôt"),_xlfn._xlws.FILTER(_xlpm.tbl,_xlfn.TAKE(_xlpm.tbl,,-1)="impôt"))),_xlfn.TAKE(_xlfn.TAKE(_xlpm.tblf,SUM($C$11:C79)*2),-1,1))</f>
        <v>45750</v>
      </c>
      <c r="F79" s="15"/>
      <c r="G79" s="15" t="s">
        <v>33</v>
      </c>
    </row>
    <row r="80" spans="1:7" ht="18">
      <c r="A80" s="15"/>
      <c r="B80" s="15"/>
      <c r="C80" s="15">
        <v>2</v>
      </c>
      <c r="D80" s="16">
        <v>45730</v>
      </c>
      <c r="E80" s="13" cm="1">
        <f t="array" aca="1" ref="E8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annuel'!$C$2:$C$182,,_xlpm.y-1))))),1),_xlpm.tblf,_xlfn._xlws.SORT(_xlfn.VSTACK(_xlfn._xlws.FILTER(_xlpm.tbl,_xlfn.TAKE(_xlpm.tbl,,-1)="impôt"),_xlfn._xlws.FILTER(_xlpm.tbl,_xlfn.TAKE(_xlpm.tbl,,-1)="impôt"))),_xlfn.TAKE(_xlfn.TAKE(_xlpm.tblf,SUM($C$11:C80)*2),-1,1))</f>
        <v>45751</v>
      </c>
      <c r="F80" s="15">
        <v>24.5</v>
      </c>
      <c r="G80" s="15">
        <v>12</v>
      </c>
    </row>
    <row r="81" spans="1:7" ht="18">
      <c r="A81" s="14"/>
      <c r="B81" s="14"/>
      <c r="C81" s="14">
        <v>5</v>
      </c>
      <c r="D81" s="17">
        <v>45731</v>
      </c>
      <c r="E81" s="13" cm="1">
        <f t="array" aca="1" ref="E8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annuel'!$C$2:$C$182,,_xlpm.y-1))))),1),_xlpm.tblf,_xlfn._xlws.SORT(_xlfn.VSTACK(_xlfn._xlws.FILTER(_xlpm.tbl,_xlfn.TAKE(_xlpm.tbl,,-1)="impôt"),_xlfn._xlws.FILTER(_xlpm.tbl,_xlfn.TAKE(_xlpm.tbl,,-1)="impôt"))),_xlfn.TAKE(_xlfn.TAKE(_xlpm.tblf,SUM($C$11:C81)*2),-1,1))</f>
        <v>45755</v>
      </c>
      <c r="F81" s="14"/>
      <c r="G81" s="14"/>
    </row>
    <row r="82" spans="1:7" ht="18">
      <c r="A82" s="14"/>
      <c r="B82" s="14"/>
      <c r="C82" s="14">
        <v>4</v>
      </c>
      <c r="D82" s="17">
        <v>45731</v>
      </c>
      <c r="E82" s="13" cm="1">
        <f t="array" aca="1" ref="E8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annuel'!$C$2:$C$182,,_xlpm.y-1))))),1),_xlpm.tblf,_xlfn._xlws.SORT(_xlfn.VSTACK(_xlfn._xlws.FILTER(_xlpm.tbl,_xlfn.TAKE(_xlpm.tbl,,-1)="impôt"),_xlfn._xlws.FILTER(_xlpm.tbl,_xlfn.TAKE(_xlpm.tbl,,-1)="impôt"))),_xlfn.TAKE(_xlfn.TAKE(_xlpm.tblf,SUM($C$11:C82)*2),-1,1))</f>
        <v>45755</v>
      </c>
      <c r="F82" s="14"/>
      <c r="G82" s="14"/>
    </row>
    <row r="83" spans="1:7" ht="18">
      <c r="A83" s="14"/>
      <c r="B83" s="14"/>
      <c r="C83" s="14">
        <v>2</v>
      </c>
      <c r="D83" s="17">
        <v>45731</v>
      </c>
      <c r="E83" s="13" cm="1">
        <f t="array" aca="1" ref="E8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annuel'!$C$2:$C$182,,_xlpm.y-1))))),1),_xlpm.tblf,_xlfn._xlws.SORT(_xlfn.VSTACK(_xlfn._xlws.FILTER(_xlpm.tbl,_xlfn.TAKE(_xlpm.tbl,,-1)="impôt"),_xlfn._xlws.FILTER(_xlpm.tbl,_xlfn.TAKE(_xlpm.tbl,,-1)="impôt"))),_xlfn.TAKE(_xlfn.TAKE(_xlpm.tblf,SUM($C$11:C83)*2),-1,1))</f>
        <v>45756</v>
      </c>
      <c r="F83" s="14"/>
      <c r="G83" s="14"/>
    </row>
    <row r="84" spans="1:7" ht="18">
      <c r="A84" s="14"/>
      <c r="B84" s="14"/>
      <c r="C84" s="14">
        <v>2</v>
      </c>
      <c r="D84" s="17">
        <v>45731</v>
      </c>
      <c r="E84" s="13" cm="1">
        <f t="array" aca="1" ref="E8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annuel'!$C$2:$C$182,,_xlpm.y-1))))),1),_xlpm.tblf,_xlfn._xlws.SORT(_xlfn.VSTACK(_xlfn._xlws.FILTER(_xlpm.tbl,_xlfn.TAKE(_xlpm.tbl,,-1)="impôt"),_xlfn._xlws.FILTER(_xlpm.tbl,_xlfn.TAKE(_xlpm.tbl,,-1)="impôt"))),_xlfn.TAKE(_xlfn.TAKE(_xlpm.tblf,SUM($C$11:C84)*2),-1,1))</f>
        <v>45756</v>
      </c>
      <c r="F84" s="14"/>
      <c r="G84" s="14"/>
    </row>
    <row r="85" spans="1:7" ht="18">
      <c r="A85" s="14"/>
      <c r="B85" s="14"/>
      <c r="C85" s="14">
        <v>2</v>
      </c>
      <c r="D85" s="17">
        <v>45732</v>
      </c>
      <c r="E85" s="13" cm="1">
        <f t="array" aca="1" ref="E8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annuel'!$C$2:$C$182,,_xlpm.y-1))))),1),_xlpm.tblf,_xlfn._xlws.SORT(_xlfn.VSTACK(_xlfn._xlws.FILTER(_xlpm.tbl,_xlfn.TAKE(_xlpm.tbl,,-1)="impôt"),_xlfn._xlws.FILTER(_xlpm.tbl,_xlfn.TAKE(_xlpm.tbl,,-1)="impôt"))),_xlfn.TAKE(_xlfn.TAKE(_xlpm.tblf,SUM($C$11:C85)*2),-1,1))</f>
        <v>45757</v>
      </c>
      <c r="F85" s="14"/>
      <c r="G85" s="14"/>
    </row>
    <row r="86" spans="1:7" ht="18">
      <c r="A86" s="14"/>
      <c r="B86" s="14"/>
      <c r="C86" s="14">
        <v>2</v>
      </c>
      <c r="D86" s="17">
        <v>45732</v>
      </c>
      <c r="E86" s="13" cm="1">
        <f t="array" aca="1" ref="E8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annuel'!$C$2:$C$182,,_xlpm.y-1))))),1),_xlpm.tblf,_xlfn._xlws.SORT(_xlfn.VSTACK(_xlfn._xlws.FILTER(_xlpm.tbl,_xlfn.TAKE(_xlpm.tbl,,-1)="impôt"),_xlfn._xlws.FILTER(_xlpm.tbl,_xlfn.TAKE(_xlpm.tbl,,-1)="impôt"))),_xlfn.TAKE(_xlfn.TAKE(_xlpm.tblf,SUM($C$11:C86)*2),-1,1))</f>
        <v>45757</v>
      </c>
      <c r="F86" s="14"/>
      <c r="G86" s="14"/>
    </row>
    <row r="87" spans="1:7" ht="18">
      <c r="A87" s="14"/>
      <c r="B87" s="14"/>
      <c r="C87" s="14">
        <v>2</v>
      </c>
      <c r="D87" s="17">
        <v>45732</v>
      </c>
      <c r="E87" s="13" cm="1">
        <f t="array" aca="1" ref="E8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annuel'!$C$2:$C$182,,_xlpm.y-1))))),1),_xlpm.tblf,_xlfn._xlws.SORT(_xlfn.VSTACK(_xlfn._xlws.FILTER(_xlpm.tbl,_xlfn.TAKE(_xlpm.tbl,,-1)="impôt"),_xlfn._xlws.FILTER(_xlpm.tbl,_xlfn.TAKE(_xlpm.tbl,,-1)="impôt"))),_xlfn.TAKE(_xlfn.TAKE(_xlpm.tblf,SUM($C$11:C87)*2),-1,1))</f>
        <v>45757</v>
      </c>
      <c r="F87" s="14"/>
      <c r="G87" s="14"/>
    </row>
    <row r="88" spans="1:7" ht="18">
      <c r="A88" s="14"/>
      <c r="B88" s="14"/>
      <c r="C88" s="14">
        <v>3</v>
      </c>
      <c r="D88" s="17">
        <v>45732</v>
      </c>
      <c r="E88" s="13" cm="1">
        <f t="array" aca="1" ref="E8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annuel'!$C$2:$C$182,,_xlpm.y-1))))),1),_xlpm.tblf,_xlfn._xlws.SORT(_xlfn.VSTACK(_xlfn._xlws.FILTER(_xlpm.tbl,_xlfn.TAKE(_xlpm.tbl,,-1)="impôt"),_xlfn._xlws.FILTER(_xlpm.tbl,_xlfn.TAKE(_xlpm.tbl,,-1)="impôt"))),_xlfn.TAKE(_xlfn.TAKE(_xlpm.tblf,SUM($C$11:C88)*2),-1,1))</f>
        <v>45758</v>
      </c>
      <c r="F88" s="14"/>
      <c r="G88" s="14"/>
    </row>
    <row r="89" spans="1:7" ht="18">
      <c r="A89" s="14"/>
      <c r="B89" s="14"/>
      <c r="C89" s="14">
        <v>2</v>
      </c>
      <c r="D89" s="17">
        <v>45732</v>
      </c>
      <c r="E89" s="13" cm="1">
        <f t="array" aca="1" ref="E8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annuel'!$C$2:$C$182,,_xlpm.y-1))))),1),_xlpm.tblf,_xlfn._xlws.SORT(_xlfn.VSTACK(_xlfn._xlws.FILTER(_xlpm.tbl,_xlfn.TAKE(_xlpm.tbl,,-1)="impôt"),_xlfn._xlws.FILTER(_xlpm.tbl,_xlfn.TAKE(_xlpm.tbl,,-1)="impôt"))),_xlfn.TAKE(_xlfn.TAKE(_xlpm.tblf,SUM($C$11:C89)*2),-1,1))</f>
        <v>45758</v>
      </c>
      <c r="F89" s="14"/>
      <c r="G89" s="14" t="s">
        <v>33</v>
      </c>
    </row>
    <row r="90" spans="1:7" ht="18">
      <c r="A90" s="14"/>
      <c r="B90" s="14"/>
      <c r="C90" s="14">
        <v>2</v>
      </c>
      <c r="D90" s="17">
        <v>45733</v>
      </c>
      <c r="E90" s="13" cm="1">
        <f t="array" aca="1" ref="E9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annuel'!$C$2:$C$182,,_xlpm.y-1))))),1),_xlpm.tblf,_xlfn._xlws.SORT(_xlfn.VSTACK(_xlfn._xlws.FILTER(_xlpm.tbl,_xlfn.TAKE(_xlpm.tbl,,-1)="impôt"),_xlfn._xlws.FILTER(_xlpm.tbl,_xlfn.TAKE(_xlpm.tbl,,-1)="impôt"))),_xlfn.TAKE(_xlfn.TAKE(_xlpm.tblf,SUM($C$11:C90)*2),-1,1))</f>
        <v>45762</v>
      </c>
      <c r="F90" s="14">
        <v>26</v>
      </c>
      <c r="G90" s="14">
        <v>13</v>
      </c>
    </row>
    <row r="91" spans="1:7" ht="18">
      <c r="A91" s="15"/>
      <c r="B91" s="15"/>
      <c r="C91" s="15">
        <v>2</v>
      </c>
      <c r="D91" s="16">
        <v>45734</v>
      </c>
      <c r="E91" s="13" cm="1">
        <f t="array" aca="1" ref="E9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annuel'!$C$2:$C$182,,_xlpm.y-1))))),1),_xlpm.tblf,_xlfn._xlws.SORT(_xlfn.VSTACK(_xlfn._xlws.FILTER(_xlpm.tbl,_xlfn.TAKE(_xlpm.tbl,,-1)="impôt"),_xlfn._xlws.FILTER(_xlpm.tbl,_xlfn.TAKE(_xlpm.tbl,,-1)="impôt"))),_xlfn.TAKE(_xlfn.TAKE(_xlpm.tblf,SUM($C$11:C91)*2),-1,1))</f>
        <v>45762</v>
      </c>
      <c r="F91" s="15"/>
      <c r="G91" s="15"/>
    </row>
    <row r="92" spans="1:7" ht="18">
      <c r="A92" s="15"/>
      <c r="B92" s="15"/>
      <c r="C92" s="15">
        <v>2</v>
      </c>
      <c r="D92" s="16">
        <v>45734</v>
      </c>
      <c r="E92" s="13" cm="1">
        <f t="array" aca="1" ref="E9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annuel'!$C$2:$C$182,,_xlpm.y-1))))),1),_xlpm.tblf,_xlfn._xlws.SORT(_xlfn.VSTACK(_xlfn._xlws.FILTER(_xlpm.tbl,_xlfn.TAKE(_xlpm.tbl,,-1)="impôt"),_xlfn._xlws.FILTER(_xlpm.tbl,_xlfn.TAKE(_xlpm.tbl,,-1)="impôt"))),_xlfn.TAKE(_xlfn.TAKE(_xlpm.tblf,SUM($C$11:C92)*2),-1,1))</f>
        <v>45763</v>
      </c>
      <c r="F92" s="15"/>
      <c r="G92" s="15"/>
    </row>
    <row r="93" spans="1:7" ht="18">
      <c r="A93" s="15"/>
      <c r="B93" s="15"/>
      <c r="C93" s="15">
        <v>3</v>
      </c>
      <c r="D93" s="16">
        <v>45734</v>
      </c>
      <c r="E93" s="13" cm="1">
        <f t="array" aca="1" ref="E9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annuel'!$C$2:$C$182,,_xlpm.y-1))))),1),_xlpm.tblf,_xlfn._xlws.SORT(_xlfn.VSTACK(_xlfn._xlws.FILTER(_xlpm.tbl,_xlfn.TAKE(_xlpm.tbl,,-1)="impôt"),_xlfn._xlws.FILTER(_xlpm.tbl,_xlfn.TAKE(_xlpm.tbl,,-1)="impôt"))),_xlfn.TAKE(_xlfn.TAKE(_xlpm.tblf,SUM($C$11:C93)*2),-1,1))</f>
        <v>45763</v>
      </c>
      <c r="F93" s="15"/>
      <c r="G93" s="15"/>
    </row>
    <row r="94" spans="1:7" ht="18">
      <c r="A94" s="15"/>
      <c r="B94" s="15"/>
      <c r="C94" s="15">
        <v>4.5</v>
      </c>
      <c r="D94" s="16">
        <v>45734</v>
      </c>
      <c r="E94" s="13" cm="1">
        <f t="array" aca="1" ref="E9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annuel'!$C$2:$C$182,,_xlpm.y-1))))),1),_xlpm.tblf,_xlfn._xlws.SORT(_xlfn.VSTACK(_xlfn._xlws.FILTER(_xlpm.tbl,_xlfn.TAKE(_xlpm.tbl,,-1)="impôt"),_xlfn._xlws.FILTER(_xlpm.tbl,_xlfn.TAKE(_xlpm.tbl,,-1)="impôt"))),_xlfn.TAKE(_xlfn.TAKE(_xlpm.tblf,SUM($C$11:C94)*2),-1,1))</f>
        <v>45764</v>
      </c>
      <c r="F94" s="15"/>
      <c r="G94" s="15"/>
    </row>
    <row r="95" spans="1:7" ht="18">
      <c r="A95" s="15"/>
      <c r="B95" s="15"/>
      <c r="C95" s="15">
        <v>2</v>
      </c>
      <c r="D95" s="16">
        <v>45735</v>
      </c>
      <c r="E95" s="13" cm="1">
        <f t="array" aca="1" ref="E9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annuel'!$C$2:$C$182,,_xlpm.y-1))))),1),_xlpm.tblf,_xlfn._xlws.SORT(_xlfn.VSTACK(_xlfn._xlws.FILTER(_xlpm.tbl,_xlfn.TAKE(_xlpm.tbl,,-1)="impôt"),_xlfn._xlws.FILTER(_xlpm.tbl,_xlfn.TAKE(_xlpm.tbl,,-1)="impôt"))),_xlfn.TAKE(_xlfn.TAKE(_xlpm.tblf,SUM($C$11:C95)*2),-1,1))</f>
        <v>45765</v>
      </c>
      <c r="F95" s="15"/>
      <c r="G95" s="15"/>
    </row>
    <row r="96" spans="1:7" ht="18">
      <c r="A96" s="15"/>
      <c r="B96" s="15"/>
      <c r="C96" s="15">
        <v>2</v>
      </c>
      <c r="D96" s="16">
        <v>45735</v>
      </c>
      <c r="E96" s="13" cm="1">
        <f t="array" aca="1" ref="E9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annuel'!$C$2:$C$182,,_xlpm.y-1))))),1),_xlpm.tblf,_xlfn._xlws.SORT(_xlfn.VSTACK(_xlfn._xlws.FILTER(_xlpm.tbl,_xlfn.TAKE(_xlpm.tbl,,-1)="impôt"),_xlfn._xlws.FILTER(_xlpm.tbl,_xlfn.TAKE(_xlpm.tbl,,-1)="impôt"))),_xlfn.TAKE(_xlfn.TAKE(_xlpm.tblf,SUM($C$11:C96)*2),-1,1))</f>
        <v>45765</v>
      </c>
      <c r="F96" s="15"/>
      <c r="G96" s="15"/>
    </row>
    <row r="97" spans="1:7" ht="18">
      <c r="A97" s="15"/>
      <c r="B97" s="15"/>
      <c r="C97" s="15">
        <v>2</v>
      </c>
      <c r="D97" s="16">
        <v>45735</v>
      </c>
      <c r="E97" s="13" cm="1">
        <f t="array" aca="1" ref="E9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annuel'!$C$2:$C$182,,_xlpm.y-1))))),1),_xlpm.tblf,_xlfn._xlws.SORT(_xlfn.VSTACK(_xlfn._xlws.FILTER(_xlpm.tbl,_xlfn.TAKE(_xlpm.tbl,,-1)="impôt"),_xlfn._xlws.FILTER(_xlpm.tbl,_xlfn.TAKE(_xlpm.tbl,,-1)="impôt"))),_xlfn.TAKE(_xlfn.TAKE(_xlpm.tblf,SUM($C$11:C97)*2),-1,1))</f>
        <v>45765</v>
      </c>
      <c r="F97" s="15"/>
      <c r="G97" s="15"/>
    </row>
    <row r="98" spans="1:7" ht="18">
      <c r="A98" s="15"/>
      <c r="B98" s="15"/>
      <c r="C98" s="15">
        <v>3</v>
      </c>
      <c r="D98" s="16">
        <v>45735</v>
      </c>
      <c r="E98" s="13" cm="1">
        <f t="array" aca="1" ref="E9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annuel'!$C$2:$C$182,,_xlpm.y-1))))),1),_xlpm.tblf,_xlfn._xlws.SORT(_xlfn.VSTACK(_xlfn._xlws.FILTER(_xlpm.tbl,_xlfn.TAKE(_xlpm.tbl,,-1)="impôt"),_xlfn._xlws.FILTER(_xlpm.tbl,_xlfn.TAKE(_xlpm.tbl,,-1)="impôt"))),_xlfn.TAKE(_xlfn.TAKE(_xlpm.tblf,SUM($C$11:C98)*2),-1,1))</f>
        <v>45769</v>
      </c>
      <c r="F98" s="15"/>
      <c r="G98" s="15"/>
    </row>
    <row r="99" spans="1:7" ht="18">
      <c r="A99" s="15"/>
      <c r="B99" s="15"/>
      <c r="C99" s="15">
        <v>2</v>
      </c>
      <c r="D99" s="16">
        <v>45735</v>
      </c>
      <c r="E99" s="13" cm="1">
        <f t="array" aca="1" ref="E9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annuel'!$C$2:$C$182,,_xlpm.y-1))))),1),_xlpm.tblf,_xlfn._xlws.SORT(_xlfn.VSTACK(_xlfn._xlws.FILTER(_xlpm.tbl,_xlfn.TAKE(_xlpm.tbl,,-1)="impôt"),_xlfn._xlws.FILTER(_xlpm.tbl,_xlfn.TAKE(_xlpm.tbl,,-1)="impôt"))),_xlfn.TAKE(_xlfn.TAKE(_xlpm.tblf,SUM($C$11:C99)*2),-1,1))</f>
        <v>45769</v>
      </c>
      <c r="F99" s="15"/>
      <c r="G99" s="15" t="s">
        <v>34</v>
      </c>
    </row>
    <row r="100" spans="1:7" ht="18">
      <c r="A100" s="15"/>
      <c r="B100" s="15"/>
      <c r="C100" s="15">
        <v>2</v>
      </c>
      <c r="D100" s="16">
        <v>45736</v>
      </c>
      <c r="E100" s="13" cm="1">
        <f t="array" aca="1" ref="E10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annuel'!$C$2:$C$182,,_xlpm.y-1))))),1),_xlpm.tblf,_xlfn._xlws.SORT(_xlfn.VSTACK(_xlfn._xlws.FILTER(_xlpm.tbl,_xlfn.TAKE(_xlpm.tbl,,-1)="impôt"),_xlfn._xlws.FILTER(_xlpm.tbl,_xlfn.TAKE(_xlpm.tbl,,-1)="impôt"))),_xlfn.TAKE(_xlfn.TAKE(_xlpm.tblf,SUM($C$11:C100)*2),-1,1))</f>
        <v>45770</v>
      </c>
      <c r="F100" s="15">
        <v>24.5</v>
      </c>
      <c r="G100" s="15">
        <v>14</v>
      </c>
    </row>
    <row r="101" spans="1:7" ht="18">
      <c r="A101" s="14"/>
      <c r="B101" s="14"/>
      <c r="C101" s="14">
        <v>5</v>
      </c>
      <c r="D101" s="17">
        <v>45737</v>
      </c>
      <c r="E101" s="13" cm="1">
        <f t="array" aca="1" ref="E10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annuel'!$C$2:$C$182,,_xlpm.y-1))))),1),_xlpm.tblf,_xlfn._xlws.SORT(_xlfn.VSTACK(_xlfn._xlws.FILTER(_xlpm.tbl,_xlfn.TAKE(_xlpm.tbl,,-1)="impôt"),_xlfn._xlws.FILTER(_xlpm.tbl,_xlfn.TAKE(_xlpm.tbl,,-1)="impôt"))),_xlfn.TAKE(_xlfn.TAKE(_xlpm.tblf,SUM($C$11:C101)*2),-1,1))</f>
        <v>45771</v>
      </c>
      <c r="F101" s="14"/>
      <c r="G101" s="14"/>
    </row>
    <row r="102" spans="1:7" ht="18">
      <c r="A102" s="14"/>
      <c r="B102" s="14"/>
      <c r="C102" s="14">
        <v>4</v>
      </c>
      <c r="D102" s="17">
        <v>45737</v>
      </c>
      <c r="E102" s="13" cm="1">
        <f t="array" aca="1" ref="E10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annuel'!$C$2:$C$182,,_xlpm.y-1))))),1),_xlpm.tblf,_xlfn._xlws.SORT(_xlfn.VSTACK(_xlfn._xlws.FILTER(_xlpm.tbl,_xlfn.TAKE(_xlpm.tbl,,-1)="impôt"),_xlfn._xlws.FILTER(_xlpm.tbl,_xlfn.TAKE(_xlpm.tbl,,-1)="impôt"))),_xlfn.TAKE(_xlfn.TAKE(_xlpm.tblf,SUM($C$11:C102)*2),-1,1))</f>
        <v>45772</v>
      </c>
      <c r="F102" s="14"/>
      <c r="G102" s="14"/>
    </row>
    <row r="103" spans="1:7" ht="18">
      <c r="A103" s="14"/>
      <c r="B103" s="14"/>
      <c r="C103" s="14">
        <v>2</v>
      </c>
      <c r="D103" s="17">
        <v>45737</v>
      </c>
      <c r="E103" s="13" cm="1">
        <f t="array" aca="1" ref="E10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annuel'!$C$2:$C$182,,_xlpm.y-1))))),1),_xlpm.tblf,_xlfn._xlws.SORT(_xlfn.VSTACK(_xlfn._xlws.FILTER(_xlpm.tbl,_xlfn.TAKE(_xlpm.tbl,,-1)="impôt"),_xlfn._xlws.FILTER(_xlpm.tbl,_xlfn.TAKE(_xlpm.tbl,,-1)="impôt"))),_xlfn.TAKE(_xlfn.TAKE(_xlpm.tblf,SUM($C$11:C103)*2),-1,1))</f>
        <v>45772</v>
      </c>
      <c r="F103" s="14"/>
      <c r="G103" s="14"/>
    </row>
    <row r="104" spans="1:7" ht="18">
      <c r="A104" s="14"/>
      <c r="B104" s="14"/>
      <c r="C104" s="14">
        <v>2</v>
      </c>
      <c r="D104" s="17">
        <v>45737</v>
      </c>
      <c r="E104" s="13" cm="1">
        <f t="array" aca="1" ref="E10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annuel'!$C$2:$C$182,,_xlpm.y-1))))),1),_xlpm.tblf,_xlfn._xlws.SORT(_xlfn.VSTACK(_xlfn._xlws.FILTER(_xlpm.tbl,_xlfn.TAKE(_xlpm.tbl,,-1)="impôt"),_xlfn._xlws.FILTER(_xlpm.tbl,_xlfn.TAKE(_xlpm.tbl,,-1)="impôt"))),_xlfn.TAKE(_xlfn.TAKE(_xlpm.tblf,SUM($C$11:C104)*2),-1,1))</f>
        <v>45772</v>
      </c>
      <c r="F104" s="14"/>
      <c r="G104" s="14"/>
    </row>
    <row r="105" spans="1:7" ht="18">
      <c r="A105" s="14"/>
      <c r="B105" s="14"/>
      <c r="C105" s="14">
        <v>2</v>
      </c>
      <c r="D105" s="17">
        <v>45738</v>
      </c>
      <c r="E105" s="13" cm="1">
        <f t="array" aca="1" ref="E10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annuel'!$C$2:$C$182,,_xlpm.y-1))))),1),_xlpm.tblf,_xlfn._xlws.SORT(_xlfn.VSTACK(_xlfn._xlws.FILTER(_xlpm.tbl,_xlfn.TAKE(_xlpm.tbl,,-1)="impôt"),_xlfn._xlws.FILTER(_xlpm.tbl,_xlfn.TAKE(_xlpm.tbl,,-1)="impôt"))),_xlfn.TAKE(_xlfn.TAKE(_xlpm.tblf,SUM($C$11:C105)*2),-1,1))</f>
        <v>45776</v>
      </c>
      <c r="F105" s="14"/>
      <c r="G105" s="14"/>
    </row>
    <row r="106" spans="1:7" ht="18">
      <c r="A106" s="14"/>
      <c r="B106" s="14"/>
      <c r="C106" s="14">
        <v>2</v>
      </c>
      <c r="D106" s="17">
        <v>45738</v>
      </c>
      <c r="E106" s="13" cm="1">
        <f t="array" aca="1" ref="E10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annuel'!$C$2:$C$182,,_xlpm.y-1))))),1),_xlpm.tblf,_xlfn._xlws.SORT(_xlfn.VSTACK(_xlfn._xlws.FILTER(_xlpm.tbl,_xlfn.TAKE(_xlpm.tbl,,-1)="impôt"),_xlfn._xlws.FILTER(_xlpm.tbl,_xlfn.TAKE(_xlpm.tbl,,-1)="impôt"))),_xlfn.TAKE(_xlfn.TAKE(_xlpm.tblf,SUM($C$11:C106)*2),-1,1))</f>
        <v>45776</v>
      </c>
      <c r="F106" s="14"/>
      <c r="G106" s="14"/>
    </row>
    <row r="107" spans="1:7" ht="18">
      <c r="A107" s="14"/>
      <c r="B107" s="14"/>
      <c r="C107" s="14">
        <v>2</v>
      </c>
      <c r="D107" s="17">
        <v>45738</v>
      </c>
      <c r="E107" s="13" cm="1">
        <f t="array" aca="1" ref="E10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annuel'!$C$2:$C$182,,_xlpm.y-1))))),1),_xlpm.tblf,_xlfn._xlws.SORT(_xlfn.VSTACK(_xlfn._xlws.FILTER(_xlpm.tbl,_xlfn.TAKE(_xlpm.tbl,,-1)="impôt"),_xlfn._xlws.FILTER(_xlpm.tbl,_xlfn.TAKE(_xlpm.tbl,,-1)="impôt"))),_xlfn.TAKE(_xlfn.TAKE(_xlpm.tblf,SUM($C$11:C107)*2),-1,1))</f>
        <v>45777</v>
      </c>
      <c r="F107" s="14"/>
      <c r="G107" s="14"/>
    </row>
    <row r="108" spans="1:7" ht="18">
      <c r="A108" s="14"/>
      <c r="B108" s="14"/>
      <c r="C108" s="14">
        <v>3</v>
      </c>
      <c r="D108" s="17">
        <v>45738</v>
      </c>
      <c r="E108" s="13" cm="1">
        <f t="array" aca="1" ref="E10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annuel'!$C$2:$C$182,,_xlpm.y-1))))),1),_xlpm.tblf,_xlfn._xlws.SORT(_xlfn.VSTACK(_xlfn._xlws.FILTER(_xlpm.tbl,_xlfn.TAKE(_xlpm.tbl,,-1)="impôt"),_xlfn._xlws.FILTER(_xlpm.tbl,_xlfn.TAKE(_xlpm.tbl,,-1)="impôt"))),_xlfn.TAKE(_xlfn.TAKE(_xlpm.tblf,SUM($C$11:C108)*2),-1,1))</f>
        <v>45777</v>
      </c>
      <c r="F108" s="14"/>
      <c r="G108" s="14"/>
    </row>
    <row r="109" spans="1:7" ht="18">
      <c r="A109" s="14"/>
      <c r="B109" s="14"/>
      <c r="C109" s="14">
        <v>2</v>
      </c>
      <c r="D109" s="17">
        <v>45739</v>
      </c>
      <c r="E109" s="13" cm="1">
        <f t="array" aca="1" ref="E10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annuel'!$C$2:$C$182,,_xlpm.y-1))))),1),_xlpm.tblf,_xlfn._xlws.SORT(_xlfn.VSTACK(_xlfn._xlws.FILTER(_xlpm.tbl,_xlfn.TAKE(_xlpm.tbl,,-1)="impôt"),_xlfn._xlws.FILTER(_xlpm.tbl,_xlfn.TAKE(_xlpm.tbl,,-1)="impôt"))),_xlfn.TAKE(_xlfn.TAKE(_xlpm.tblf,SUM($C$11:C109)*2),-1,1))</f>
        <v>45778</v>
      </c>
      <c r="F109" s="14"/>
      <c r="G109" s="14" t="s">
        <v>34</v>
      </c>
    </row>
    <row r="110" spans="1:7" ht="18">
      <c r="A110" s="14"/>
      <c r="B110" s="14"/>
      <c r="C110" s="14">
        <v>2</v>
      </c>
      <c r="D110" s="17">
        <v>45739</v>
      </c>
      <c r="E110" s="13" cm="1">
        <f t="array" aca="1" ref="E11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annuel'!$C$2:$C$182,,_xlpm.y-1))))),1),_xlpm.tblf,_xlfn._xlws.SORT(_xlfn.VSTACK(_xlfn._xlws.FILTER(_xlpm.tbl,_xlfn.TAKE(_xlpm.tbl,,-1)="impôt"),_xlfn._xlws.FILTER(_xlpm.tbl,_xlfn.TAKE(_xlpm.tbl,,-1)="impôt"))),_xlfn.TAKE(_xlfn.TAKE(_xlpm.tblf,SUM($C$11:C110)*2),-1,1))</f>
        <v>45778</v>
      </c>
      <c r="F110" s="14">
        <v>26</v>
      </c>
      <c r="G110" s="14">
        <v>15</v>
      </c>
    </row>
    <row r="111" spans="1:7" ht="18">
      <c r="A111" s="15"/>
      <c r="B111" s="15"/>
      <c r="C111" s="15">
        <v>2</v>
      </c>
      <c r="D111" s="16">
        <v>45740</v>
      </c>
      <c r="E111" s="13" cm="1">
        <f t="array" aca="1" ref="E1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annuel'!$C$2:$C$182,,_xlpm.y-1))))),1),_xlpm.tblf,_xlfn._xlws.SORT(_xlfn.VSTACK(_xlfn._xlws.FILTER(_xlpm.tbl,_xlfn.TAKE(_xlpm.tbl,,-1)="impôt"),_xlfn._xlws.FILTER(_xlpm.tbl,_xlfn.TAKE(_xlpm.tbl,,-1)="impôt"))),_xlfn.TAKE(_xlfn.TAKE(_xlpm.tblf,SUM($C$11:C111)*2),-1,1))</f>
        <v>45778</v>
      </c>
      <c r="F111" s="15"/>
      <c r="G111" s="15"/>
    </row>
    <row r="112" spans="1:7" ht="18">
      <c r="A112" s="15"/>
      <c r="B112" s="15"/>
      <c r="C112" s="15">
        <v>2</v>
      </c>
      <c r="D112" s="16">
        <v>45740</v>
      </c>
      <c r="E112" s="13" cm="1">
        <f t="array" aca="1" ref="E1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annuel'!$C$2:$C$182,,_xlpm.y-1))))),1),_xlpm.tblf,_xlfn._xlws.SORT(_xlfn.VSTACK(_xlfn._xlws.FILTER(_xlpm.tbl,_xlfn.TAKE(_xlpm.tbl,,-1)="impôt"),_xlfn._xlws.FILTER(_xlpm.tbl,_xlfn.TAKE(_xlpm.tbl,,-1)="impôt"))),_xlfn.TAKE(_xlfn.TAKE(_xlpm.tblf,SUM($C$11:C112)*2),-1,1))</f>
        <v>45779</v>
      </c>
      <c r="F112" s="15"/>
      <c r="G112" s="15"/>
    </row>
    <row r="113" spans="1:7" ht="18">
      <c r="A113" s="15"/>
      <c r="B113" s="15"/>
      <c r="C113" s="15">
        <v>3</v>
      </c>
      <c r="D113" s="16">
        <v>45740</v>
      </c>
      <c r="E113" s="13" cm="1">
        <f t="array" aca="1" ref="E1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annuel'!$C$2:$C$182,,_xlpm.y-1))))),1),_xlpm.tblf,_xlfn._xlws.SORT(_xlfn.VSTACK(_xlfn._xlws.FILTER(_xlpm.tbl,_xlfn.TAKE(_xlpm.tbl,,-1)="impôt"),_xlfn._xlws.FILTER(_xlpm.tbl,_xlfn.TAKE(_xlpm.tbl,,-1)="impôt"))),_xlfn.TAKE(_xlfn.TAKE(_xlpm.tblf,SUM($C$11:C113)*2),-1,1))</f>
        <v>45779</v>
      </c>
      <c r="F113" s="15"/>
      <c r="G113" s="15"/>
    </row>
    <row r="114" spans="1:7" ht="18">
      <c r="A114" s="15"/>
      <c r="B114" s="15"/>
      <c r="C114" s="15">
        <v>4.5</v>
      </c>
      <c r="D114" s="16">
        <v>45740</v>
      </c>
      <c r="E114" s="13" cm="1">
        <f t="array" aca="1" ref="E1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annuel'!$C$2:$C$182,,_xlpm.y-1))))),1),_xlpm.tblf,_xlfn._xlws.SORT(_xlfn.VSTACK(_xlfn._xlws.FILTER(_xlpm.tbl,_xlfn.TAKE(_xlpm.tbl,,-1)="impôt"),_xlfn._xlws.FILTER(_xlpm.tbl,_xlfn.TAKE(_xlpm.tbl,,-1)="impôt"))),_xlfn.TAKE(_xlfn.TAKE(_xlpm.tblf,SUM($C$11:C114)*2),-1,1))</f>
        <v>45783</v>
      </c>
      <c r="F114" s="15"/>
      <c r="G114" s="15"/>
    </row>
    <row r="115" spans="1:7" ht="18">
      <c r="A115" s="15"/>
      <c r="B115" s="15"/>
      <c r="C115" s="15">
        <v>2</v>
      </c>
      <c r="D115" s="16">
        <v>45740</v>
      </c>
      <c r="E115" s="13" cm="1">
        <f t="array" aca="1" ref="E1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annuel'!$C$2:$C$182,,_xlpm.y-1))))),1),_xlpm.tblf,_xlfn._xlws.SORT(_xlfn.VSTACK(_xlfn._xlws.FILTER(_xlpm.tbl,_xlfn.TAKE(_xlpm.tbl,,-1)="impôt"),_xlfn._xlws.FILTER(_xlpm.tbl,_xlfn.TAKE(_xlpm.tbl,,-1)="impôt"))),_xlfn.TAKE(_xlfn.TAKE(_xlpm.tblf,SUM($C$11:C115)*2),-1,1))</f>
        <v>45784</v>
      </c>
      <c r="F115" s="15"/>
      <c r="G115" s="15"/>
    </row>
    <row r="116" spans="1:7" ht="18">
      <c r="A116" s="15"/>
      <c r="B116" s="15"/>
      <c r="C116" s="15">
        <v>2</v>
      </c>
      <c r="D116" s="16">
        <v>45741</v>
      </c>
      <c r="E116" s="13" cm="1">
        <f t="array" aca="1" ref="E1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annuel'!$C$2:$C$182,,_xlpm.y-1))))),1),_xlpm.tblf,_xlfn._xlws.SORT(_xlfn.VSTACK(_xlfn._xlws.FILTER(_xlpm.tbl,_xlfn.TAKE(_xlpm.tbl,,-1)="impôt"),_xlfn._xlws.FILTER(_xlpm.tbl,_xlfn.TAKE(_xlpm.tbl,,-1)="impôt"))),_xlfn.TAKE(_xlfn.TAKE(_xlpm.tblf,SUM($C$11:C116)*2),-1,1))</f>
        <v>45784</v>
      </c>
      <c r="F116" s="15"/>
      <c r="G116" s="15"/>
    </row>
    <row r="117" spans="1:7" ht="18">
      <c r="A117" s="15"/>
      <c r="B117" s="15"/>
      <c r="C117" s="15">
        <v>2</v>
      </c>
      <c r="D117" s="16">
        <v>45741</v>
      </c>
      <c r="E117" s="13" cm="1">
        <f t="array" aca="1" ref="E1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annuel'!$C$2:$C$182,,_xlpm.y-1))))),1),_xlpm.tblf,_xlfn._xlws.SORT(_xlfn.VSTACK(_xlfn._xlws.FILTER(_xlpm.tbl,_xlfn.TAKE(_xlpm.tbl,,-1)="impôt"),_xlfn._xlws.FILTER(_xlpm.tbl,_xlfn.TAKE(_xlpm.tbl,,-1)="impôt"))),_xlfn.TAKE(_xlfn.TAKE(_xlpm.tblf,SUM($C$11:C117)*2),-1,1))</f>
        <v>45784</v>
      </c>
      <c r="F117" s="15"/>
      <c r="G117" s="15"/>
    </row>
    <row r="118" spans="1:7" ht="18">
      <c r="A118" s="15"/>
      <c r="B118" s="15"/>
      <c r="C118" s="15">
        <v>3</v>
      </c>
      <c r="D118" s="16">
        <v>45741</v>
      </c>
      <c r="E118" s="13" cm="1">
        <f t="array" aca="1" ref="E1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annuel'!$C$2:$C$182,,_xlpm.y-1))))),1),_xlpm.tblf,_xlfn._xlws.SORT(_xlfn.VSTACK(_xlfn._xlws.FILTER(_xlpm.tbl,_xlfn.TAKE(_xlpm.tbl,,-1)="impôt"),_xlfn._xlws.FILTER(_xlpm.tbl,_xlfn.TAKE(_xlpm.tbl,,-1)="impôt"))),_xlfn.TAKE(_xlfn.TAKE(_xlpm.tblf,SUM($C$11:C118)*2),-1,1))</f>
        <v>45785</v>
      </c>
      <c r="F118" s="15"/>
      <c r="G118" s="15"/>
    </row>
    <row r="119" spans="1:7" ht="18">
      <c r="A119" s="15"/>
      <c r="B119" s="15"/>
      <c r="C119" s="15">
        <v>2</v>
      </c>
      <c r="D119" s="16">
        <v>45741</v>
      </c>
      <c r="E119" s="13" cm="1">
        <f t="array" aca="1" ref="E1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annuel'!$C$2:$C$182,,_xlpm.y-1))))),1),_xlpm.tblf,_xlfn._xlws.SORT(_xlfn.VSTACK(_xlfn._xlws.FILTER(_xlpm.tbl,_xlfn.TAKE(_xlpm.tbl,,-1)="impôt"),_xlfn._xlws.FILTER(_xlpm.tbl,_xlfn.TAKE(_xlpm.tbl,,-1)="impôt"))),_xlfn.TAKE(_xlfn.TAKE(_xlpm.tblf,SUM($C$11:C119)*2),-1,1))</f>
        <v>45785</v>
      </c>
      <c r="F119" s="15"/>
      <c r="G119" s="15" t="s">
        <v>34</v>
      </c>
    </row>
    <row r="120" spans="1:7" ht="18">
      <c r="A120" s="15"/>
      <c r="B120" s="15"/>
      <c r="C120" s="15">
        <v>2</v>
      </c>
      <c r="D120" s="16">
        <v>45741</v>
      </c>
      <c r="E120" s="13" cm="1">
        <f t="array" aca="1" ref="E1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annuel'!$C$2:$C$182,,_xlpm.y-1))))),1),_xlpm.tblf,_xlfn._xlws.SORT(_xlfn.VSTACK(_xlfn._xlws.FILTER(_xlpm.tbl,_xlfn.TAKE(_xlpm.tbl,,-1)="impôt"),_xlfn._xlws.FILTER(_xlpm.tbl,_xlfn.TAKE(_xlpm.tbl,,-1)="impôt"))),_xlfn.TAKE(_xlfn.TAKE(_xlpm.tblf,SUM($C$11:C120)*2),-1,1))</f>
        <v>45786</v>
      </c>
      <c r="F120" s="15">
        <v>24.5</v>
      </c>
      <c r="G120" s="15">
        <v>16</v>
      </c>
    </row>
    <row r="121" spans="1:7" ht="18">
      <c r="A121" s="14"/>
      <c r="B121" s="14"/>
      <c r="C121" s="14">
        <v>5</v>
      </c>
      <c r="D121" s="17">
        <v>45742</v>
      </c>
      <c r="E121" s="13" cm="1">
        <f t="array" aca="1" ref="E1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annuel'!$C$2:$C$182,,_xlpm.y-1))))),1),_xlpm.tblf,_xlfn._xlws.SORT(_xlfn.VSTACK(_xlfn._xlws.FILTER(_xlpm.tbl,_xlfn.TAKE(_xlpm.tbl,,-1)="impôt"),_xlfn._xlws.FILTER(_xlpm.tbl,_xlfn.TAKE(_xlpm.tbl,,-1)="impôt"))),_xlfn.TAKE(_xlfn.TAKE(_xlpm.tblf,SUM($C$11:C121)*2),-1,1))</f>
        <v>45790</v>
      </c>
      <c r="F121" s="14"/>
      <c r="G121" s="14"/>
    </row>
    <row r="122" spans="1:7" ht="18">
      <c r="A122" s="14"/>
      <c r="B122" s="14"/>
      <c r="C122" s="14">
        <v>4</v>
      </c>
      <c r="D122" s="17">
        <v>45742</v>
      </c>
      <c r="E122" s="13" cm="1">
        <f t="array" aca="1" ref="E1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annuel'!$C$2:$C$182,,_xlpm.y-1))))),1),_xlpm.tblf,_xlfn._xlws.SORT(_xlfn.VSTACK(_xlfn._xlws.FILTER(_xlpm.tbl,_xlfn.TAKE(_xlpm.tbl,,-1)="impôt"),_xlfn._xlws.FILTER(_xlpm.tbl,_xlfn.TAKE(_xlpm.tbl,,-1)="impôt"))),_xlfn.TAKE(_xlfn.TAKE(_xlpm.tblf,SUM($C$11:C122)*2),-1,1))</f>
        <v>45791</v>
      </c>
      <c r="F122" s="14"/>
      <c r="G122" s="14"/>
    </row>
    <row r="123" spans="1:7" ht="18">
      <c r="A123" s="14"/>
      <c r="B123" s="14"/>
      <c r="C123" s="14">
        <v>2</v>
      </c>
      <c r="D123" s="17">
        <v>45742</v>
      </c>
      <c r="E123" s="13" cm="1">
        <f t="array" aca="1" ref="E1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annuel'!$C$2:$C$182,,_xlpm.y-1))))),1),_xlpm.tblf,_xlfn._xlws.SORT(_xlfn.VSTACK(_xlfn._xlws.FILTER(_xlpm.tbl,_xlfn.TAKE(_xlpm.tbl,,-1)="impôt"),_xlfn._xlws.FILTER(_xlpm.tbl,_xlfn.TAKE(_xlpm.tbl,,-1)="impôt"))),_xlfn.TAKE(_xlfn.TAKE(_xlpm.tblf,SUM($C$11:C123)*2),-1,1))</f>
        <v>45791</v>
      </c>
      <c r="F123" s="14"/>
      <c r="G123" s="14"/>
    </row>
    <row r="124" spans="1:7" ht="18">
      <c r="A124" s="14"/>
      <c r="B124" s="14"/>
      <c r="C124" s="14">
        <v>2</v>
      </c>
      <c r="D124" s="17">
        <v>45743</v>
      </c>
      <c r="E124" s="13" cm="1">
        <f t="array" aca="1" ref="E1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annuel'!$C$2:$C$182,,_xlpm.y-1))))),1),_xlpm.tblf,_xlfn._xlws.SORT(_xlfn.VSTACK(_xlfn._xlws.FILTER(_xlpm.tbl,_xlfn.TAKE(_xlpm.tbl,,-1)="impôt"),_xlfn._xlws.FILTER(_xlpm.tbl,_xlfn.TAKE(_xlpm.tbl,,-1)="impôt"))),_xlfn.TAKE(_xlfn.TAKE(_xlpm.tblf,SUM($C$11:C124)*2),-1,1))</f>
        <v>45791</v>
      </c>
      <c r="F124" s="14"/>
      <c r="G124" s="14"/>
    </row>
    <row r="125" spans="1:7" ht="18">
      <c r="A125" s="14"/>
      <c r="B125" s="14"/>
      <c r="C125" s="14">
        <v>2</v>
      </c>
      <c r="D125" s="17">
        <v>45743</v>
      </c>
      <c r="E125" s="13" cm="1">
        <f t="array" aca="1" ref="E1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annuel'!$C$2:$C$182,,_xlpm.y-1))))),1),_xlpm.tblf,_xlfn._xlws.SORT(_xlfn.VSTACK(_xlfn._xlws.FILTER(_xlpm.tbl,_xlfn.TAKE(_xlpm.tbl,,-1)="impôt"),_xlfn._xlws.FILTER(_xlpm.tbl,_xlfn.TAKE(_xlpm.tbl,,-1)="impôt"))),_xlfn.TAKE(_xlfn.TAKE(_xlpm.tblf,SUM($C$11:C125)*2),-1,1))</f>
        <v>45792</v>
      </c>
      <c r="F125" s="14"/>
      <c r="G125" s="14"/>
    </row>
    <row r="126" spans="1:7" ht="18">
      <c r="A126" s="14"/>
      <c r="B126" s="14"/>
      <c r="C126" s="14">
        <v>2</v>
      </c>
      <c r="D126" s="17">
        <v>45743</v>
      </c>
      <c r="E126" s="13" cm="1">
        <f t="array" aca="1" ref="E1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annuel'!$C$2:$C$182,,_xlpm.y-1))))),1),_xlpm.tblf,_xlfn._xlws.SORT(_xlfn.VSTACK(_xlfn._xlws.FILTER(_xlpm.tbl,_xlfn.TAKE(_xlpm.tbl,,-1)="impôt"),_xlfn._xlws.FILTER(_xlpm.tbl,_xlfn.TAKE(_xlpm.tbl,,-1)="impôt"))),_xlfn.TAKE(_xlfn.TAKE(_xlpm.tblf,SUM($C$11:C126)*2),-1,1))</f>
        <v>45792</v>
      </c>
      <c r="F126" s="14"/>
      <c r="G126" s="14"/>
    </row>
    <row r="127" spans="1:7" ht="18">
      <c r="A127" s="14"/>
      <c r="B127" s="14"/>
      <c r="C127" s="14">
        <v>2</v>
      </c>
      <c r="D127" s="17">
        <v>45743</v>
      </c>
      <c r="E127" s="13" cm="1">
        <f t="array" aca="1" ref="E1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annuel'!$C$2:$C$182,,_xlpm.y-1))))),1),_xlpm.tblf,_xlfn._xlws.SORT(_xlfn.VSTACK(_xlfn._xlws.FILTER(_xlpm.tbl,_xlfn.TAKE(_xlpm.tbl,,-1)="impôt"),_xlfn._xlws.FILTER(_xlpm.tbl,_xlfn.TAKE(_xlpm.tbl,,-1)="impôt"))),_xlfn.TAKE(_xlfn.TAKE(_xlpm.tblf,SUM($C$11:C127)*2),-1,1))</f>
        <v>45793</v>
      </c>
      <c r="F127" s="14"/>
      <c r="G127" s="14"/>
    </row>
    <row r="128" spans="1:7" ht="18">
      <c r="A128" s="14"/>
      <c r="B128" s="14"/>
      <c r="C128" s="14">
        <v>3</v>
      </c>
      <c r="D128" s="17">
        <v>45744</v>
      </c>
      <c r="E128" s="13" cm="1">
        <f t="array" aca="1" ref="E1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annuel'!$C$2:$C$182,,_xlpm.y-1))))),1),_xlpm.tblf,_xlfn._xlws.SORT(_xlfn.VSTACK(_xlfn._xlws.FILTER(_xlpm.tbl,_xlfn.TAKE(_xlpm.tbl,,-1)="impôt"),_xlfn._xlws.FILTER(_xlpm.tbl,_xlfn.TAKE(_xlpm.tbl,,-1)="impôt"))),_xlfn.TAKE(_xlfn.TAKE(_xlpm.tblf,SUM($C$11:C128)*2),-1,1))</f>
        <v>45793</v>
      </c>
      <c r="F128" s="14"/>
      <c r="G128" s="14"/>
    </row>
    <row r="129" spans="1:7" ht="18">
      <c r="A129" s="14"/>
      <c r="B129" s="14"/>
      <c r="C129" s="14">
        <v>2</v>
      </c>
      <c r="D129" s="17">
        <v>45744</v>
      </c>
      <c r="E129" s="13" cm="1">
        <f t="array" aca="1" ref="E1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annuel'!$C$2:$C$182,,_xlpm.y-1))))),1),_xlpm.tblf,_xlfn._xlws.SORT(_xlfn.VSTACK(_xlfn._xlws.FILTER(_xlpm.tbl,_xlfn.TAKE(_xlpm.tbl,,-1)="impôt"),_xlfn._xlws.FILTER(_xlpm.tbl,_xlfn.TAKE(_xlpm.tbl,,-1)="impôt"))),_xlfn.TAKE(_xlfn.TAKE(_xlpm.tblf,SUM($C$11:C129)*2),-1,1))</f>
        <v>45797</v>
      </c>
      <c r="F129" s="14"/>
      <c r="G129" s="14" t="s">
        <v>34</v>
      </c>
    </row>
    <row r="130" spans="1:7" ht="18">
      <c r="A130" s="14"/>
      <c r="B130" s="14"/>
      <c r="C130" s="14">
        <v>2</v>
      </c>
      <c r="D130" s="17">
        <v>45744</v>
      </c>
      <c r="E130" s="13" cm="1">
        <f t="array" aca="1" ref="E1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annuel'!$C$2:$C$182,,_xlpm.y-1))))),1),_xlpm.tblf,_xlfn._xlws.SORT(_xlfn.VSTACK(_xlfn._xlws.FILTER(_xlpm.tbl,_xlfn.TAKE(_xlpm.tbl,,-1)="impôt"),_xlfn._xlws.FILTER(_xlpm.tbl,_xlfn.TAKE(_xlpm.tbl,,-1)="impôt"))),_xlfn.TAKE(_xlfn.TAKE(_xlpm.tblf,SUM($C$11:C130)*2),-1,1))</f>
        <v>45797</v>
      </c>
      <c r="F130" s="14">
        <v>26</v>
      </c>
      <c r="G130" s="14">
        <v>17</v>
      </c>
    </row>
    <row r="131" spans="1:7" ht="18">
      <c r="A131" s="15"/>
      <c r="B131" s="15"/>
      <c r="C131" s="15">
        <v>2</v>
      </c>
      <c r="D131" s="16">
        <v>45745</v>
      </c>
      <c r="E131" s="13" cm="1">
        <f t="array" aca="1" ref="E13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annuel'!$C$2:$C$182,,_xlpm.y-1))))),1),_xlpm.tblf,_xlfn._xlws.SORT(_xlfn.VSTACK(_xlfn._xlws.FILTER(_xlpm.tbl,_xlfn.TAKE(_xlpm.tbl,,-1)="impôt"),_xlfn._xlws.FILTER(_xlpm.tbl,_xlfn.TAKE(_xlpm.tbl,,-1)="impôt"))),_xlfn.TAKE(_xlfn.TAKE(_xlpm.tblf,SUM($C$11:C131)*2),-1,1))</f>
        <v>45797</v>
      </c>
      <c r="F131" s="15"/>
      <c r="G131" s="15"/>
    </row>
    <row r="132" spans="1:7" ht="18">
      <c r="A132" s="15"/>
      <c r="B132" s="15"/>
      <c r="C132" s="15">
        <v>2</v>
      </c>
      <c r="D132" s="16">
        <v>45745</v>
      </c>
      <c r="E132" s="13" cm="1">
        <f t="array" aca="1" ref="E13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annuel'!$C$2:$C$182,,_xlpm.y-1))))),1),_xlpm.tblf,_xlfn._xlws.SORT(_xlfn.VSTACK(_xlfn._xlws.FILTER(_xlpm.tbl,_xlfn.TAKE(_xlpm.tbl,,-1)="impôt"),_xlfn._xlws.FILTER(_xlpm.tbl,_xlfn.TAKE(_xlpm.tbl,,-1)="impôt"))),_xlfn.TAKE(_xlfn.TAKE(_xlpm.tblf,SUM($C$11:C132)*2),-1,1))</f>
        <v>45798</v>
      </c>
      <c r="F132" s="15"/>
      <c r="G132" s="15"/>
    </row>
    <row r="133" spans="1:7" ht="18">
      <c r="A133" s="15"/>
      <c r="B133" s="15"/>
      <c r="C133" s="15">
        <v>3</v>
      </c>
      <c r="D133" s="16">
        <v>45745</v>
      </c>
      <c r="E133" s="13" cm="1">
        <f t="array" aca="1" ref="E13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annuel'!$C$2:$C$182,,_xlpm.y-1))))),1),_xlpm.tblf,_xlfn._xlws.SORT(_xlfn.VSTACK(_xlfn._xlws.FILTER(_xlpm.tbl,_xlfn.TAKE(_xlpm.tbl,,-1)="impôt"),_xlfn._xlws.FILTER(_xlpm.tbl,_xlfn.TAKE(_xlpm.tbl,,-1)="impôt"))),_xlfn.TAKE(_xlfn.TAKE(_xlpm.tblf,SUM($C$11:C133)*2),-1,1))</f>
        <v>45798</v>
      </c>
      <c r="F133" s="15"/>
      <c r="G133" s="15"/>
    </row>
    <row r="134" spans="1:7" ht="18">
      <c r="A134" s="15"/>
      <c r="B134" s="15"/>
      <c r="C134" s="15">
        <v>4.5</v>
      </c>
      <c r="D134" s="16">
        <v>45746</v>
      </c>
      <c r="E134" s="13" cm="1">
        <f t="array" aca="1" ref="E13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annuel'!$C$2:$C$182,,_xlpm.y-1))))),1),_xlpm.tblf,_xlfn._xlws.SORT(_xlfn.VSTACK(_xlfn._xlws.FILTER(_xlpm.tbl,_xlfn.TAKE(_xlpm.tbl,,-1)="impôt"),_xlfn._xlws.FILTER(_xlpm.tbl,_xlfn.TAKE(_xlpm.tbl,,-1)="impôt"))),_xlfn.TAKE(_xlfn.TAKE(_xlpm.tblf,SUM($C$11:C134)*2),-1,1))</f>
        <v>45799</v>
      </c>
      <c r="F134" s="15"/>
      <c r="G134" s="15"/>
    </row>
    <row r="135" spans="1:7" ht="18">
      <c r="A135" s="15"/>
      <c r="B135" s="15"/>
      <c r="C135" s="15">
        <v>2</v>
      </c>
      <c r="D135" s="16">
        <v>45746</v>
      </c>
      <c r="E135" s="13" cm="1">
        <f t="array" aca="1" ref="E13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annuel'!$C$2:$C$182,,_xlpm.y-1))))),1),_xlpm.tblf,_xlfn._xlws.SORT(_xlfn.VSTACK(_xlfn._xlws.FILTER(_xlpm.tbl,_xlfn.TAKE(_xlpm.tbl,,-1)="impôt"),_xlfn._xlws.FILTER(_xlpm.tbl,_xlfn.TAKE(_xlpm.tbl,,-1)="impôt"))),_xlfn.TAKE(_xlfn.TAKE(_xlpm.tblf,SUM($C$11:C135)*2),-1,1))</f>
        <v>45800</v>
      </c>
      <c r="F135" s="15"/>
      <c r="G135" s="15"/>
    </row>
    <row r="136" spans="1:7" ht="18">
      <c r="A136" s="15"/>
      <c r="B136" s="15"/>
      <c r="C136" s="15">
        <v>2</v>
      </c>
      <c r="D136" s="16">
        <v>45746</v>
      </c>
      <c r="E136" s="13" cm="1">
        <f t="array" aca="1" ref="E13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annuel'!$C$2:$C$182,,_xlpm.y-1))))),1),_xlpm.tblf,_xlfn._xlws.SORT(_xlfn.VSTACK(_xlfn._xlws.FILTER(_xlpm.tbl,_xlfn.TAKE(_xlpm.tbl,,-1)="impôt"),_xlfn._xlws.FILTER(_xlpm.tbl,_xlfn.TAKE(_xlpm.tbl,,-1)="impôt"))),_xlfn.TAKE(_xlfn.TAKE(_xlpm.tblf,SUM($C$11:C136)*2),-1,1))</f>
        <v>45800</v>
      </c>
      <c r="F136" s="15"/>
      <c r="G136" s="15"/>
    </row>
    <row r="137" spans="1:7" ht="18">
      <c r="A137" s="15"/>
      <c r="B137" s="15"/>
      <c r="C137" s="15">
        <v>2</v>
      </c>
      <c r="D137" s="16">
        <v>45746</v>
      </c>
      <c r="E137" s="13" cm="1">
        <f t="array" aca="1" ref="E13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annuel'!$C$2:$C$182,,_xlpm.y-1))))),1),_xlpm.tblf,_xlfn._xlws.SORT(_xlfn.VSTACK(_xlfn._xlws.FILTER(_xlpm.tbl,_xlfn.TAKE(_xlpm.tbl,,-1)="impôt"),_xlfn._xlws.FILTER(_xlpm.tbl,_xlfn.TAKE(_xlpm.tbl,,-1)="impôt"))),_xlfn.TAKE(_xlfn.TAKE(_xlpm.tblf,SUM($C$11:C137)*2),-1,1))</f>
        <v>45804</v>
      </c>
      <c r="F137" s="15"/>
      <c r="G137" s="15"/>
    </row>
    <row r="138" spans="1:7" ht="18">
      <c r="A138" s="15"/>
      <c r="B138" s="15"/>
      <c r="C138" s="15">
        <v>3</v>
      </c>
      <c r="D138" s="16">
        <v>45747</v>
      </c>
      <c r="E138" s="13" cm="1">
        <f t="array" aca="1" ref="E13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annuel'!$C$2:$C$182,,_xlpm.y-1))))),1),_xlpm.tblf,_xlfn._xlws.SORT(_xlfn.VSTACK(_xlfn._xlws.FILTER(_xlpm.tbl,_xlfn.TAKE(_xlpm.tbl,,-1)="impôt"),_xlfn._xlws.FILTER(_xlpm.tbl,_xlfn.TAKE(_xlpm.tbl,,-1)="impôt"))),_xlfn.TAKE(_xlfn.TAKE(_xlpm.tblf,SUM($C$11:C138)*2),-1,1))</f>
        <v>45804</v>
      </c>
      <c r="F138" s="15"/>
      <c r="G138" s="15"/>
    </row>
    <row r="139" spans="1:7" ht="18">
      <c r="A139" s="15"/>
      <c r="B139" s="15"/>
      <c r="C139" s="15">
        <v>2</v>
      </c>
      <c r="D139" s="16">
        <v>45747</v>
      </c>
      <c r="E139" s="13" cm="1">
        <f t="array" aca="1" ref="E13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annuel'!$C$2:$C$182,,_xlpm.y-1))))),1),_xlpm.tblf,_xlfn._xlws.SORT(_xlfn.VSTACK(_xlfn._xlws.FILTER(_xlpm.tbl,_xlfn.TAKE(_xlpm.tbl,,-1)="impôt"),_xlfn._xlws.FILTER(_xlpm.tbl,_xlfn.TAKE(_xlpm.tbl,,-1)="impôt"))),_xlfn.TAKE(_xlfn.TAKE(_xlpm.tblf,SUM($C$11:C139)*2),-1,1))</f>
        <v>45805</v>
      </c>
      <c r="F139" s="15"/>
      <c r="G139" s="15" t="s">
        <v>35</v>
      </c>
    </row>
    <row r="140" spans="1:7" ht="18">
      <c r="A140" s="15"/>
      <c r="B140" s="15"/>
      <c r="C140" s="15">
        <v>2</v>
      </c>
      <c r="D140" s="16">
        <v>45747</v>
      </c>
      <c r="E140" s="13" cm="1">
        <f t="array" aca="1" ref="E14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annuel'!$C$2:$C$182,,_xlpm.y-1))))),1),_xlpm.tblf,_xlfn._xlws.SORT(_xlfn.VSTACK(_xlfn._xlws.FILTER(_xlpm.tbl,_xlfn.TAKE(_xlpm.tbl,,-1)="impôt"),_xlfn._xlws.FILTER(_xlpm.tbl,_xlfn.TAKE(_xlpm.tbl,,-1)="impôt"))),_xlfn.TAKE(_xlfn.TAKE(_xlpm.tblf,SUM($C$11:C140)*2),-1,1))</f>
        <v>45805</v>
      </c>
      <c r="F140" s="15">
        <v>24.5</v>
      </c>
      <c r="G140" s="15">
        <v>18</v>
      </c>
    </row>
    <row r="141" spans="1:7" ht="18">
      <c r="A141" s="14"/>
      <c r="B141" s="14"/>
      <c r="C141" s="14">
        <v>5</v>
      </c>
      <c r="D141" s="17">
        <v>45692</v>
      </c>
      <c r="E141" s="13" cm="1">
        <f t="array" aca="1" ref="E14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annuel'!$C$2:$C$182,,_xlpm.y-1))))),1),_xlpm.tblf,_xlfn._xlws.SORT(_xlfn.VSTACK(_xlfn._xlws.FILTER(_xlpm.tbl,_xlfn.TAKE(_xlpm.tbl,,-1)="impôt"),_xlfn._xlws.FILTER(_xlpm.tbl,_xlfn.TAKE(_xlpm.tbl,,-1)="impôt"))),_xlfn.TAKE(_xlfn.TAKE(_xlpm.tblf,SUM($C$11:C141)*2),-1,1))</f>
        <v>45806</v>
      </c>
      <c r="F141" s="14"/>
      <c r="G141" s="14"/>
    </row>
    <row r="142" spans="1:7" ht="18">
      <c r="A142" s="14"/>
      <c r="B142" s="14"/>
      <c r="C142" s="14">
        <v>4</v>
      </c>
      <c r="D142" s="17">
        <v>45693</v>
      </c>
      <c r="E142" s="13" cm="1">
        <f t="array" aca="1" ref="E14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annuel'!$C$2:$C$182,,_xlpm.y-1))))),1),_xlpm.tblf,_xlfn._xlws.SORT(_xlfn.VSTACK(_xlfn._xlws.FILTER(_xlpm.tbl,_xlfn.TAKE(_xlpm.tbl,,-1)="impôt"),_xlfn._xlws.FILTER(_xlpm.tbl,_xlfn.TAKE(_xlpm.tbl,,-1)="impôt"))),_xlfn.TAKE(_xlfn.TAKE(_xlpm.tblf,SUM($C$11:C142)*2),-1,1))</f>
        <v>45807</v>
      </c>
      <c r="F142" s="14"/>
      <c r="G142" s="14"/>
    </row>
    <row r="143" spans="1:7" ht="18">
      <c r="A143" s="14"/>
      <c r="B143" s="14"/>
      <c r="C143" s="14">
        <v>2</v>
      </c>
      <c r="D143" s="17">
        <v>45694</v>
      </c>
      <c r="E143" s="13" cm="1">
        <f t="array" aca="1" ref="E14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annuel'!$C$2:$C$182,,_xlpm.y-1))))),1),_xlpm.tblf,_xlfn._xlws.SORT(_xlfn.VSTACK(_xlfn._xlws.FILTER(_xlpm.tbl,_xlfn.TAKE(_xlpm.tbl,,-1)="impôt"),_xlfn._xlws.FILTER(_xlpm.tbl,_xlfn.TAKE(_xlpm.tbl,,-1)="impôt"))),_xlfn.TAKE(_xlfn.TAKE(_xlpm.tblf,SUM($C$11:C143)*2),-1,1))</f>
        <v>45807</v>
      </c>
      <c r="F143" s="14"/>
      <c r="G143" s="14"/>
    </row>
    <row r="144" spans="1:7" ht="18">
      <c r="A144" s="14"/>
      <c r="B144" s="14"/>
      <c r="C144" s="14">
        <v>2</v>
      </c>
      <c r="D144" s="17">
        <v>45694</v>
      </c>
      <c r="E144" s="13" cm="1">
        <f t="array" aca="1" ref="E14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annuel'!$C$2:$C$182,,_xlpm.y-1))))),1),_xlpm.tblf,_xlfn._xlws.SORT(_xlfn.VSTACK(_xlfn._xlws.FILTER(_xlpm.tbl,_xlfn.TAKE(_xlpm.tbl,,-1)="impôt"),_xlfn._xlws.FILTER(_xlpm.tbl,_xlfn.TAKE(_xlpm.tbl,,-1)="impôt"))),_xlfn.TAKE(_xlfn.TAKE(_xlpm.tblf,SUM($C$11:C144)*2),-1,1))</f>
        <v>45811</v>
      </c>
      <c r="F144" s="14"/>
      <c r="G144" s="14"/>
    </row>
    <row r="145" spans="1:7" ht="18">
      <c r="A145" s="14"/>
      <c r="B145" s="14"/>
      <c r="C145" s="14">
        <v>2</v>
      </c>
      <c r="D145" s="17">
        <v>45698</v>
      </c>
      <c r="E145" s="13" cm="1">
        <f t="array" aca="1" ref="E14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annuel'!$C$2:$C$182,,_xlpm.y-1))))),1),_xlpm.tblf,_xlfn._xlws.SORT(_xlfn.VSTACK(_xlfn._xlws.FILTER(_xlpm.tbl,_xlfn.TAKE(_xlpm.tbl,,-1)="impôt"),_xlfn._xlws.FILTER(_xlpm.tbl,_xlfn.TAKE(_xlpm.tbl,,-1)="impôt"))),_xlfn.TAKE(_xlfn.TAKE(_xlpm.tblf,SUM($C$11:C145)*2),-1,1))</f>
        <v>45811</v>
      </c>
      <c r="F145" s="14"/>
      <c r="G145" s="14"/>
    </row>
    <row r="146" spans="1:7" ht="18">
      <c r="A146" s="14"/>
      <c r="B146" s="14"/>
      <c r="C146" s="14">
        <v>2</v>
      </c>
      <c r="D146" s="17">
        <v>45698</v>
      </c>
      <c r="E146" s="13" cm="1">
        <f t="array" aca="1" ref="E14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annuel'!$C$2:$C$182,,_xlpm.y-1))))),1),_xlpm.tblf,_xlfn._xlws.SORT(_xlfn.VSTACK(_xlfn._xlws.FILTER(_xlpm.tbl,_xlfn.TAKE(_xlpm.tbl,,-1)="impôt"),_xlfn._xlws.FILTER(_xlpm.tbl,_xlfn.TAKE(_xlpm.tbl,,-1)="impôt"))),_xlfn.TAKE(_xlfn.TAKE(_xlpm.tblf,SUM($C$11:C146)*2),-1,1))</f>
        <v>45811</v>
      </c>
      <c r="F146" s="14"/>
      <c r="G146" s="14"/>
    </row>
    <row r="147" spans="1:7" ht="18">
      <c r="A147" s="14"/>
      <c r="B147" s="14"/>
      <c r="C147" s="14">
        <v>2</v>
      </c>
      <c r="D147" s="17">
        <v>45699</v>
      </c>
      <c r="E147" s="13" cm="1">
        <f t="array" aca="1" ref="E14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annuel'!$C$2:$C$182,,_xlpm.y-1))))),1),_xlpm.tblf,_xlfn._xlws.SORT(_xlfn.VSTACK(_xlfn._xlws.FILTER(_xlpm.tbl,_xlfn.TAKE(_xlpm.tbl,,-1)="impôt"),_xlfn._xlws.FILTER(_xlpm.tbl,_xlfn.TAKE(_xlpm.tbl,,-1)="impôt"))),_xlfn.TAKE(_xlfn.TAKE(_xlpm.tblf,SUM($C$11:C147)*2),-1,1))</f>
        <v>45812</v>
      </c>
      <c r="F147" s="14"/>
      <c r="G147" s="14"/>
    </row>
    <row r="148" spans="1:7" ht="18">
      <c r="A148" s="14"/>
      <c r="B148" s="14"/>
      <c r="C148" s="14">
        <v>3</v>
      </c>
      <c r="D148" s="17">
        <v>45704</v>
      </c>
      <c r="E148" s="13" cm="1">
        <f t="array" aca="1" ref="E14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annuel'!$C$2:$C$182,,_xlpm.y-1))))),1),_xlpm.tblf,_xlfn._xlws.SORT(_xlfn.VSTACK(_xlfn._xlws.FILTER(_xlpm.tbl,_xlfn.TAKE(_xlpm.tbl,,-1)="impôt"),_xlfn._xlws.FILTER(_xlpm.tbl,_xlfn.TAKE(_xlpm.tbl,,-1)="impôt"))),_xlfn.TAKE(_xlfn.TAKE(_xlpm.tblf,SUM($C$11:C148)*2),-1,1))</f>
        <v>45812</v>
      </c>
      <c r="F148" s="14"/>
      <c r="G148" s="14"/>
    </row>
    <row r="149" spans="1:7" ht="18">
      <c r="A149" s="14"/>
      <c r="B149" s="14"/>
      <c r="C149" s="14">
        <v>2</v>
      </c>
      <c r="D149" s="17">
        <v>45704</v>
      </c>
      <c r="E149" s="13" cm="1">
        <f t="array" aca="1" ref="E14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annuel'!$C$2:$C$182,,_xlpm.y-1))))),1),_xlpm.tblf,_xlfn._xlws.SORT(_xlfn.VSTACK(_xlfn._xlws.FILTER(_xlpm.tbl,_xlfn.TAKE(_xlpm.tbl,,-1)="impôt"),_xlfn._xlws.FILTER(_xlpm.tbl,_xlfn.TAKE(_xlpm.tbl,,-1)="impôt"))),_xlfn.TAKE(_xlfn.TAKE(_xlpm.tblf,SUM($C$11:C149)*2),-1,1))</f>
        <v>45813</v>
      </c>
      <c r="F149" s="14"/>
      <c r="G149" s="14" t="s">
        <v>35</v>
      </c>
    </row>
    <row r="150" spans="1:7" ht="18">
      <c r="A150" s="14"/>
      <c r="B150" s="14"/>
      <c r="C150" s="14">
        <v>2</v>
      </c>
      <c r="D150" s="17">
        <v>45708</v>
      </c>
      <c r="E150" s="13" cm="1">
        <f t="array" aca="1" ref="E15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annuel'!$C$2:$C$182,,_xlpm.y-1))))),1),_xlpm.tblf,_xlfn._xlws.SORT(_xlfn.VSTACK(_xlfn._xlws.FILTER(_xlpm.tbl,_xlfn.TAKE(_xlpm.tbl,,-1)="impôt"),_xlfn._xlws.FILTER(_xlpm.tbl,_xlfn.TAKE(_xlpm.tbl,,-1)="impôt"))),_xlfn.TAKE(_xlfn.TAKE(_xlpm.tblf,SUM($C$11:C150)*2),-1,1))</f>
        <v>45813</v>
      </c>
      <c r="F150" s="14">
        <v>26</v>
      </c>
      <c r="G150" s="14">
        <v>19</v>
      </c>
    </row>
    <row r="151" spans="1:7" ht="18">
      <c r="A151" s="15"/>
      <c r="B151" s="15"/>
      <c r="C151" s="15">
        <v>2</v>
      </c>
      <c r="D151" s="16">
        <v>45689</v>
      </c>
      <c r="E151" s="13" cm="1">
        <f t="array" aca="1" ref="E15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annuel'!$C$2:$C$182,,_xlpm.y-1))))),1),_xlpm.tblf,_xlfn._xlws.SORT(_xlfn.VSTACK(_xlfn._xlws.FILTER(_xlpm.tbl,_xlfn.TAKE(_xlpm.tbl,,-1)="impôt"),_xlfn._xlws.FILTER(_xlpm.tbl,_xlfn.TAKE(_xlpm.tbl,,-1)="impôt"))),_xlfn.TAKE(_xlfn.TAKE(_xlpm.tblf,SUM($C$11:C151)*2),-1,1))</f>
        <v>45814</v>
      </c>
      <c r="F151" s="15"/>
      <c r="G151" s="15"/>
    </row>
    <row r="152" spans="1:7" ht="18">
      <c r="A152" s="15"/>
      <c r="B152" s="15"/>
      <c r="C152" s="15">
        <v>2</v>
      </c>
      <c r="D152" s="16">
        <v>45689</v>
      </c>
      <c r="E152" s="13" cm="1">
        <f t="array" aca="1" ref="E15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annuel'!$C$2:$C$182,,_xlpm.y-1))))),1),_xlpm.tblf,_xlfn._xlws.SORT(_xlfn.VSTACK(_xlfn._xlws.FILTER(_xlpm.tbl,_xlfn.TAKE(_xlpm.tbl,,-1)="impôt"),_xlfn._xlws.FILTER(_xlpm.tbl,_xlfn.TAKE(_xlpm.tbl,,-1)="impôt"))),_xlfn.TAKE(_xlfn.TAKE(_xlpm.tblf,SUM($C$11:C152)*2),-1,1))</f>
        <v>45814</v>
      </c>
      <c r="F152" s="15"/>
      <c r="G152" s="15"/>
    </row>
    <row r="153" spans="1:7" ht="18">
      <c r="A153" s="15"/>
      <c r="B153" s="15"/>
      <c r="C153" s="15">
        <v>3</v>
      </c>
      <c r="D153" s="16">
        <v>45689</v>
      </c>
      <c r="E153" s="13" cm="1">
        <f t="array" aca="1" ref="E15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annuel'!$C$2:$C$182,,_xlpm.y-1))))),1),_xlpm.tblf,_xlfn._xlws.SORT(_xlfn.VSTACK(_xlfn._xlws.FILTER(_xlpm.tbl,_xlfn.TAKE(_xlpm.tbl,,-1)="impôt"),_xlfn._xlws.FILTER(_xlpm.tbl,_xlfn.TAKE(_xlpm.tbl,,-1)="impôt"))),_xlfn.TAKE(_xlfn.TAKE(_xlpm.tblf,SUM($C$11:C153)*2),-1,1))</f>
        <v>45818</v>
      </c>
      <c r="F153" s="15"/>
      <c r="G153" s="15"/>
    </row>
    <row r="154" spans="1:7" ht="18">
      <c r="A154" s="15"/>
      <c r="B154" s="15"/>
      <c r="C154" s="15">
        <v>4.5</v>
      </c>
      <c r="D154" s="16">
        <v>45689</v>
      </c>
      <c r="E154" s="13" cm="1">
        <f t="array" aca="1" ref="E15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annuel'!$C$2:$C$182,,_xlpm.y-1))))),1),_xlpm.tblf,_xlfn._xlws.SORT(_xlfn.VSTACK(_xlfn._xlws.FILTER(_xlpm.tbl,_xlfn.TAKE(_xlpm.tbl,,-1)="impôt"),_xlfn._xlws.FILTER(_xlpm.tbl,_xlfn.TAKE(_xlpm.tbl,,-1)="impôt"))),_xlfn.TAKE(_xlfn.TAKE(_xlpm.tblf,SUM($C$11:C154)*2),-1,1))</f>
        <v>45818</v>
      </c>
      <c r="F154" s="15"/>
      <c r="G154" s="15"/>
    </row>
    <row r="155" spans="1:7" ht="18">
      <c r="A155" s="15"/>
      <c r="B155" s="15"/>
      <c r="C155" s="15">
        <v>2</v>
      </c>
      <c r="D155" s="16">
        <v>45690</v>
      </c>
      <c r="E155" s="13" cm="1">
        <f t="array" aca="1" ref="E15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annuel'!$C$2:$C$182,,_xlpm.y-1))))),1),_xlpm.tblf,_xlfn._xlws.SORT(_xlfn.VSTACK(_xlfn._xlws.FILTER(_xlpm.tbl,_xlfn.TAKE(_xlpm.tbl,,-1)="impôt"),_xlfn._xlws.FILTER(_xlpm.tbl,_xlfn.TAKE(_xlpm.tbl,,-1)="impôt"))),_xlfn.TAKE(_xlfn.TAKE(_xlpm.tblf,SUM($C$11:C155)*2),-1,1))</f>
        <v>45819</v>
      </c>
      <c r="F155" s="15"/>
      <c r="G155" s="15"/>
    </row>
    <row r="156" spans="1:7" ht="18">
      <c r="A156" s="15"/>
      <c r="B156" s="15"/>
      <c r="C156" s="15">
        <v>2</v>
      </c>
      <c r="D156" s="16">
        <v>45691</v>
      </c>
      <c r="E156" s="13" cm="1">
        <f t="array" aca="1" ref="E15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annuel'!$C$2:$C$182,,_xlpm.y-1))))),1),_xlpm.tblf,_xlfn._xlws.SORT(_xlfn.VSTACK(_xlfn._xlws.FILTER(_xlpm.tbl,_xlfn.TAKE(_xlpm.tbl,,-1)="impôt"),_xlfn._xlws.FILTER(_xlpm.tbl,_xlfn.TAKE(_xlpm.tbl,,-1)="impôt"))),_xlfn.TAKE(_xlfn.TAKE(_xlpm.tblf,SUM($C$11:C156)*2),-1,1))</f>
        <v>45819</v>
      </c>
      <c r="F156" s="15"/>
      <c r="G156" s="15"/>
    </row>
    <row r="157" spans="1:7" ht="18">
      <c r="A157" s="15"/>
      <c r="B157" s="15"/>
      <c r="C157" s="15">
        <v>2</v>
      </c>
      <c r="D157" s="16">
        <v>45691</v>
      </c>
      <c r="E157" s="13" cm="1">
        <f t="array" aca="1" ref="E15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annuel'!$C$2:$C$182,,_xlpm.y-1))))),1),_xlpm.tblf,_xlfn._xlws.SORT(_xlfn.VSTACK(_xlfn._xlws.FILTER(_xlpm.tbl,_xlfn.TAKE(_xlpm.tbl,,-1)="impôt"),_xlfn._xlws.FILTER(_xlpm.tbl,_xlfn.TAKE(_xlpm.tbl,,-1)="impôt"))),_xlfn.TAKE(_xlfn.TAKE(_xlpm.tblf,SUM($C$11:C157)*2),-1,1))</f>
        <v>45820</v>
      </c>
      <c r="F157" s="15"/>
      <c r="G157" s="15"/>
    </row>
    <row r="158" spans="1:7" ht="18">
      <c r="A158" s="15"/>
      <c r="B158" s="15"/>
      <c r="C158" s="15">
        <v>3</v>
      </c>
      <c r="D158" s="16">
        <v>45691</v>
      </c>
      <c r="E158" s="13" cm="1">
        <f t="array" aca="1" ref="E15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annuel'!$C$2:$C$182,,_xlpm.y-1))))),1),_xlpm.tblf,_xlfn._xlws.SORT(_xlfn.VSTACK(_xlfn._xlws.FILTER(_xlpm.tbl,_xlfn.TAKE(_xlpm.tbl,,-1)="impôt"),_xlfn._xlws.FILTER(_xlpm.tbl,_xlfn.TAKE(_xlpm.tbl,,-1)="impôt"))),_xlfn.TAKE(_xlfn.TAKE(_xlpm.tblf,SUM($C$11:C158)*2),-1,1))</f>
        <v>45820</v>
      </c>
      <c r="F158" s="15"/>
      <c r="G158" s="15"/>
    </row>
    <row r="159" spans="1:7" ht="18">
      <c r="A159" s="15"/>
      <c r="B159" s="15"/>
      <c r="C159" s="15">
        <v>2</v>
      </c>
      <c r="D159" s="16">
        <v>45692</v>
      </c>
      <c r="E159" s="13" cm="1">
        <f t="array" aca="1" ref="E15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annuel'!$C$2:$C$182,,_xlpm.y-1))))),1),_xlpm.tblf,_xlfn._xlws.SORT(_xlfn.VSTACK(_xlfn._xlws.FILTER(_xlpm.tbl,_xlfn.TAKE(_xlpm.tbl,,-1)="impôt"),_xlfn._xlws.FILTER(_xlpm.tbl,_xlfn.TAKE(_xlpm.tbl,,-1)="impôt"))),_xlfn.TAKE(_xlfn.TAKE(_xlpm.tblf,SUM($C$11:C159)*2),-1,1))</f>
        <v>45821</v>
      </c>
      <c r="F159" s="15"/>
      <c r="G159" s="15" t="s">
        <v>35</v>
      </c>
    </row>
    <row r="160" spans="1:7" ht="18">
      <c r="A160" s="15"/>
      <c r="B160" s="15"/>
      <c r="C160" s="15">
        <v>2</v>
      </c>
      <c r="D160" s="16">
        <v>45692</v>
      </c>
      <c r="E160" s="13" cm="1">
        <f t="array" aca="1" ref="E16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annuel'!$C$2:$C$182,,_xlpm.y-1))))),1),_xlpm.tblf,_xlfn._xlws.SORT(_xlfn.VSTACK(_xlfn._xlws.FILTER(_xlpm.tbl,_xlfn.TAKE(_xlpm.tbl,,-1)="impôt"),_xlfn._xlws.FILTER(_xlpm.tbl,_xlfn.TAKE(_xlpm.tbl,,-1)="impôt"))),_xlfn.TAKE(_xlfn.TAKE(_xlpm.tblf,SUM($C$11:C160)*2),-1,1))</f>
        <v>45821</v>
      </c>
      <c r="F160" s="15">
        <v>24.5</v>
      </c>
      <c r="G160" s="15">
        <v>20</v>
      </c>
    </row>
    <row r="161" spans="1:7" ht="18">
      <c r="A161" s="14"/>
      <c r="B161" s="14"/>
      <c r="C161" s="14">
        <v>5</v>
      </c>
      <c r="D161" s="17">
        <v>45692</v>
      </c>
      <c r="E161" s="13" cm="1">
        <f t="array" aca="1" ref="E16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annuel'!$C$2:$C$182,,_xlpm.y-1))))),1),_xlpm.tblf,_xlfn._xlws.SORT(_xlfn.VSTACK(_xlfn._xlws.FILTER(_xlpm.tbl,_xlfn.TAKE(_xlpm.tbl,,-1)="impôt"),_xlfn._xlws.FILTER(_xlpm.tbl,_xlfn.TAKE(_xlpm.tbl,,-1)="impôt"))),_xlfn.TAKE(_xlfn.TAKE(_xlpm.tblf,SUM($C$11:C161)*2),-1,1))</f>
        <v>45825</v>
      </c>
      <c r="F161" s="14"/>
      <c r="G161" s="14"/>
    </row>
    <row r="162" spans="1:7" ht="18">
      <c r="A162" s="14"/>
      <c r="B162" s="14"/>
      <c r="C162" s="14">
        <v>4</v>
      </c>
      <c r="D162" s="17">
        <v>45693</v>
      </c>
      <c r="E162" s="13" cm="1">
        <f t="array" aca="1" ref="E16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annuel'!$C$2:$C$182,,_xlpm.y-1))))),1),_xlpm.tblf,_xlfn._xlws.SORT(_xlfn.VSTACK(_xlfn._xlws.FILTER(_xlpm.tbl,_xlfn.TAKE(_xlpm.tbl,,-1)="impôt"),_xlfn._xlws.FILTER(_xlpm.tbl,_xlfn.TAKE(_xlpm.tbl,,-1)="impôt"))),_xlfn.TAKE(_xlfn.TAKE(_xlpm.tblf,SUM($C$11:C162)*2),-1,1))</f>
        <v>45826</v>
      </c>
      <c r="F162" s="14"/>
      <c r="G162" s="14"/>
    </row>
    <row r="163" spans="1:7" ht="18">
      <c r="A163" s="14"/>
      <c r="B163" s="14"/>
      <c r="C163" s="14">
        <v>2</v>
      </c>
      <c r="D163" s="17">
        <v>45694</v>
      </c>
      <c r="E163" s="13" cm="1">
        <f t="array" aca="1" ref="E16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annuel'!$C$2:$C$182,,_xlpm.y-1))))),1),_xlpm.tblf,_xlfn._xlws.SORT(_xlfn.VSTACK(_xlfn._xlws.FILTER(_xlpm.tbl,_xlfn.TAKE(_xlpm.tbl,,-1)="impôt"),_xlfn._xlws.FILTER(_xlpm.tbl,_xlfn.TAKE(_xlpm.tbl,,-1)="impôt"))),_xlfn.TAKE(_xlfn.TAKE(_xlpm.tblf,SUM($C$11:C163)*2),-1,1))</f>
        <v>45826</v>
      </c>
      <c r="F163" s="14"/>
      <c r="G163" s="14"/>
    </row>
    <row r="164" spans="1:7" ht="18">
      <c r="A164" s="14"/>
      <c r="B164" s="14"/>
      <c r="C164" s="14">
        <v>2</v>
      </c>
      <c r="D164" s="17">
        <v>45694</v>
      </c>
      <c r="E164" s="13" cm="1">
        <f t="array" aca="1" ref="E16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annuel'!$C$2:$C$182,,_xlpm.y-1))))),1),_xlpm.tblf,_xlfn._xlws.SORT(_xlfn.VSTACK(_xlfn._xlws.FILTER(_xlpm.tbl,_xlfn.TAKE(_xlpm.tbl,,-1)="impôt"),_xlfn._xlws.FILTER(_xlpm.tbl,_xlfn.TAKE(_xlpm.tbl,,-1)="impôt"))),_xlfn.TAKE(_xlfn.TAKE(_xlpm.tblf,SUM($C$11:C164)*2),-1,1))</f>
        <v>45827</v>
      </c>
      <c r="F164" s="14"/>
      <c r="G164" s="14"/>
    </row>
    <row r="165" spans="1:7" ht="18">
      <c r="A165" s="14"/>
      <c r="B165" s="14"/>
      <c r="C165" s="14">
        <v>2</v>
      </c>
      <c r="D165" s="17">
        <v>45698</v>
      </c>
      <c r="E165" s="13" cm="1">
        <f t="array" aca="1" ref="E16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annuel'!$C$2:$C$182,,_xlpm.y-1))))),1),_xlpm.tblf,_xlfn._xlws.SORT(_xlfn.VSTACK(_xlfn._xlws.FILTER(_xlpm.tbl,_xlfn.TAKE(_xlpm.tbl,,-1)="impôt"),_xlfn._xlws.FILTER(_xlpm.tbl,_xlfn.TAKE(_xlpm.tbl,,-1)="impôt"))),_xlfn.TAKE(_xlfn.TAKE(_xlpm.tblf,SUM($C$11:C165)*2),-1,1))</f>
        <v>45827</v>
      </c>
      <c r="F165" s="14"/>
      <c r="G165" s="14"/>
    </row>
    <row r="166" spans="1:7" ht="18">
      <c r="A166" s="14"/>
      <c r="B166" s="14"/>
      <c r="C166" s="14">
        <v>2</v>
      </c>
      <c r="D166" s="17">
        <v>45698</v>
      </c>
      <c r="E166" s="13" cm="1">
        <f t="array" aca="1" ref="E16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annuel'!$C$2:$C$182,,_xlpm.y-1))))),1),_xlpm.tblf,_xlfn._xlws.SORT(_xlfn.VSTACK(_xlfn._xlws.FILTER(_xlpm.tbl,_xlfn.TAKE(_xlpm.tbl,,-1)="impôt"),_xlfn._xlws.FILTER(_xlpm.tbl,_xlfn.TAKE(_xlpm.tbl,,-1)="impôt"))),_xlfn.TAKE(_xlfn.TAKE(_xlpm.tblf,SUM($C$11:C166)*2),-1,1))</f>
        <v>45827</v>
      </c>
      <c r="F166" s="14"/>
      <c r="G166" s="14"/>
    </row>
    <row r="167" spans="1:7" ht="18">
      <c r="A167" s="14"/>
      <c r="B167" s="14"/>
      <c r="C167" s="14">
        <v>2</v>
      </c>
      <c r="D167" s="17">
        <v>45699</v>
      </c>
      <c r="E167" s="13" cm="1">
        <f t="array" aca="1" ref="E16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annuel'!$C$2:$C$182,,_xlpm.y-1))))),1),_xlpm.tblf,_xlfn._xlws.SORT(_xlfn.VSTACK(_xlfn._xlws.FILTER(_xlpm.tbl,_xlfn.TAKE(_xlpm.tbl,,-1)="impôt"),_xlfn._xlws.FILTER(_xlpm.tbl,_xlfn.TAKE(_xlpm.tbl,,-1)="impôt"))),_xlfn.TAKE(_xlfn.TAKE(_xlpm.tblf,SUM($C$11:C167)*2),-1,1))</f>
        <v>45828</v>
      </c>
      <c r="F167" s="14"/>
      <c r="G167" s="14"/>
    </row>
    <row r="168" spans="1:7" ht="18">
      <c r="A168" s="14"/>
      <c r="B168" s="14"/>
      <c r="C168" s="14">
        <v>3</v>
      </c>
      <c r="D168" s="17">
        <v>45704</v>
      </c>
      <c r="E168" s="13" cm="1">
        <f t="array" aca="1" ref="E16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annuel'!$C$2:$C$182,,_xlpm.y-1))))),1),_xlpm.tblf,_xlfn._xlws.SORT(_xlfn.VSTACK(_xlfn._xlws.FILTER(_xlpm.tbl,_xlfn.TAKE(_xlpm.tbl,,-1)="impôt"),_xlfn._xlws.FILTER(_xlpm.tbl,_xlfn.TAKE(_xlpm.tbl,,-1)="impôt"))),_xlfn.TAKE(_xlfn.TAKE(_xlpm.tblf,SUM($C$11:C168)*2),-1,1))</f>
        <v>45828</v>
      </c>
      <c r="F168" s="14"/>
      <c r="G168" s="14"/>
    </row>
    <row r="169" spans="1:7" ht="18">
      <c r="A169" s="14"/>
      <c r="B169" s="14"/>
      <c r="C169" s="14">
        <v>2</v>
      </c>
      <c r="D169" s="17">
        <v>45704</v>
      </c>
      <c r="E169" s="13" cm="1">
        <f t="array" aca="1" ref="E16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annuel'!$C$2:$C$182,,_xlpm.y-1))))),1),_xlpm.tblf,_xlfn._xlws.SORT(_xlfn.VSTACK(_xlfn._xlws.FILTER(_xlpm.tbl,_xlfn.TAKE(_xlpm.tbl,,-1)="impôt"),_xlfn._xlws.FILTER(_xlpm.tbl,_xlfn.TAKE(_xlpm.tbl,,-1)="impôt"))),_xlfn.TAKE(_xlfn.TAKE(_xlpm.tblf,SUM($C$11:C169)*2),-1,1))</f>
        <v>45832</v>
      </c>
      <c r="F169" s="14"/>
      <c r="G169" s="14" t="s">
        <v>35</v>
      </c>
    </row>
    <row r="170" spans="1:7" ht="18">
      <c r="A170" s="14"/>
      <c r="B170" s="14"/>
      <c r="C170" s="14">
        <v>2</v>
      </c>
      <c r="D170" s="17">
        <v>45708</v>
      </c>
      <c r="E170" s="13" cm="1">
        <f t="array" aca="1" ref="E17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annuel'!$C$2:$C$182,,_xlpm.y-1))))),1),_xlpm.tblf,_xlfn._xlws.SORT(_xlfn.VSTACK(_xlfn._xlws.FILTER(_xlpm.tbl,_xlfn.TAKE(_xlpm.tbl,,-1)="impôt"),_xlfn._xlws.FILTER(_xlpm.tbl,_xlfn.TAKE(_xlpm.tbl,,-1)="impôt"))),_xlfn.TAKE(_xlfn.TAKE(_xlpm.tblf,SUM($C$11:C170)*2),-1,1))</f>
        <v>45832</v>
      </c>
      <c r="F170" s="14">
        <v>26</v>
      </c>
      <c r="G170" s="14">
        <v>21</v>
      </c>
    </row>
    <row r="171" spans="1:7" ht="18">
      <c r="A171" s="15"/>
      <c r="B171" s="15"/>
      <c r="C171" s="15">
        <v>2</v>
      </c>
      <c r="D171" s="16">
        <v>45689</v>
      </c>
      <c r="E171" s="13" cm="1">
        <f t="array" aca="1" ref="E17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annuel'!$C$2:$C$182,,_xlpm.y-1))))),1),_xlpm.tblf,_xlfn._xlws.SORT(_xlfn.VSTACK(_xlfn._xlws.FILTER(_xlpm.tbl,_xlfn.TAKE(_xlpm.tbl,,-1)="impôt"),_xlfn._xlws.FILTER(_xlpm.tbl,_xlfn.TAKE(_xlpm.tbl,,-1)="impôt"))),_xlfn.TAKE(_xlfn.TAKE(_xlpm.tblf,SUM($C$11:C171)*2),-1,1))</f>
        <v>45833</v>
      </c>
      <c r="F171" s="15"/>
      <c r="G171" s="15"/>
    </row>
    <row r="172" spans="1:7" ht="18">
      <c r="A172" s="15"/>
      <c r="B172" s="15"/>
      <c r="C172" s="15">
        <v>2</v>
      </c>
      <c r="D172" s="16">
        <v>45689</v>
      </c>
      <c r="E172" s="13" cm="1">
        <f t="array" aca="1" ref="E17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annuel'!$C$2:$C$182,,_xlpm.y-1))))),1),_xlpm.tblf,_xlfn._xlws.SORT(_xlfn.VSTACK(_xlfn._xlws.FILTER(_xlpm.tbl,_xlfn.TAKE(_xlpm.tbl,,-1)="impôt"),_xlfn._xlws.FILTER(_xlpm.tbl,_xlfn.TAKE(_xlpm.tbl,,-1)="impôt"))),_xlfn.TAKE(_xlfn.TAKE(_xlpm.tblf,SUM($C$11:C172)*2),-1,1))</f>
        <v>45833</v>
      </c>
      <c r="F172" s="15"/>
      <c r="G172" s="15"/>
    </row>
    <row r="173" spans="1:7" ht="18">
      <c r="A173" s="15"/>
      <c r="B173" s="15"/>
      <c r="C173" s="15">
        <v>3</v>
      </c>
      <c r="D173" s="16">
        <v>45689</v>
      </c>
      <c r="E173" s="13" cm="1">
        <f t="array" aca="1" ref="E17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annuel'!$C$2:$C$182,,_xlpm.y-1))))),1),_xlpm.tblf,_xlfn._xlws.SORT(_xlfn.VSTACK(_xlfn._xlws.FILTER(_xlpm.tbl,_xlfn.TAKE(_xlpm.tbl,,-1)="impôt"),_xlfn._xlws.FILTER(_xlpm.tbl,_xlfn.TAKE(_xlpm.tbl,,-1)="impôt"))),_xlfn.TAKE(_xlfn.TAKE(_xlpm.tblf,SUM($C$11:C173)*2),-1,1))</f>
        <v>45834</v>
      </c>
      <c r="F173" s="15"/>
      <c r="G173" s="15"/>
    </row>
    <row r="174" spans="1:7" ht="18">
      <c r="A174" s="15"/>
      <c r="B174" s="15"/>
      <c r="C174" s="15">
        <v>4.5</v>
      </c>
      <c r="D174" s="16">
        <v>45689</v>
      </c>
      <c r="E174" s="13" cm="1">
        <f t="array" aca="1" ref="E17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annuel'!$C$2:$C$182,,_xlpm.y-1))))),1),_xlpm.tblf,_xlfn._xlws.SORT(_xlfn.VSTACK(_xlfn._xlws.FILTER(_xlpm.tbl,_xlfn.TAKE(_xlpm.tbl,,-1)="impôt"),_xlfn._xlws.FILTER(_xlpm.tbl,_xlfn.TAKE(_xlpm.tbl,,-1)="impôt"))),_xlfn.TAKE(_xlfn.TAKE(_xlpm.tblf,SUM($C$11:C174)*2),-1,1))</f>
        <v>45835</v>
      </c>
      <c r="F174" s="15"/>
      <c r="G174" s="15"/>
    </row>
    <row r="175" spans="1:7" ht="18">
      <c r="A175" s="15"/>
      <c r="B175" s="15"/>
      <c r="C175" s="15">
        <v>2</v>
      </c>
      <c r="D175" s="16">
        <v>45690</v>
      </c>
      <c r="E175" s="13" cm="1">
        <f t="array" aca="1" ref="E17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annuel'!$C$2:$C$182,,_xlpm.y-1))))),1),_xlpm.tblf,_xlfn._xlws.SORT(_xlfn.VSTACK(_xlfn._xlws.FILTER(_xlpm.tbl,_xlfn.TAKE(_xlpm.tbl,,-1)="impôt"),_xlfn._xlws.FILTER(_xlpm.tbl,_xlfn.TAKE(_xlpm.tbl,,-1)="impôt"))),_xlfn.TAKE(_xlfn.TAKE(_xlpm.tblf,SUM($C$11:C175)*2),-1,1))</f>
        <v>45835</v>
      </c>
      <c r="F175" s="15"/>
      <c r="G175" s="15"/>
    </row>
    <row r="176" spans="1:7" ht="18">
      <c r="A176" s="15"/>
      <c r="B176" s="15"/>
      <c r="C176" s="15">
        <v>2</v>
      </c>
      <c r="D176" s="16">
        <v>45691</v>
      </c>
      <c r="E176" s="13" cm="1">
        <f t="array" aca="1" ref="E17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annuel'!$C$2:$C$182,,_xlpm.y-1))))),1),_xlpm.tblf,_xlfn._xlws.SORT(_xlfn.VSTACK(_xlfn._xlws.FILTER(_xlpm.tbl,_xlfn.TAKE(_xlpm.tbl,,-1)="impôt"),_xlfn._xlws.FILTER(_xlpm.tbl,_xlfn.TAKE(_xlpm.tbl,,-1)="impôt"))),_xlfn.TAKE(_xlfn.TAKE(_xlpm.tblf,SUM($C$11:C176)*2),-1,1))</f>
        <v>45835</v>
      </c>
      <c r="F176" s="15"/>
      <c r="G176" s="15"/>
    </row>
    <row r="177" spans="1:7" ht="18">
      <c r="A177" s="15"/>
      <c r="B177" s="15"/>
      <c r="C177" s="15">
        <v>2</v>
      </c>
      <c r="D177" s="16">
        <v>45691</v>
      </c>
      <c r="E177" s="13" cm="1">
        <f t="array" aca="1" ref="E17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annuel'!$C$2:$C$182,,_xlpm.y-1))))),1),_xlpm.tblf,_xlfn._xlws.SORT(_xlfn.VSTACK(_xlfn._xlws.FILTER(_xlpm.tbl,_xlfn.TAKE(_xlpm.tbl,,-1)="impôt"),_xlfn._xlws.FILTER(_xlpm.tbl,_xlfn.TAKE(_xlpm.tbl,,-1)="impôt"))),_xlfn.TAKE(_xlfn.TAKE(_xlpm.tblf,SUM($C$11:C177)*2),-1,1))</f>
        <v>45835</v>
      </c>
      <c r="F177" s="15"/>
      <c r="G177" s="15"/>
    </row>
    <row r="178" spans="1:7" ht="18">
      <c r="A178" s="15"/>
      <c r="B178" s="15"/>
      <c r="C178" s="15">
        <v>3</v>
      </c>
      <c r="D178" s="16">
        <v>45691</v>
      </c>
      <c r="E178" s="13" cm="1">
        <f t="array" aca="1" ref="E17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annuel'!$C$2:$C$182,,_xlpm.y-1))))),1),_xlpm.tblf,_xlfn._xlws.SORT(_xlfn.VSTACK(_xlfn._xlws.FILTER(_xlpm.tbl,_xlfn.TAKE(_xlpm.tbl,,-1)="impôt"),_xlfn._xlws.FILTER(_xlpm.tbl,_xlfn.TAKE(_xlpm.tbl,,-1)="impôt"))),_xlfn.TAKE(_xlfn.TAKE(_xlpm.tblf,SUM($C$11:C178)*2),-1,1))</f>
        <v>45835</v>
      </c>
      <c r="F178" s="15"/>
      <c r="G178" s="15"/>
    </row>
    <row r="179" spans="1:7" ht="18">
      <c r="A179" s="15"/>
      <c r="B179" s="15"/>
      <c r="C179" s="15">
        <v>2</v>
      </c>
      <c r="D179" s="16">
        <v>45692</v>
      </c>
      <c r="E179" s="13" cm="1">
        <f t="array" aca="1" ref="E17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annuel'!$C$2:$C$182,,_xlpm.y-1))))),1),_xlpm.tblf,_xlfn._xlws.SORT(_xlfn.VSTACK(_xlfn._xlws.FILTER(_xlpm.tbl,_xlfn.TAKE(_xlpm.tbl,,-1)="impôt"),_xlfn._xlws.FILTER(_xlpm.tbl,_xlfn.TAKE(_xlpm.tbl,,-1)="impôt"))),_xlfn.TAKE(_xlfn.TAKE(_xlpm.tblf,SUM($C$11:C179)*2),-1,1))</f>
        <v>45835</v>
      </c>
      <c r="F179" s="15"/>
      <c r="G179" s="15" t="s">
        <v>35</v>
      </c>
    </row>
    <row r="180" spans="1:7" ht="18">
      <c r="A180" s="15"/>
      <c r="B180" s="15"/>
      <c r="C180" s="15">
        <v>2</v>
      </c>
      <c r="D180" s="16">
        <v>45692</v>
      </c>
      <c r="E180" s="13" cm="1">
        <f t="array" aca="1" ref="E18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annuel'!$C$2:$C$182,,_xlpm.y-1))))),1),_xlpm.tblf,_xlfn._xlws.SORT(_xlfn.VSTACK(_xlfn._xlws.FILTER(_xlpm.tbl,_xlfn.TAKE(_xlpm.tbl,,-1)="impôt"),_xlfn._xlws.FILTER(_xlpm.tbl,_xlfn.TAKE(_xlpm.tbl,,-1)="impôt"))),_xlfn.TAKE(_xlfn.TAKE(_xlpm.tblf,SUM($C$11:C180)*2),-1,1))</f>
        <v>45835</v>
      </c>
      <c r="F180" s="15">
        <v>24.5</v>
      </c>
      <c r="G180" s="15">
        <v>22</v>
      </c>
    </row>
    <row r="181" spans="1:7" ht="18">
      <c r="A181" s="14"/>
      <c r="B181" s="14"/>
      <c r="C181" s="14">
        <v>5</v>
      </c>
      <c r="D181" s="17">
        <v>45692</v>
      </c>
      <c r="E181" s="13" cm="1">
        <f t="array" aca="1" ref="E18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annuel'!$C$2:$C$182,,_xlpm.y-1))))),1),_xlpm.tblf,_xlfn._xlws.SORT(_xlfn.VSTACK(_xlfn._xlws.FILTER(_xlpm.tbl,_xlfn.TAKE(_xlpm.tbl,,-1)="impôt"),_xlfn._xlws.FILTER(_xlpm.tbl,_xlfn.TAKE(_xlpm.tbl,,-1)="impôt"))),_xlfn.TAKE(_xlfn.TAKE(_xlpm.tblf,SUM($C$11:C181)*2),-1,1))</f>
        <v>45835</v>
      </c>
      <c r="F181" s="14"/>
      <c r="G181" s="14"/>
    </row>
    <row r="182" spans="1:7" ht="18">
      <c r="A182" s="14"/>
      <c r="B182" s="14"/>
      <c r="C182" s="14">
        <v>4</v>
      </c>
      <c r="D182" s="17">
        <v>45693</v>
      </c>
      <c r="E182" s="13" cm="1">
        <f t="array" aca="1" ref="E18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annuel'!$C$2:$C$182,,_xlpm.y-1))))),1),_xlpm.tblf,_xlfn._xlws.SORT(_xlfn.VSTACK(_xlfn._xlws.FILTER(_xlpm.tbl,_xlfn.TAKE(_xlpm.tbl,,-1)="impôt"),_xlfn._xlws.FILTER(_xlpm.tbl,_xlfn.TAKE(_xlpm.tbl,,-1)="impôt"))),_xlfn.TAKE(_xlfn.TAKE(_xlpm.tblf,SUM($C$11:C182)*2),-1,1))</f>
        <v>45835</v>
      </c>
      <c r="F182" s="14"/>
      <c r="G182" s="14"/>
    </row>
    <row r="183" spans="1:7" ht="18">
      <c r="A183" s="14"/>
      <c r="B183" s="14"/>
      <c r="C183" s="14">
        <v>2</v>
      </c>
      <c r="D183" s="17">
        <v>45694</v>
      </c>
      <c r="E183" s="13" cm="1">
        <f t="array" aca="1" ref="E18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annuel'!$C$2:$C$182,,_xlpm.y-1))))),1),_xlpm.tblf,_xlfn._xlws.SORT(_xlfn.VSTACK(_xlfn._xlws.FILTER(_xlpm.tbl,_xlfn.TAKE(_xlpm.tbl,,-1)="impôt"),_xlfn._xlws.FILTER(_xlpm.tbl,_xlfn.TAKE(_xlpm.tbl,,-1)="impôt"))),_xlfn.TAKE(_xlfn.TAKE(_xlpm.tblf,SUM($C$11:C183)*2),-1,1))</f>
        <v>45835</v>
      </c>
      <c r="F183" s="14"/>
      <c r="G183" s="14"/>
    </row>
    <row r="184" spans="1:7" ht="18">
      <c r="A184" s="14"/>
      <c r="B184" s="14"/>
      <c r="C184" s="14">
        <v>2</v>
      </c>
      <c r="D184" s="17">
        <v>45694</v>
      </c>
      <c r="E184" s="13" cm="1">
        <f t="array" aca="1" ref="E18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annuel'!$C$2:$C$182,,_xlpm.y-1))))),1),_xlpm.tblf,_xlfn._xlws.SORT(_xlfn.VSTACK(_xlfn._xlws.FILTER(_xlpm.tbl,_xlfn.TAKE(_xlpm.tbl,,-1)="impôt"),_xlfn._xlws.FILTER(_xlpm.tbl,_xlfn.TAKE(_xlpm.tbl,,-1)="impôt"))),_xlfn.TAKE(_xlfn.TAKE(_xlpm.tblf,SUM($C$11:C184)*2),-1,1))</f>
        <v>45835</v>
      </c>
      <c r="F184" s="14"/>
      <c r="G184" s="14"/>
    </row>
    <row r="185" spans="1:7" ht="18">
      <c r="A185" s="14"/>
      <c r="B185" s="14"/>
      <c r="C185" s="14">
        <v>2</v>
      </c>
      <c r="D185" s="17">
        <v>45698</v>
      </c>
      <c r="E185" s="13" cm="1">
        <f t="array" aca="1" ref="E18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annuel'!$C$2:$C$182,,_xlpm.y-1))))),1),_xlpm.tblf,_xlfn._xlws.SORT(_xlfn.VSTACK(_xlfn._xlws.FILTER(_xlpm.tbl,_xlfn.TAKE(_xlpm.tbl,,-1)="impôt"),_xlfn._xlws.FILTER(_xlpm.tbl,_xlfn.TAKE(_xlpm.tbl,,-1)="impôt"))),_xlfn.TAKE(_xlfn.TAKE(_xlpm.tblf,SUM($C$11:C185)*2),-1,1))</f>
        <v>45835</v>
      </c>
      <c r="F185" s="14"/>
      <c r="G185" s="14"/>
    </row>
    <row r="186" spans="1:7" ht="18">
      <c r="A186" s="14"/>
      <c r="B186" s="14"/>
      <c r="C186" s="14">
        <v>2</v>
      </c>
      <c r="D186" s="17">
        <v>45698</v>
      </c>
      <c r="E186" s="13" cm="1">
        <f t="array" aca="1" ref="E18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annuel'!$C$2:$C$182,,_xlpm.y-1))))),1),_xlpm.tblf,_xlfn._xlws.SORT(_xlfn.VSTACK(_xlfn._xlws.FILTER(_xlpm.tbl,_xlfn.TAKE(_xlpm.tbl,,-1)="impôt"),_xlfn._xlws.FILTER(_xlpm.tbl,_xlfn.TAKE(_xlpm.tbl,,-1)="impôt"))),_xlfn.TAKE(_xlfn.TAKE(_xlpm.tblf,SUM($C$11:C186)*2),-1,1))</f>
        <v>45835</v>
      </c>
      <c r="F186" s="14"/>
      <c r="G186" s="14"/>
    </row>
    <row r="187" spans="1:7" ht="18">
      <c r="A187" s="14"/>
      <c r="B187" s="14"/>
      <c r="C187" s="14">
        <v>2</v>
      </c>
      <c r="D187" s="17">
        <v>45699</v>
      </c>
      <c r="E187" s="13" cm="1">
        <f t="array" aca="1" ref="E18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annuel'!$C$2:$C$182,,_xlpm.y-1))))),1),_xlpm.tblf,_xlfn._xlws.SORT(_xlfn.VSTACK(_xlfn._xlws.FILTER(_xlpm.tbl,_xlfn.TAKE(_xlpm.tbl,,-1)="impôt"),_xlfn._xlws.FILTER(_xlpm.tbl,_xlfn.TAKE(_xlpm.tbl,,-1)="impôt"))),_xlfn.TAKE(_xlfn.TAKE(_xlpm.tblf,SUM($C$11:C187)*2),-1,1))</f>
        <v>45835</v>
      </c>
      <c r="F187" s="14"/>
      <c r="G187" s="14"/>
    </row>
    <row r="188" spans="1:7" ht="18">
      <c r="A188" s="14"/>
      <c r="B188" s="14"/>
      <c r="C188" s="14">
        <v>3</v>
      </c>
      <c r="D188" s="17">
        <v>45704</v>
      </c>
      <c r="E188" s="13" cm="1">
        <f t="array" aca="1" ref="E18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annuel'!$C$2:$C$182,,_xlpm.y-1))))),1),_xlpm.tblf,_xlfn._xlws.SORT(_xlfn.VSTACK(_xlfn._xlws.FILTER(_xlpm.tbl,_xlfn.TAKE(_xlpm.tbl,,-1)="impôt"),_xlfn._xlws.FILTER(_xlpm.tbl,_xlfn.TAKE(_xlpm.tbl,,-1)="impôt"))),_xlfn.TAKE(_xlfn.TAKE(_xlpm.tblf,SUM($C$11:C188)*2),-1,1))</f>
        <v>45835</v>
      </c>
      <c r="F188" s="14"/>
      <c r="G188" s="14"/>
    </row>
    <row r="189" spans="1:7" ht="18">
      <c r="A189" s="14"/>
      <c r="B189" s="14"/>
      <c r="C189" s="14">
        <v>2</v>
      </c>
      <c r="D189" s="17">
        <v>45704</v>
      </c>
      <c r="E189" s="13" cm="1">
        <f t="array" aca="1" ref="E18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annuel'!$C$2:$C$182,,_xlpm.y-1))))),1),_xlpm.tblf,_xlfn._xlws.SORT(_xlfn.VSTACK(_xlfn._xlws.FILTER(_xlpm.tbl,_xlfn.TAKE(_xlpm.tbl,,-1)="impôt"),_xlfn._xlws.FILTER(_xlpm.tbl,_xlfn.TAKE(_xlpm.tbl,,-1)="impôt"))),_xlfn.TAKE(_xlfn.TAKE(_xlpm.tblf,SUM($C$11:C189)*2),-1,1))</f>
        <v>45835</v>
      </c>
      <c r="F189" s="14"/>
      <c r="G189" s="14" t="s">
        <v>36</v>
      </c>
    </row>
    <row r="190" spans="1:7" ht="18">
      <c r="A190" s="14"/>
      <c r="B190" s="14"/>
      <c r="C190" s="14">
        <v>2</v>
      </c>
      <c r="D190" s="17">
        <v>45708</v>
      </c>
      <c r="E190" s="13" cm="1">
        <f t="array" aca="1" ref="E19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annuel'!$C$2:$C$182,,_xlpm.y-1))))),1),_xlpm.tblf,_xlfn._xlws.SORT(_xlfn.VSTACK(_xlfn._xlws.FILTER(_xlpm.tbl,_xlfn.TAKE(_xlpm.tbl,,-1)="impôt"),_xlfn._xlws.FILTER(_xlpm.tbl,_xlfn.TAKE(_xlpm.tbl,,-1)="impôt"))),_xlfn.TAKE(_xlfn.TAKE(_xlpm.tblf,SUM($C$11:C190)*2),-1,1))</f>
        <v>45835</v>
      </c>
      <c r="F190" s="14">
        <v>26</v>
      </c>
      <c r="G190" s="14">
        <v>23</v>
      </c>
    </row>
    <row r="191" spans="1:7" ht="18">
      <c r="A191" s="15"/>
      <c r="B191" s="15"/>
      <c r="C191" s="15">
        <v>2</v>
      </c>
      <c r="D191" s="16">
        <v>45689</v>
      </c>
      <c r="E191" s="13" cm="1">
        <f t="array" aca="1" ref="E19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annuel'!$C$2:$C$182,,_xlpm.y-1))))),1),_xlpm.tblf,_xlfn._xlws.SORT(_xlfn.VSTACK(_xlfn._xlws.FILTER(_xlpm.tbl,_xlfn.TAKE(_xlpm.tbl,,-1)="impôt"),_xlfn._xlws.FILTER(_xlpm.tbl,_xlfn.TAKE(_xlpm.tbl,,-1)="impôt"))),_xlfn.TAKE(_xlfn.TAKE(_xlpm.tblf,SUM($C$11:C191)*2),-1,1))</f>
        <v>45835</v>
      </c>
      <c r="F191" s="15"/>
      <c r="G191" s="15"/>
    </row>
    <row r="192" spans="1:7" ht="18">
      <c r="A192" s="15"/>
      <c r="B192" s="15"/>
      <c r="C192" s="15">
        <v>2</v>
      </c>
      <c r="D192" s="16">
        <v>45689</v>
      </c>
      <c r="E192" s="13" cm="1">
        <f t="array" aca="1" ref="E19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annuel'!$C$2:$C$182,,_xlpm.y-1))))),1),_xlpm.tblf,_xlfn._xlws.SORT(_xlfn.VSTACK(_xlfn._xlws.FILTER(_xlpm.tbl,_xlfn.TAKE(_xlpm.tbl,,-1)="impôt"),_xlfn._xlws.FILTER(_xlpm.tbl,_xlfn.TAKE(_xlpm.tbl,,-1)="impôt"))),_xlfn.TAKE(_xlfn.TAKE(_xlpm.tblf,SUM($C$11:C192)*2),-1,1))</f>
        <v>45835</v>
      </c>
      <c r="F192" s="15"/>
      <c r="G192" s="15"/>
    </row>
    <row r="193" spans="1:7" ht="18">
      <c r="A193" s="15"/>
      <c r="B193" s="15"/>
      <c r="C193" s="15">
        <v>3</v>
      </c>
      <c r="D193" s="16">
        <v>45689</v>
      </c>
      <c r="E193" s="13" cm="1">
        <f t="array" aca="1" ref="E19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annuel'!$C$2:$C$182,,_xlpm.y-1))))),1),_xlpm.tblf,_xlfn._xlws.SORT(_xlfn.VSTACK(_xlfn._xlws.FILTER(_xlpm.tbl,_xlfn.TAKE(_xlpm.tbl,,-1)="impôt"),_xlfn._xlws.FILTER(_xlpm.tbl,_xlfn.TAKE(_xlpm.tbl,,-1)="impôt"))),_xlfn.TAKE(_xlfn.TAKE(_xlpm.tblf,SUM($C$11:C193)*2),-1,1))</f>
        <v>45835</v>
      </c>
      <c r="F193" s="15"/>
      <c r="G193" s="15"/>
    </row>
    <row r="194" spans="1:7" ht="18">
      <c r="A194" s="15"/>
      <c r="B194" s="15"/>
      <c r="C194" s="15">
        <v>4.5</v>
      </c>
      <c r="D194" s="16">
        <v>45689</v>
      </c>
      <c r="E194" s="13" cm="1">
        <f t="array" aca="1" ref="E19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annuel'!$C$2:$C$182,,_xlpm.y-1))))),1),_xlpm.tblf,_xlfn._xlws.SORT(_xlfn.VSTACK(_xlfn._xlws.FILTER(_xlpm.tbl,_xlfn.TAKE(_xlpm.tbl,,-1)="impôt"),_xlfn._xlws.FILTER(_xlpm.tbl,_xlfn.TAKE(_xlpm.tbl,,-1)="impôt"))),_xlfn.TAKE(_xlfn.TAKE(_xlpm.tblf,SUM($C$11:C194)*2),-1,1))</f>
        <v>45835</v>
      </c>
      <c r="F194" s="15"/>
      <c r="G194" s="15"/>
    </row>
    <row r="195" spans="1:7" ht="18">
      <c r="A195" s="15"/>
      <c r="B195" s="15"/>
      <c r="C195" s="15">
        <v>2</v>
      </c>
      <c r="D195" s="16">
        <v>45690</v>
      </c>
      <c r="E195" s="13" cm="1">
        <f t="array" aca="1" ref="E19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annuel'!$C$2:$C$182,,_xlpm.y-1))))),1),_xlpm.tblf,_xlfn._xlws.SORT(_xlfn.VSTACK(_xlfn._xlws.FILTER(_xlpm.tbl,_xlfn.TAKE(_xlpm.tbl,,-1)="impôt"),_xlfn._xlws.FILTER(_xlpm.tbl,_xlfn.TAKE(_xlpm.tbl,,-1)="impôt"))),_xlfn.TAKE(_xlfn.TAKE(_xlpm.tblf,SUM($C$11:C195)*2),-1,1))</f>
        <v>45835</v>
      </c>
      <c r="F195" s="15"/>
      <c r="G195" s="15"/>
    </row>
    <row r="196" spans="1:7" ht="18">
      <c r="A196" s="15"/>
      <c r="B196" s="15"/>
      <c r="C196" s="15">
        <v>2</v>
      </c>
      <c r="D196" s="16">
        <v>45691</v>
      </c>
      <c r="E196" s="13" cm="1">
        <f t="array" aca="1" ref="E19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annuel'!$C$2:$C$182,,_xlpm.y-1))))),1),_xlpm.tblf,_xlfn._xlws.SORT(_xlfn.VSTACK(_xlfn._xlws.FILTER(_xlpm.tbl,_xlfn.TAKE(_xlpm.tbl,,-1)="impôt"),_xlfn._xlws.FILTER(_xlpm.tbl,_xlfn.TAKE(_xlpm.tbl,,-1)="impôt"))),_xlfn.TAKE(_xlfn.TAKE(_xlpm.tblf,SUM($C$11:C196)*2),-1,1))</f>
        <v>45835</v>
      </c>
      <c r="F196" s="15"/>
      <c r="G196" s="15"/>
    </row>
    <row r="197" spans="1:7" ht="18">
      <c r="A197" s="15"/>
      <c r="B197" s="15"/>
      <c r="C197" s="15">
        <v>2</v>
      </c>
      <c r="D197" s="16">
        <v>45691</v>
      </c>
      <c r="E197" s="13" cm="1">
        <f t="array" aca="1" ref="E19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annuel'!$C$2:$C$182,,_xlpm.y-1))))),1),_xlpm.tblf,_xlfn._xlws.SORT(_xlfn.VSTACK(_xlfn._xlws.FILTER(_xlpm.tbl,_xlfn.TAKE(_xlpm.tbl,,-1)="impôt"),_xlfn._xlws.FILTER(_xlpm.tbl,_xlfn.TAKE(_xlpm.tbl,,-1)="impôt"))),_xlfn.TAKE(_xlfn.TAKE(_xlpm.tblf,SUM($C$11:C197)*2),-1,1))</f>
        <v>45835</v>
      </c>
      <c r="F197" s="15"/>
      <c r="G197" s="15"/>
    </row>
    <row r="198" spans="1:7" ht="18">
      <c r="A198" s="15"/>
      <c r="B198" s="15"/>
      <c r="C198" s="15">
        <v>3</v>
      </c>
      <c r="D198" s="16">
        <v>45691</v>
      </c>
      <c r="E198" s="13" cm="1">
        <f t="array" aca="1" ref="E19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annuel'!$C$2:$C$182,,_xlpm.y-1))))),1),_xlpm.tblf,_xlfn._xlws.SORT(_xlfn.VSTACK(_xlfn._xlws.FILTER(_xlpm.tbl,_xlfn.TAKE(_xlpm.tbl,,-1)="impôt"),_xlfn._xlws.FILTER(_xlpm.tbl,_xlfn.TAKE(_xlpm.tbl,,-1)="impôt"))),_xlfn.TAKE(_xlfn.TAKE(_xlpm.tblf,SUM($C$11:C198)*2),-1,1))</f>
        <v>45835</v>
      </c>
      <c r="F198" s="15"/>
      <c r="G198" s="15"/>
    </row>
    <row r="199" spans="1:7" ht="18">
      <c r="A199" s="15"/>
      <c r="B199" s="15"/>
      <c r="C199" s="15">
        <v>2</v>
      </c>
      <c r="D199" s="16">
        <v>45692</v>
      </c>
      <c r="E199" s="13" cm="1">
        <f t="array" aca="1" ref="E19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annuel'!$C$2:$C$182,,_xlpm.y-1))))),1),_xlpm.tblf,_xlfn._xlws.SORT(_xlfn.VSTACK(_xlfn._xlws.FILTER(_xlpm.tbl,_xlfn.TAKE(_xlpm.tbl,,-1)="impôt"),_xlfn._xlws.FILTER(_xlpm.tbl,_xlfn.TAKE(_xlpm.tbl,,-1)="impôt"))),_xlfn.TAKE(_xlfn.TAKE(_xlpm.tblf,SUM($C$11:C199)*2),-1,1))</f>
        <v>45835</v>
      </c>
      <c r="F199" s="15"/>
      <c r="G199" s="15" t="s">
        <v>36</v>
      </c>
    </row>
    <row r="200" spans="1:7" ht="18">
      <c r="A200" s="15"/>
      <c r="B200" s="15"/>
      <c r="C200" s="15">
        <v>2</v>
      </c>
      <c r="D200" s="16">
        <v>45692</v>
      </c>
      <c r="E200" s="13" cm="1">
        <f t="array" aca="1" ref="E20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annuel'!$C$2:$C$182,,_xlpm.y-1))))),1),_xlpm.tblf,_xlfn._xlws.SORT(_xlfn.VSTACK(_xlfn._xlws.FILTER(_xlpm.tbl,_xlfn.TAKE(_xlpm.tbl,,-1)="impôt"),_xlfn._xlws.FILTER(_xlpm.tbl,_xlfn.TAKE(_xlpm.tbl,,-1)="impôt"))),_xlfn.TAKE(_xlfn.TAKE(_xlpm.tblf,SUM($C$11:C200)*2),-1,1))</f>
        <v>45835</v>
      </c>
      <c r="F200" s="15">
        <v>24.5</v>
      </c>
      <c r="G200" s="15">
        <v>24</v>
      </c>
    </row>
    <row r="201" spans="1:7" ht="18">
      <c r="A201" s="14"/>
      <c r="B201" s="14"/>
      <c r="C201" s="14">
        <v>5</v>
      </c>
      <c r="D201" s="17">
        <v>45692</v>
      </c>
      <c r="E201" s="13" cm="1">
        <f t="array" aca="1" ref="E20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annuel'!$C$2:$C$182,,_xlpm.y-1))))),1),_xlpm.tblf,_xlfn._xlws.SORT(_xlfn.VSTACK(_xlfn._xlws.FILTER(_xlpm.tbl,_xlfn.TAKE(_xlpm.tbl,,-1)="impôt"),_xlfn._xlws.FILTER(_xlpm.tbl,_xlfn.TAKE(_xlpm.tbl,,-1)="impôt"))),_xlfn.TAKE(_xlfn.TAKE(_xlpm.tblf,SUM($C$11:C201)*2),-1,1))</f>
        <v>45835</v>
      </c>
      <c r="F201" s="14"/>
      <c r="G201" s="14"/>
    </row>
    <row r="202" spans="1:7" ht="18">
      <c r="A202" s="14"/>
      <c r="B202" s="14"/>
      <c r="C202" s="14">
        <v>4</v>
      </c>
      <c r="D202" s="17">
        <v>45693</v>
      </c>
      <c r="E202" s="13" cm="1">
        <f t="array" aca="1" ref="E20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annuel'!$C$2:$C$182,,_xlpm.y-1))))),1),_xlpm.tblf,_xlfn._xlws.SORT(_xlfn.VSTACK(_xlfn._xlws.FILTER(_xlpm.tbl,_xlfn.TAKE(_xlpm.tbl,,-1)="impôt"),_xlfn._xlws.FILTER(_xlpm.tbl,_xlfn.TAKE(_xlpm.tbl,,-1)="impôt"))),_xlfn.TAKE(_xlfn.TAKE(_xlpm.tblf,SUM($C$11:C202)*2),-1,1))</f>
        <v>45835</v>
      </c>
      <c r="F202" s="14"/>
      <c r="G202" s="14"/>
    </row>
    <row r="203" spans="1:7" ht="18">
      <c r="A203" s="14"/>
      <c r="B203" s="14"/>
      <c r="C203" s="14">
        <v>2</v>
      </c>
      <c r="D203" s="17">
        <v>45694</v>
      </c>
      <c r="E203" s="13" cm="1">
        <f t="array" aca="1" ref="E20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annuel'!$C$2:$C$182,,_xlpm.y-1))))),1),_xlpm.tblf,_xlfn._xlws.SORT(_xlfn.VSTACK(_xlfn._xlws.FILTER(_xlpm.tbl,_xlfn.TAKE(_xlpm.tbl,,-1)="impôt"),_xlfn._xlws.FILTER(_xlpm.tbl,_xlfn.TAKE(_xlpm.tbl,,-1)="impôt"))),_xlfn.TAKE(_xlfn.TAKE(_xlpm.tblf,SUM($C$11:C203)*2),-1,1))</f>
        <v>45835</v>
      </c>
      <c r="F203" s="14"/>
      <c r="G203" s="14"/>
    </row>
    <row r="204" spans="1:7" ht="18">
      <c r="A204" s="14"/>
      <c r="B204" s="14"/>
      <c r="C204" s="14">
        <v>2</v>
      </c>
      <c r="D204" s="17">
        <v>45694</v>
      </c>
      <c r="E204" s="13" cm="1">
        <f t="array" aca="1" ref="E20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annuel'!$C$2:$C$182,,_xlpm.y-1))))),1),_xlpm.tblf,_xlfn._xlws.SORT(_xlfn.VSTACK(_xlfn._xlws.FILTER(_xlpm.tbl,_xlfn.TAKE(_xlpm.tbl,,-1)="impôt"),_xlfn._xlws.FILTER(_xlpm.tbl,_xlfn.TAKE(_xlpm.tbl,,-1)="impôt"))),_xlfn.TAKE(_xlfn.TAKE(_xlpm.tblf,SUM($C$11:C204)*2),-1,1))</f>
        <v>45835</v>
      </c>
      <c r="F204" s="14"/>
      <c r="G204" s="14"/>
    </row>
    <row r="205" spans="1:7" ht="18">
      <c r="A205" s="14"/>
      <c r="B205" s="14"/>
      <c r="C205" s="14">
        <v>2</v>
      </c>
      <c r="D205" s="17">
        <v>45698</v>
      </c>
      <c r="E205" s="13" cm="1">
        <f t="array" aca="1" ref="E20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annuel'!$C$2:$C$182,,_xlpm.y-1))))),1),_xlpm.tblf,_xlfn._xlws.SORT(_xlfn.VSTACK(_xlfn._xlws.FILTER(_xlpm.tbl,_xlfn.TAKE(_xlpm.tbl,,-1)="impôt"),_xlfn._xlws.FILTER(_xlpm.tbl,_xlfn.TAKE(_xlpm.tbl,,-1)="impôt"))),_xlfn.TAKE(_xlfn.TAKE(_xlpm.tblf,SUM($C$11:C205)*2),-1,1))</f>
        <v>45835</v>
      </c>
      <c r="F205" s="14"/>
      <c r="G205" s="14"/>
    </row>
    <row r="206" spans="1:7" ht="18">
      <c r="A206" s="14"/>
      <c r="B206" s="14"/>
      <c r="C206" s="14">
        <v>2</v>
      </c>
      <c r="D206" s="17">
        <v>45698</v>
      </c>
      <c r="E206" s="13" cm="1">
        <f t="array" aca="1" ref="E20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annuel'!$C$2:$C$182,,_xlpm.y-1))))),1),_xlpm.tblf,_xlfn._xlws.SORT(_xlfn.VSTACK(_xlfn._xlws.FILTER(_xlpm.tbl,_xlfn.TAKE(_xlpm.tbl,,-1)="impôt"),_xlfn._xlws.FILTER(_xlpm.tbl,_xlfn.TAKE(_xlpm.tbl,,-1)="impôt"))),_xlfn.TAKE(_xlfn.TAKE(_xlpm.tblf,SUM($C$11:C206)*2),-1,1))</f>
        <v>45835</v>
      </c>
      <c r="F206" s="14"/>
      <c r="G206" s="14"/>
    </row>
    <row r="207" spans="1:7" ht="18">
      <c r="A207" s="14"/>
      <c r="B207" s="14"/>
      <c r="C207" s="14">
        <v>2</v>
      </c>
      <c r="D207" s="17">
        <v>45699</v>
      </c>
      <c r="E207" s="13" cm="1">
        <f t="array" aca="1" ref="E20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annuel'!$C$2:$C$182,,_xlpm.y-1))))),1),_xlpm.tblf,_xlfn._xlws.SORT(_xlfn.VSTACK(_xlfn._xlws.FILTER(_xlpm.tbl,_xlfn.TAKE(_xlpm.tbl,,-1)="impôt"),_xlfn._xlws.FILTER(_xlpm.tbl,_xlfn.TAKE(_xlpm.tbl,,-1)="impôt"))),_xlfn.TAKE(_xlfn.TAKE(_xlpm.tblf,SUM($C$11:C207)*2),-1,1))</f>
        <v>45835</v>
      </c>
      <c r="F207" s="14"/>
      <c r="G207" s="14"/>
    </row>
    <row r="208" spans="1:7" ht="18">
      <c r="A208" s="14"/>
      <c r="B208" s="14"/>
      <c r="C208" s="14">
        <v>3</v>
      </c>
      <c r="D208" s="17">
        <v>45704</v>
      </c>
      <c r="E208" s="13" cm="1">
        <f t="array" aca="1" ref="E20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annuel'!$C$2:$C$182,,_xlpm.y-1))))),1),_xlpm.tblf,_xlfn._xlws.SORT(_xlfn.VSTACK(_xlfn._xlws.FILTER(_xlpm.tbl,_xlfn.TAKE(_xlpm.tbl,,-1)="impôt"),_xlfn._xlws.FILTER(_xlpm.tbl,_xlfn.TAKE(_xlpm.tbl,,-1)="impôt"))),_xlfn.TAKE(_xlfn.TAKE(_xlpm.tblf,SUM($C$11:C208)*2),-1,1))</f>
        <v>45835</v>
      </c>
      <c r="F208" s="14"/>
      <c r="G208" s="14"/>
    </row>
    <row r="209" spans="1:7" ht="18">
      <c r="A209" s="14"/>
      <c r="B209" s="14"/>
      <c r="C209" s="14">
        <v>2</v>
      </c>
      <c r="D209" s="17">
        <v>45704</v>
      </c>
      <c r="E209" s="13" cm="1">
        <f t="array" aca="1" ref="E20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annuel'!$C$2:$C$182,,_xlpm.y-1))))),1),_xlpm.tblf,_xlfn._xlws.SORT(_xlfn.VSTACK(_xlfn._xlws.FILTER(_xlpm.tbl,_xlfn.TAKE(_xlpm.tbl,,-1)="impôt"),_xlfn._xlws.FILTER(_xlpm.tbl,_xlfn.TAKE(_xlpm.tbl,,-1)="impôt"))),_xlfn.TAKE(_xlfn.TAKE(_xlpm.tblf,SUM($C$11:C209)*2),-1,1))</f>
        <v>45835</v>
      </c>
      <c r="F209" s="14"/>
      <c r="G209" s="14" t="s">
        <v>36</v>
      </c>
    </row>
    <row r="210" spans="1:7" ht="18">
      <c r="A210" s="14"/>
      <c r="B210" s="14"/>
      <c r="C210" s="14">
        <v>2</v>
      </c>
      <c r="D210" s="17">
        <v>45708</v>
      </c>
      <c r="E210" s="13" cm="1">
        <f t="array" aca="1" ref="E21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annuel'!$C$2:$C$182,,_xlpm.y-1))))),1),_xlpm.tblf,_xlfn._xlws.SORT(_xlfn.VSTACK(_xlfn._xlws.FILTER(_xlpm.tbl,_xlfn.TAKE(_xlpm.tbl,,-1)="impôt"),_xlfn._xlws.FILTER(_xlpm.tbl,_xlfn.TAKE(_xlpm.tbl,,-1)="impôt"))),_xlfn.TAKE(_xlfn.TAKE(_xlpm.tblf,SUM($C$11:C210)*2),-1,1))</f>
        <v>45835</v>
      </c>
      <c r="F210" s="14">
        <v>26</v>
      </c>
      <c r="G210" s="14">
        <v>25</v>
      </c>
    </row>
    <row r="211" spans="1:7" ht="18">
      <c r="A211" s="15"/>
      <c r="B211" s="15"/>
      <c r="C211" s="15">
        <v>2</v>
      </c>
      <c r="D211" s="16">
        <v>45689</v>
      </c>
      <c r="E211" s="13" cm="1">
        <f t="array" aca="1" ref="E21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annuel'!$C$2:$C$182,,_xlpm.y-1))))),1),_xlpm.tblf,_xlfn._xlws.SORT(_xlfn.VSTACK(_xlfn._xlws.FILTER(_xlpm.tbl,_xlfn.TAKE(_xlpm.tbl,,-1)="impôt"),_xlfn._xlws.FILTER(_xlpm.tbl,_xlfn.TAKE(_xlpm.tbl,,-1)="impôt"))),_xlfn.TAKE(_xlfn.TAKE(_xlpm.tblf,SUM($C$11:C211)*2),-1,1))</f>
        <v>45835</v>
      </c>
      <c r="F211" s="15"/>
      <c r="G211" s="15"/>
    </row>
    <row r="212" spans="1:7" ht="18">
      <c r="A212" s="15"/>
      <c r="B212" s="15"/>
      <c r="C212" s="15">
        <v>2</v>
      </c>
      <c r="D212" s="16">
        <v>45689</v>
      </c>
      <c r="E212" s="13" cm="1">
        <f t="array" aca="1" ref="E21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annuel'!$C$2:$C$182,,_xlpm.y-1))))),1),_xlpm.tblf,_xlfn._xlws.SORT(_xlfn.VSTACK(_xlfn._xlws.FILTER(_xlpm.tbl,_xlfn.TAKE(_xlpm.tbl,,-1)="impôt"),_xlfn._xlws.FILTER(_xlpm.tbl,_xlfn.TAKE(_xlpm.tbl,,-1)="impôt"))),_xlfn.TAKE(_xlfn.TAKE(_xlpm.tblf,SUM($C$11:C212)*2),-1,1))</f>
        <v>45835</v>
      </c>
      <c r="F212" s="15"/>
      <c r="G212" s="15"/>
    </row>
    <row r="213" spans="1:7" ht="18">
      <c r="A213" s="15"/>
      <c r="B213" s="15"/>
      <c r="C213" s="15">
        <v>3</v>
      </c>
      <c r="D213" s="16">
        <v>45689</v>
      </c>
      <c r="E213" s="13" cm="1">
        <f t="array" aca="1" ref="E21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annuel'!$C$2:$C$182,,_xlpm.y-1))))),1),_xlpm.tblf,_xlfn._xlws.SORT(_xlfn.VSTACK(_xlfn._xlws.FILTER(_xlpm.tbl,_xlfn.TAKE(_xlpm.tbl,,-1)="impôt"),_xlfn._xlws.FILTER(_xlpm.tbl,_xlfn.TAKE(_xlpm.tbl,,-1)="impôt"))),_xlfn.TAKE(_xlfn.TAKE(_xlpm.tblf,SUM($C$11:C213)*2),-1,1))</f>
        <v>45835</v>
      </c>
      <c r="F213" s="15"/>
      <c r="G213" s="15"/>
    </row>
    <row r="214" spans="1:7" ht="18">
      <c r="A214" s="15"/>
      <c r="B214" s="15"/>
      <c r="C214" s="15">
        <v>4.5</v>
      </c>
      <c r="D214" s="16">
        <v>45689</v>
      </c>
      <c r="E214" s="13" cm="1">
        <f t="array" aca="1" ref="E21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annuel'!$C$2:$C$182,,_xlpm.y-1))))),1),_xlpm.tblf,_xlfn._xlws.SORT(_xlfn.VSTACK(_xlfn._xlws.FILTER(_xlpm.tbl,_xlfn.TAKE(_xlpm.tbl,,-1)="impôt"),_xlfn._xlws.FILTER(_xlpm.tbl,_xlfn.TAKE(_xlpm.tbl,,-1)="impôt"))),_xlfn.TAKE(_xlfn.TAKE(_xlpm.tblf,SUM($C$11:C214)*2),-1,1))</f>
        <v>45835</v>
      </c>
      <c r="F214" s="15"/>
      <c r="G214" s="15"/>
    </row>
    <row r="215" spans="1:7" ht="18">
      <c r="A215" s="15"/>
      <c r="B215" s="15"/>
      <c r="C215" s="15">
        <v>2</v>
      </c>
      <c r="D215" s="16">
        <v>45690</v>
      </c>
      <c r="E215" s="13" cm="1">
        <f t="array" aca="1" ref="E21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annuel'!$C$2:$C$182,,_xlpm.y-1))))),1),_xlpm.tblf,_xlfn._xlws.SORT(_xlfn.VSTACK(_xlfn._xlws.FILTER(_xlpm.tbl,_xlfn.TAKE(_xlpm.tbl,,-1)="impôt"),_xlfn._xlws.FILTER(_xlpm.tbl,_xlfn.TAKE(_xlpm.tbl,,-1)="impôt"))),_xlfn.TAKE(_xlfn.TAKE(_xlpm.tblf,SUM($C$11:C215)*2),-1,1))</f>
        <v>45835</v>
      </c>
      <c r="F215" s="15"/>
      <c r="G215" s="15"/>
    </row>
    <row r="216" spans="1:7" ht="18">
      <c r="A216" s="15"/>
      <c r="B216" s="15"/>
      <c r="C216" s="15">
        <v>2</v>
      </c>
      <c r="D216" s="16">
        <v>45691</v>
      </c>
      <c r="E216" s="13" cm="1">
        <f t="array" aca="1" ref="E21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annuel'!$C$2:$C$182,,_xlpm.y-1))))),1),_xlpm.tblf,_xlfn._xlws.SORT(_xlfn.VSTACK(_xlfn._xlws.FILTER(_xlpm.tbl,_xlfn.TAKE(_xlpm.tbl,,-1)="impôt"),_xlfn._xlws.FILTER(_xlpm.tbl,_xlfn.TAKE(_xlpm.tbl,,-1)="impôt"))),_xlfn.TAKE(_xlfn.TAKE(_xlpm.tblf,SUM($C$11:C216)*2),-1,1))</f>
        <v>45835</v>
      </c>
      <c r="F216" s="15"/>
      <c r="G216" s="15"/>
    </row>
    <row r="217" spans="1:7" ht="18">
      <c r="A217" s="15"/>
      <c r="B217" s="15"/>
      <c r="C217" s="15">
        <v>2</v>
      </c>
      <c r="D217" s="16">
        <v>45691</v>
      </c>
      <c r="E217" s="13" cm="1">
        <f t="array" aca="1" ref="E21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annuel'!$C$2:$C$182,,_xlpm.y-1))))),1),_xlpm.tblf,_xlfn._xlws.SORT(_xlfn.VSTACK(_xlfn._xlws.FILTER(_xlpm.tbl,_xlfn.TAKE(_xlpm.tbl,,-1)="impôt"),_xlfn._xlws.FILTER(_xlpm.tbl,_xlfn.TAKE(_xlpm.tbl,,-1)="impôt"))),_xlfn.TAKE(_xlfn.TAKE(_xlpm.tblf,SUM($C$11:C217)*2),-1,1))</f>
        <v>45835</v>
      </c>
      <c r="F217" s="15"/>
      <c r="G217" s="15"/>
    </row>
    <row r="218" spans="1:7" ht="18">
      <c r="A218" s="15"/>
      <c r="B218" s="15"/>
      <c r="C218" s="15">
        <v>3</v>
      </c>
      <c r="D218" s="16">
        <v>45691</v>
      </c>
      <c r="E218" s="13" cm="1">
        <f t="array" aca="1" ref="E21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annuel'!$C$2:$C$182,,_xlpm.y-1))))),1),_xlpm.tblf,_xlfn._xlws.SORT(_xlfn.VSTACK(_xlfn._xlws.FILTER(_xlpm.tbl,_xlfn.TAKE(_xlpm.tbl,,-1)="impôt"),_xlfn._xlws.FILTER(_xlpm.tbl,_xlfn.TAKE(_xlpm.tbl,,-1)="impôt"))),_xlfn.TAKE(_xlfn.TAKE(_xlpm.tblf,SUM($C$11:C218)*2),-1,1))</f>
        <v>45835</v>
      </c>
      <c r="F218" s="15"/>
      <c r="G218" s="15"/>
    </row>
    <row r="219" spans="1:7" ht="18">
      <c r="A219" s="15"/>
      <c r="B219" s="15"/>
      <c r="C219" s="15">
        <v>2</v>
      </c>
      <c r="D219" s="16">
        <v>45692</v>
      </c>
      <c r="E219" s="13" cm="1">
        <f t="array" aca="1" ref="E21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annuel'!$C$2:$C$182,,_xlpm.y-1))))),1),_xlpm.tblf,_xlfn._xlws.SORT(_xlfn.VSTACK(_xlfn._xlws.FILTER(_xlpm.tbl,_xlfn.TAKE(_xlpm.tbl,,-1)="impôt"),_xlfn._xlws.FILTER(_xlpm.tbl,_xlfn.TAKE(_xlpm.tbl,,-1)="impôt"))),_xlfn.TAKE(_xlfn.TAKE(_xlpm.tblf,SUM($C$11:C219)*2),-1,1))</f>
        <v>45835</v>
      </c>
      <c r="F219" s="15"/>
      <c r="G219" s="15" t="s">
        <v>36</v>
      </c>
    </row>
    <row r="220" spans="1:7" ht="18">
      <c r="A220" s="15"/>
      <c r="B220" s="15"/>
      <c r="C220" s="15">
        <v>2</v>
      </c>
      <c r="D220" s="16">
        <v>45692</v>
      </c>
      <c r="E220" s="13" cm="1">
        <f t="array" aca="1" ref="E22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annuel'!$C$2:$C$182,,_xlpm.y-1))))),1),_xlpm.tblf,_xlfn._xlws.SORT(_xlfn.VSTACK(_xlfn._xlws.FILTER(_xlpm.tbl,_xlfn.TAKE(_xlpm.tbl,,-1)="impôt"),_xlfn._xlws.FILTER(_xlpm.tbl,_xlfn.TAKE(_xlpm.tbl,,-1)="impôt"))),_xlfn.TAKE(_xlfn.TAKE(_xlpm.tblf,SUM($C$11:C220)*2),-1,1))</f>
        <v>45835</v>
      </c>
      <c r="F220" s="15">
        <v>24.5</v>
      </c>
      <c r="G220" s="15">
        <v>26</v>
      </c>
    </row>
    <row r="221" spans="1:7" ht="18">
      <c r="A221" s="14"/>
      <c r="B221" s="14"/>
      <c r="C221" s="14">
        <v>5</v>
      </c>
      <c r="D221" s="17">
        <v>45692</v>
      </c>
      <c r="E221" s="13" cm="1">
        <f t="array" aca="1" ref="E221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annuel'!$C$2:$C$182,,_xlpm.y-1))))),1),_xlpm.tblf,_xlfn._xlws.SORT(_xlfn.VSTACK(_xlfn._xlws.FILTER(_xlpm.tbl,_xlfn.TAKE(_xlpm.tbl,,-1)="impôt"),_xlfn._xlws.FILTER(_xlpm.tbl,_xlfn.TAKE(_xlpm.tbl,,-1)="impôt"))),_xlfn.TAKE(_xlfn.TAKE(_xlpm.tblf,SUM($C$11:C221)*2),-1,1))</f>
        <v>45835</v>
      </c>
      <c r="F221" s="14"/>
      <c r="G221" s="14"/>
    </row>
    <row r="222" spans="1:7" ht="18">
      <c r="A222" s="14"/>
      <c r="B222" s="14"/>
      <c r="C222" s="14">
        <v>4</v>
      </c>
      <c r="D222" s="17">
        <v>45693</v>
      </c>
      <c r="E222" s="13" cm="1">
        <f t="array" aca="1" ref="E222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annuel'!$C$2:$C$182,,_xlpm.y-1))))),1),_xlpm.tblf,_xlfn._xlws.SORT(_xlfn.VSTACK(_xlfn._xlws.FILTER(_xlpm.tbl,_xlfn.TAKE(_xlpm.tbl,,-1)="impôt"),_xlfn._xlws.FILTER(_xlpm.tbl,_xlfn.TAKE(_xlpm.tbl,,-1)="impôt"))),_xlfn.TAKE(_xlfn.TAKE(_xlpm.tblf,SUM($C$11:C222)*2),-1,1))</f>
        <v>45835</v>
      </c>
      <c r="F222" s="14"/>
      <c r="G222" s="14"/>
    </row>
    <row r="223" spans="1:7" ht="18">
      <c r="A223" s="14"/>
      <c r="B223" s="14"/>
      <c r="C223" s="14">
        <v>2</v>
      </c>
      <c r="D223" s="17">
        <v>45694</v>
      </c>
      <c r="E223" s="13" cm="1">
        <f t="array" aca="1" ref="E223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annuel'!$C$2:$C$182,,_xlpm.y-1))))),1),_xlpm.tblf,_xlfn._xlws.SORT(_xlfn.VSTACK(_xlfn._xlws.FILTER(_xlpm.tbl,_xlfn.TAKE(_xlpm.tbl,,-1)="impôt"),_xlfn._xlws.FILTER(_xlpm.tbl,_xlfn.TAKE(_xlpm.tbl,,-1)="impôt"))),_xlfn.TAKE(_xlfn.TAKE(_xlpm.tblf,SUM($C$11:C223)*2),-1,1))</f>
        <v>45835</v>
      </c>
      <c r="F223" s="14"/>
      <c r="G223" s="14"/>
    </row>
    <row r="224" spans="1:7" ht="18">
      <c r="A224" s="14"/>
      <c r="B224" s="14"/>
      <c r="C224" s="14">
        <v>2</v>
      </c>
      <c r="D224" s="17">
        <v>45694</v>
      </c>
      <c r="E224" s="13" cm="1">
        <f t="array" aca="1" ref="E224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annuel'!$C$2:$C$182,,_xlpm.y-1))))),1),_xlpm.tblf,_xlfn._xlws.SORT(_xlfn.VSTACK(_xlfn._xlws.FILTER(_xlpm.tbl,_xlfn.TAKE(_xlpm.tbl,,-1)="impôt"),_xlfn._xlws.FILTER(_xlpm.tbl,_xlfn.TAKE(_xlpm.tbl,,-1)="impôt"))),_xlfn.TAKE(_xlfn.TAKE(_xlpm.tblf,SUM($C$11:C224)*2),-1,1))</f>
        <v>45835</v>
      </c>
      <c r="F224" s="14"/>
      <c r="G224" s="14"/>
    </row>
    <row r="225" spans="1:7" ht="18">
      <c r="A225" s="14"/>
      <c r="B225" s="14"/>
      <c r="C225" s="14">
        <v>2</v>
      </c>
      <c r="D225" s="17">
        <v>45698</v>
      </c>
      <c r="E225" s="13" cm="1">
        <f t="array" aca="1" ref="E225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annuel'!$C$2:$C$182,,_xlpm.y-1))))),1),_xlpm.tblf,_xlfn._xlws.SORT(_xlfn.VSTACK(_xlfn._xlws.FILTER(_xlpm.tbl,_xlfn.TAKE(_xlpm.tbl,,-1)="impôt"),_xlfn._xlws.FILTER(_xlpm.tbl,_xlfn.TAKE(_xlpm.tbl,,-1)="impôt"))),_xlfn.TAKE(_xlfn.TAKE(_xlpm.tblf,SUM($C$11:C225)*2),-1,1))</f>
        <v>45835</v>
      </c>
      <c r="F225" s="14"/>
      <c r="G225" s="14"/>
    </row>
    <row r="226" spans="1:7" ht="18">
      <c r="A226" s="14"/>
      <c r="B226" s="14"/>
      <c r="C226" s="14">
        <v>2</v>
      </c>
      <c r="D226" s="17">
        <v>45698</v>
      </c>
      <c r="E226" s="13" cm="1">
        <f t="array" aca="1" ref="E226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annuel'!$C$2:$C$182,,_xlpm.y-1))))),1),_xlpm.tblf,_xlfn._xlws.SORT(_xlfn.VSTACK(_xlfn._xlws.FILTER(_xlpm.tbl,_xlfn.TAKE(_xlpm.tbl,,-1)="impôt"),_xlfn._xlws.FILTER(_xlpm.tbl,_xlfn.TAKE(_xlpm.tbl,,-1)="impôt"))),_xlfn.TAKE(_xlfn.TAKE(_xlpm.tblf,SUM($C$11:C226)*2),-1,1))</f>
        <v>45835</v>
      </c>
      <c r="F226" s="14"/>
      <c r="G226" s="14"/>
    </row>
    <row r="227" spans="1:7" ht="18">
      <c r="A227" s="14"/>
      <c r="B227" s="14"/>
      <c r="C227" s="14">
        <v>2</v>
      </c>
      <c r="D227" s="17">
        <v>45699</v>
      </c>
      <c r="E227" s="13" cm="1">
        <f t="array" aca="1" ref="E227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annuel'!$C$2:$C$182,,_xlpm.y-1))))),1),_xlpm.tblf,_xlfn._xlws.SORT(_xlfn.VSTACK(_xlfn._xlws.FILTER(_xlpm.tbl,_xlfn.TAKE(_xlpm.tbl,,-1)="impôt"),_xlfn._xlws.FILTER(_xlpm.tbl,_xlfn.TAKE(_xlpm.tbl,,-1)="impôt"))),_xlfn.TAKE(_xlfn.TAKE(_xlpm.tblf,SUM($C$11:C227)*2),-1,1))</f>
        <v>45835</v>
      </c>
      <c r="F227" s="14"/>
      <c r="G227" s="14"/>
    </row>
    <row r="228" spans="1:7" ht="18">
      <c r="A228" s="14"/>
      <c r="B228" s="14"/>
      <c r="C228" s="14">
        <v>3</v>
      </c>
      <c r="D228" s="17">
        <v>45704</v>
      </c>
      <c r="E228" s="13" cm="1">
        <f t="array" aca="1" ref="E228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annuel'!$C$2:$C$182,,_xlpm.y-1))))),1),_xlpm.tblf,_xlfn._xlws.SORT(_xlfn.VSTACK(_xlfn._xlws.FILTER(_xlpm.tbl,_xlfn.TAKE(_xlpm.tbl,,-1)="impôt"),_xlfn._xlws.FILTER(_xlpm.tbl,_xlfn.TAKE(_xlpm.tbl,,-1)="impôt"))),_xlfn.TAKE(_xlfn.TAKE(_xlpm.tblf,SUM($C$11:C228)*2),-1,1))</f>
        <v>45835</v>
      </c>
      <c r="F228" s="14"/>
      <c r="G228" s="14"/>
    </row>
    <row r="229" spans="1:7" ht="18">
      <c r="A229" s="14"/>
      <c r="B229" s="14"/>
      <c r="C229" s="14">
        <v>2</v>
      </c>
      <c r="D229" s="17">
        <v>45704</v>
      </c>
      <c r="E229" s="13" cm="1">
        <f t="array" aca="1" ref="E229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annuel'!$C$2:$C$182,,_xlpm.y-1))))),1),_xlpm.tblf,_xlfn._xlws.SORT(_xlfn.VSTACK(_xlfn._xlws.FILTER(_xlpm.tbl,_xlfn.TAKE(_xlpm.tbl,,-1)="impôt"),_xlfn._xlws.FILTER(_xlpm.tbl,_xlfn.TAKE(_xlpm.tbl,,-1)="impôt"))),_xlfn.TAKE(_xlfn.TAKE(_xlpm.tblf,SUM($C$11:C229)*2),-1,1))</f>
        <v>45835</v>
      </c>
      <c r="F229" s="14"/>
      <c r="G229" s="14" t="s">
        <v>37</v>
      </c>
    </row>
    <row r="230" spans="1:7" ht="18">
      <c r="A230" s="14"/>
      <c r="B230" s="14"/>
      <c r="C230" s="14">
        <v>2</v>
      </c>
      <c r="D230" s="17">
        <v>45708</v>
      </c>
      <c r="E230" s="13" cm="1">
        <f t="array" aca="1" ref="E230" ca="1">_xlfn.LET(_xlpm.tbl,_xlfn.DROP(_xlfn.HSTACK(_xlfn.REDUCE("",_xlfn.SEQUENCE(11),_xlfn.LAMBDA(_xlpm.x,_xlpm.y,_xlfn.VSTACK(_xlpm.x,'planning annuel'!$A$2:$A$182))),_xlfn.REDUCE("",_xlfn.SEQUENCE(11),_xlfn.LAMBDA(_xlpm.x,_xlpm.y,_xlfn.VSTACK(_xlpm.x,OFFSET('planning annuel'!$C$2:$C$182,,_xlpm.y-1))))),1),_xlpm.tblf,_xlfn._xlws.SORT(_xlfn.VSTACK(_xlfn._xlws.FILTER(_xlpm.tbl,_xlfn.TAKE(_xlpm.tbl,,-1)="impôt"),_xlfn._xlws.FILTER(_xlpm.tbl,_xlfn.TAKE(_xlpm.tbl,,-1)="impôt"))),_xlfn.TAKE(_xlfn.TAKE(_xlpm.tblf,SUM($C$11:C230)*2),-1,1))</f>
        <v>45835</v>
      </c>
      <c r="F230" s="14">
        <v>26</v>
      </c>
      <c r="G230" s="14">
        <v>27</v>
      </c>
    </row>
    <row r="234" spans="1:7">
      <c r="A234" t="s">
        <v>12</v>
      </c>
      <c r="C234">
        <f>SUM(C11:C233)</f>
        <v>555.5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planification client</vt:lpstr>
      <vt:lpstr>planning annuel</vt:lpstr>
      <vt:lpstr>planification client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valon demiri</dc:creator>
  <cp:lastModifiedBy>Daniel Colardelle</cp:lastModifiedBy>
  <cp:revision>3</cp:revision>
  <dcterms:created xsi:type="dcterms:W3CDTF">2024-12-19T20:50:33Z</dcterms:created>
  <dcterms:modified xsi:type="dcterms:W3CDTF">2025-01-06T15:39:37Z</dcterms:modified>
</cp:coreProperties>
</file>