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SCHOOL\CEM Bbey3 2024\MICROSOFT EXCEL HELP &amp; ANSWERS 20214\"/>
    </mc:Choice>
  </mc:AlternateContent>
  <xr:revisionPtr revIDLastSave="0" documentId="13_ncr:1_{43A20D36-863E-4C35-A124-609BA9B846C2}" xr6:coauthVersionLast="47" xr6:coauthVersionMax="47" xr10:uidLastSave="{00000000-0000-0000-0000-000000000000}"/>
  <bookViews>
    <workbookView xWindow="-120" yWindow="-120" windowWidth="38640" windowHeight="21120" tabRatio="682" activeTab="4" xr2:uid="{00000000-000D-0000-FFFF-FFFF00000000}"/>
  </bookViews>
  <sheets>
    <sheet name="DATA_PREPARATION TABLES" sheetId="5" r:id="rId1"/>
    <sheet name="AVERAGE STUDENT 3e" sheetId="3" r:id="rId2"/>
    <sheet name="DATA DETAILS 3e" sheetId="4" r:id="rId3"/>
    <sheet name="SYNTHESE" sheetId="1" r:id="rId4"/>
    <sheet name="2 BEST STUDENTS from ALL CLAS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8" l="1"/>
  <c r="P7" i="8"/>
  <c r="O7" i="8"/>
  <c r="N7" i="8"/>
  <c r="Q7" i="8"/>
  <c r="M7" i="8"/>
  <c r="P6" i="8"/>
  <c r="N6" i="8"/>
  <c r="Q6" i="8"/>
  <c r="M6" i="8"/>
  <c r="P5" i="8"/>
  <c r="O5" i="8"/>
  <c r="N5" i="8"/>
  <c r="Q5" i="8"/>
  <c r="M5" i="8"/>
  <c r="L5" i="8" a="1"/>
  <c r="L5" i="8" s="1"/>
  <c r="B3" i="8"/>
  <c r="M9" i="8" a="1"/>
  <c r="M9" i="8" l="1"/>
  <c r="G6" i="8" s="1" a="1"/>
  <c r="G6" i="8" s="1"/>
  <c r="U7" i="1"/>
  <c r="U6" i="1"/>
  <c r="U5" i="1"/>
  <c r="V7" i="1"/>
  <c r="V6" i="1"/>
  <c r="V5" i="1"/>
  <c r="T7" i="1"/>
  <c r="T6" i="1"/>
  <c r="T5" i="1"/>
  <c r="S7" i="1"/>
  <c r="S6" i="1"/>
  <c r="S5" i="1"/>
  <c r="R7" i="1"/>
  <c r="R6" i="1"/>
  <c r="R5" i="1"/>
  <c r="T61" i="3"/>
  <c r="S61" i="3"/>
  <c r="R61" i="3"/>
  <c r="Q61" i="3"/>
  <c r="P61" i="3"/>
  <c r="O61" i="3"/>
  <c r="T32" i="3"/>
  <c r="S32" i="3"/>
  <c r="R32" i="3"/>
  <c r="Q32" i="3"/>
  <c r="O32" i="3"/>
  <c r="AG5" i="1" a="1"/>
  <c r="F6" i="8" l="1" a="1"/>
  <c r="F6" i="8" s="1"/>
  <c r="B6" i="8" a="1"/>
  <c r="B6" i="8" s="1"/>
  <c r="H6" i="8" a="1"/>
  <c r="H6" i="8" s="1"/>
  <c r="AG5" i="1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62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S62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33" i="3"/>
  <c r="S33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33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P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4" i="3"/>
  <c r="X5" i="1"/>
  <c r="W6" i="1"/>
  <c r="W5" i="1"/>
  <c r="Q5" i="1" a="1"/>
  <c r="Q5" i="1" s="1"/>
  <c r="J5" i="1" l="1" a="1"/>
  <c r="J5" i="1" s="1"/>
  <c r="B5" i="1" a="1"/>
  <c r="B5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AA6" i="1"/>
  <c r="Z6" i="1"/>
  <c r="Y6" i="1"/>
  <c r="X6" i="1"/>
  <c r="AA5" i="1"/>
  <c r="Z5" i="1"/>
  <c r="Y5" i="1"/>
  <c r="L1" i="1"/>
  <c r="G33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62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4" i="3"/>
  <c r="P24" i="3"/>
  <c r="P25" i="3"/>
  <c r="P26" i="3"/>
  <c r="P27" i="3"/>
  <c r="P28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J4" i="1" l="1"/>
  <c r="L4" i="1"/>
  <c r="K4" i="1"/>
  <c r="T62" i="3"/>
  <c r="M3" i="3"/>
  <c r="AP70" i="4" l="1"/>
  <c r="AO70" i="4"/>
  <c r="AN70" i="4"/>
  <c r="AM70" i="4"/>
  <c r="AL70" i="4"/>
  <c r="AK70" i="4"/>
  <c r="AJ70" i="4"/>
  <c r="AI70" i="4"/>
  <c r="AH70" i="4"/>
  <c r="AG70" i="4"/>
  <c r="AF70" i="4"/>
  <c r="AE70" i="4"/>
  <c r="T70" i="4"/>
  <c r="S70" i="4"/>
  <c r="R70" i="4"/>
  <c r="Q70" i="4"/>
  <c r="P70" i="4"/>
  <c r="O70" i="4"/>
  <c r="N70" i="4"/>
  <c r="M70" i="4"/>
  <c r="L70" i="4"/>
  <c r="K70" i="4"/>
  <c r="J70" i="4"/>
  <c r="I70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P6" i="4"/>
  <c r="AO6" i="4"/>
  <c r="AN6" i="4"/>
  <c r="AM6" i="4"/>
  <c r="AL6" i="4"/>
  <c r="AK6" i="4"/>
  <c r="AJ6" i="4"/>
  <c r="AI6" i="4"/>
  <c r="AH6" i="4"/>
  <c r="AG6" i="4"/>
  <c r="AF6" i="4"/>
  <c r="AE6" i="4"/>
  <c r="T38" i="4"/>
  <c r="S38" i="4"/>
  <c r="R38" i="4"/>
  <c r="Q38" i="4"/>
  <c r="P38" i="4"/>
  <c r="O38" i="4"/>
  <c r="N38" i="4"/>
  <c r="M38" i="4"/>
  <c r="L38" i="4"/>
  <c r="K38" i="4"/>
  <c r="J38" i="4"/>
  <c r="I38" i="4"/>
  <c r="AD11" i="3"/>
  <c r="U61" i="3" l="1"/>
  <c r="N61" i="3"/>
  <c r="M61" i="3"/>
  <c r="L61" i="3"/>
  <c r="K61" i="3"/>
  <c r="J61" i="3"/>
  <c r="H61" i="3"/>
  <c r="G61" i="3"/>
  <c r="F61" i="3"/>
  <c r="E61" i="3"/>
  <c r="D61" i="3"/>
  <c r="C61" i="3"/>
  <c r="B61" i="3"/>
  <c r="A61" i="3"/>
  <c r="H32" i="3"/>
  <c r="G32" i="3"/>
  <c r="F32" i="3"/>
  <c r="E32" i="3"/>
  <c r="D32" i="3"/>
  <c r="C32" i="3"/>
  <c r="B32" i="3"/>
  <c r="A32" i="3"/>
  <c r="U32" i="3"/>
  <c r="P32" i="3"/>
  <c r="N32" i="3"/>
  <c r="M32" i="3"/>
  <c r="L32" i="3"/>
  <c r="K32" i="3"/>
  <c r="J32" i="3"/>
  <c r="W71" i="4" a="1"/>
  <c r="W71" i="4" s="1"/>
  <c r="A71" i="4" a="1"/>
  <c r="A71" i="4" s="1"/>
  <c r="W39" i="4" a="1"/>
  <c r="W39" i="4" s="1"/>
  <c r="A39" i="4" a="1"/>
  <c r="A39" i="4" s="1"/>
  <c r="J4" i="3" a="1"/>
  <c r="J4" i="3" s="1"/>
  <c r="A4" i="3" a="1"/>
  <c r="A4" i="3" s="1"/>
  <c r="A33" i="3" a="1"/>
  <c r="A33" i="3" s="1"/>
  <c r="U3" i="3"/>
  <c r="P3" i="3"/>
  <c r="O3" i="3"/>
  <c r="N3" i="3"/>
  <c r="L3" i="3"/>
  <c r="K3" i="3"/>
  <c r="J3" i="3"/>
  <c r="U93" i="4"/>
  <c r="U94" i="4"/>
  <c r="AQ93" i="4"/>
  <c r="AQ94" i="4"/>
  <c r="AQ95" i="4"/>
  <c r="U95" i="4"/>
  <c r="U72" i="4"/>
  <c r="U73" i="4"/>
  <c r="U74" i="4"/>
  <c r="U75" i="4"/>
  <c r="U76" i="4"/>
  <c r="U77" i="4"/>
  <c r="U78" i="4"/>
  <c r="U79" i="4"/>
  <c r="U80" i="4"/>
  <c r="U81" i="4"/>
  <c r="U71" i="4"/>
  <c r="AQ67" i="4"/>
  <c r="AQ72" i="4" s="1"/>
  <c r="AQ35" i="4"/>
  <c r="AQ44" i="4" s="1"/>
  <c r="AQ2" i="4"/>
  <c r="AQ12" i="4" s="1"/>
  <c r="AQ56" i="4"/>
  <c r="AQ57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63" i="4"/>
  <c r="U39" i="4"/>
  <c r="AQ3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31" i="4"/>
  <c r="U7" i="4"/>
  <c r="T6" i="4"/>
  <c r="S6" i="4"/>
  <c r="R6" i="4"/>
  <c r="Q6" i="4"/>
  <c r="P6" i="4"/>
  <c r="O6" i="4"/>
  <c r="N6" i="4"/>
  <c r="M6" i="4"/>
  <c r="L6" i="4"/>
  <c r="K6" i="4"/>
  <c r="J6" i="4"/>
  <c r="I6" i="4"/>
  <c r="H63" i="3"/>
  <c r="H64" i="3"/>
  <c r="H65" i="3"/>
  <c r="H66" i="3"/>
  <c r="H67" i="3"/>
  <c r="H68" i="3"/>
  <c r="H69" i="3"/>
  <c r="H70" i="3"/>
  <c r="H71" i="3"/>
  <c r="H72" i="3"/>
  <c r="H62" i="3"/>
  <c r="U60" i="3"/>
  <c r="J62" i="3" a="1"/>
  <c r="J62" i="3" s="1"/>
  <c r="A62" i="3" a="1"/>
  <c r="A62" i="3" s="1"/>
  <c r="U31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33" i="3"/>
  <c r="J33" i="3" a="1"/>
  <c r="J33" i="3" s="1"/>
  <c r="U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AO68" i="4"/>
  <c r="AK68" i="4"/>
  <c r="AG68" i="4"/>
  <c r="AC68" i="4"/>
  <c r="S68" i="4"/>
  <c r="O68" i="4"/>
  <c r="K68" i="4"/>
  <c r="G68" i="4"/>
  <c r="AO36" i="4"/>
  <c r="AK36" i="4"/>
  <c r="AG36" i="4"/>
  <c r="AC36" i="4"/>
  <c r="S36" i="4"/>
  <c r="O36" i="4"/>
  <c r="K36" i="4"/>
  <c r="G36" i="4"/>
  <c r="W7" i="4" a="1"/>
  <c r="W7" i="4" s="1"/>
  <c r="A7" i="4" a="1"/>
  <c r="A7" i="4" s="1"/>
  <c r="AO4" i="4"/>
  <c r="AK4" i="4"/>
  <c r="AG4" i="4"/>
  <c r="AC4" i="4"/>
  <c r="S4" i="4"/>
  <c r="O4" i="4"/>
  <c r="K4" i="4"/>
  <c r="G4" i="4"/>
  <c r="U12" i="3" l="1"/>
  <c r="U37" i="3"/>
  <c r="U10" i="3"/>
  <c r="U35" i="3"/>
  <c r="U34" i="3"/>
  <c r="U68" i="3"/>
  <c r="U66" i="3"/>
  <c r="U48" i="3"/>
  <c r="U36" i="3"/>
  <c r="U11" i="3"/>
  <c r="U63" i="3"/>
  <c r="U64" i="3"/>
  <c r="U62" i="3"/>
  <c r="U72" i="3"/>
  <c r="U70" i="3"/>
  <c r="U4" i="3"/>
  <c r="U9" i="3"/>
  <c r="U49" i="3"/>
  <c r="U8" i="3"/>
  <c r="U23" i="3"/>
  <c r="U7" i="3"/>
  <c r="U47" i="3"/>
  <c r="U71" i="3"/>
  <c r="U22" i="3"/>
  <c r="U6" i="3"/>
  <c r="U46" i="3"/>
  <c r="U21" i="3"/>
  <c r="U5" i="3"/>
  <c r="U45" i="3"/>
  <c r="U69" i="3"/>
  <c r="U20" i="3"/>
  <c r="U44" i="3"/>
  <c r="U19" i="3"/>
  <c r="U43" i="3"/>
  <c r="U67" i="3"/>
  <c r="U18" i="3"/>
  <c r="U42" i="3"/>
  <c r="U17" i="3"/>
  <c r="U41" i="3"/>
  <c r="U65" i="3"/>
  <c r="U16" i="3"/>
  <c r="U40" i="3"/>
  <c r="U15" i="3"/>
  <c r="U39" i="3"/>
  <c r="U14" i="3"/>
  <c r="U38" i="3"/>
  <c r="U13" i="3"/>
  <c r="U33" i="3"/>
  <c r="AQ7" i="4"/>
  <c r="AQ25" i="4"/>
  <c r="AQ15" i="4"/>
  <c r="AQ26" i="4"/>
  <c r="AQ9" i="4"/>
  <c r="AQ20" i="4"/>
  <c r="AQ17" i="4"/>
  <c r="AQ16" i="4"/>
  <c r="AQ14" i="4"/>
  <c r="AQ81" i="4"/>
  <c r="AQ11" i="4"/>
  <c r="AQ48" i="4"/>
  <c r="AQ80" i="4"/>
  <c r="AQ10" i="4"/>
  <c r="AQ41" i="4"/>
  <c r="AQ79" i="4"/>
  <c r="AQ78" i="4"/>
  <c r="AQ77" i="4"/>
  <c r="AQ76" i="4"/>
  <c r="AQ75" i="4"/>
  <c r="AQ74" i="4"/>
  <c r="AQ71" i="4"/>
  <c r="AQ73" i="4"/>
  <c r="AQ55" i="4"/>
  <c r="AQ54" i="4"/>
  <c r="AQ42" i="4"/>
  <c r="AQ40" i="4"/>
  <c r="AQ24" i="4"/>
  <c r="AQ8" i="4"/>
  <c r="AQ53" i="4"/>
  <c r="AQ23" i="4"/>
  <c r="AQ52" i="4"/>
  <c r="AQ22" i="4"/>
  <c r="AQ51" i="4"/>
  <c r="AQ21" i="4"/>
  <c r="AQ50" i="4"/>
  <c r="AQ19" i="4"/>
  <c r="AQ47" i="4"/>
  <c r="AQ18" i="4"/>
  <c r="AQ43" i="4"/>
  <c r="AQ13" i="4"/>
  <c r="AQ49" i="4"/>
  <c r="AQ46" i="4"/>
  <c r="AQ45" i="4"/>
  <c r="AQ39" i="4"/>
  <c r="F21" i="1" a="1"/>
  <c r="F20" i="1" a="1"/>
  <c r="F10" i="1" a="1"/>
  <c r="F22" i="1" a="1"/>
  <c r="F15" i="1" a="1"/>
  <c r="F9" i="1" a="1"/>
  <c r="F12" i="1" a="1"/>
  <c r="F18" i="1" a="1"/>
  <c r="F13" i="1" a="1"/>
  <c r="F19" i="1" a="1"/>
  <c r="F7" i="1" a="1"/>
  <c r="F11" i="1" a="1"/>
  <c r="F8" i="1" a="1"/>
  <c r="F23" i="1" a="1"/>
  <c r="F6" i="1" a="1"/>
  <c r="F16" i="1" a="1"/>
  <c r="F17" i="1" a="1"/>
  <c r="F24" i="1" a="1"/>
  <c r="F14" i="1" a="1"/>
  <c r="F7" i="1" l="1"/>
  <c r="F10" i="1"/>
  <c r="F21" i="1"/>
  <c r="F24" i="1"/>
  <c r="F12" i="1"/>
  <c r="F20" i="1"/>
  <c r="F19" i="1"/>
  <c r="F14" i="1"/>
  <c r="F23" i="1"/>
  <c r="F8" i="1"/>
  <c r="F11" i="1"/>
  <c r="F15" i="1"/>
  <c r="F22" i="1"/>
  <c r="F13" i="1"/>
  <c r="F17" i="1"/>
  <c r="F6" i="1"/>
  <c r="F9" i="1"/>
  <c r="F18" i="1"/>
  <c r="F16" i="1"/>
  <c r="A5" i="1" a="1"/>
  <c r="A5" i="1" s="1"/>
  <c r="F5" i="1" a="1"/>
  <c r="F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<sst xmlns="http://schemas.openxmlformats.org/spreadsheetml/2006/main" count="849" uniqueCount="180">
  <si>
    <t>_3eA</t>
  </si>
  <si>
    <t>Nº</t>
  </si>
  <si>
    <t xml:space="preserve"> </t>
  </si>
  <si>
    <t>_3eB</t>
  </si>
  <si>
    <t>_3eC</t>
  </si>
  <si>
    <t>ID</t>
  </si>
  <si>
    <t>1st NAME</t>
  </si>
  <si>
    <t>LAST NAME</t>
  </si>
  <si>
    <t>N°</t>
  </si>
  <si>
    <t>Sexe</t>
  </si>
  <si>
    <t>F</t>
  </si>
  <si>
    <t>1st Name</t>
  </si>
  <si>
    <t>FILMS</t>
  </si>
  <si>
    <t>SERIES</t>
  </si>
  <si>
    <t>DOC</t>
  </si>
  <si>
    <t>ITW</t>
  </si>
  <si>
    <t>Av D</t>
  </si>
  <si>
    <t>Rank D</t>
  </si>
  <si>
    <t>2nd Semester</t>
  </si>
  <si>
    <t>1st Semester</t>
  </si>
  <si>
    <t>CLASS</t>
  </si>
  <si>
    <t>DAENERYS</t>
  </si>
  <si>
    <t>TARGARYEN</t>
  </si>
  <si>
    <t>BRON</t>
  </si>
  <si>
    <t>STARK</t>
  </si>
  <si>
    <t>JAIME</t>
  </si>
  <si>
    <t>LANNISTER</t>
  </si>
  <si>
    <t>SANSA</t>
  </si>
  <si>
    <t>JON</t>
  </si>
  <si>
    <t>SNOW</t>
  </si>
  <si>
    <t>TYRION</t>
  </si>
  <si>
    <t>INGRID</t>
  </si>
  <si>
    <t>UHTRED</t>
  </si>
  <si>
    <t>DE BEBBANBURG</t>
  </si>
  <si>
    <t>SIHTRIC</t>
  </si>
  <si>
    <t>OSFERTH</t>
  </si>
  <si>
    <t>EARL RAGNAR</t>
  </si>
  <si>
    <t>LOTHBROCK</t>
  </si>
  <si>
    <t>FLOKI</t>
  </si>
  <si>
    <t>BJORN</t>
  </si>
  <si>
    <t>IRONSIDE</t>
  </si>
  <si>
    <t>DARYL</t>
  </si>
  <si>
    <t>DIXON</t>
  </si>
  <si>
    <t>LAGERTHA</t>
  </si>
  <si>
    <t>RICK</t>
  </si>
  <si>
    <t>GRIMES</t>
  </si>
  <si>
    <t>NEGAN</t>
  </si>
  <si>
    <t>MAGGIE</t>
  </si>
  <si>
    <t>GREENE</t>
  </si>
  <si>
    <t>MORGAN</t>
  </si>
  <si>
    <t>JONES</t>
  </si>
  <si>
    <t>CAROL</t>
  </si>
  <si>
    <t>PELETIER</t>
  </si>
  <si>
    <t>ARIN</t>
  </si>
  <si>
    <t>SASHA</t>
  </si>
  <si>
    <t>WILLIAMS</t>
  </si>
  <si>
    <t>EZEKIEL</t>
  </si>
  <si>
    <t>JACK</t>
  </si>
  <si>
    <t>BAUER</t>
  </si>
  <si>
    <t>DAVID</t>
  </si>
  <si>
    <t>KATE</t>
  </si>
  <si>
    <t>WARNER</t>
  </si>
  <si>
    <t>M</t>
  </si>
  <si>
    <t>Sb_69JGI</t>
  </si>
  <si>
    <t>Sb_76CUM</t>
  </si>
  <si>
    <t>Sb_83DSQ</t>
  </si>
  <si>
    <t>Sb_67GLJ</t>
  </si>
  <si>
    <t>="Sb_"&amp;CHAR(RANDBETWEEN(65;90))&amp;CHAR(RANDBETWEEN(65;90))&amp;CHAR(RANDBETWEEN(65;90))&amp;CHAR(RANDBETWEEN(65;90))&amp;CHAR(RANDBETWEEN(65;90))</t>
  </si>
  <si>
    <t>Sb_77EKK</t>
  </si>
  <si>
    <t>Sb_77CXO</t>
  </si>
  <si>
    <t>Sb_82QEZ</t>
  </si>
  <si>
    <t>="Sb_"&amp;(RANDBETWEEN(65;90))&amp;CHAR(RANDBETWEEN(65;90))&amp;CHAR(RANDBETWEEN(65;90))&amp;CHAR(RANDBETWEEN(65;90))&amp;CHAR(RANDBETWEEN(65;90))</t>
  </si>
  <si>
    <t>Sb_87CAK</t>
  </si>
  <si>
    <t>Sb_71OGA</t>
  </si>
  <si>
    <t>Sb_67PCQ</t>
  </si>
  <si>
    <t>Sb_72PKB</t>
  </si>
  <si>
    <t>Sb_86HZJ</t>
  </si>
  <si>
    <t>Sb_81YGO</t>
  </si>
  <si>
    <t>Sb_77WDU</t>
  </si>
  <si>
    <t>Sb_77AQC</t>
  </si>
  <si>
    <t>Sb_74SMT</t>
  </si>
  <si>
    <t>Sb_87FGJ</t>
  </si>
  <si>
    <t>Sb_79QZP</t>
  </si>
  <si>
    <t>Sb_88RLG</t>
  </si>
  <si>
    <t>Sb_88XXK</t>
  </si>
  <si>
    <t>Sb_83LPC</t>
  </si>
  <si>
    <t>Sb_80MIK</t>
  </si>
  <si>
    <t>Sb_79XUD</t>
  </si>
  <si>
    <t>Sb_82VMW</t>
  </si>
  <si>
    <t>Sb_68YFM</t>
  </si>
  <si>
    <t>Sb_67FHM</t>
  </si>
  <si>
    <t>Sb_77PRK</t>
  </si>
  <si>
    <t>Sb_75JRI</t>
  </si>
  <si>
    <t>Sb_71WXZ</t>
  </si>
  <si>
    <t>Sb_70WOE</t>
  </si>
  <si>
    <t>Sb_83EVQ</t>
  </si>
  <si>
    <t>Sb_68SYZ</t>
  </si>
  <si>
    <t>Sb_70UYI</t>
  </si>
  <si>
    <t>Sb_86TOF</t>
  </si>
  <si>
    <t>Sb_85YFE</t>
  </si>
  <si>
    <t>Sb_89MSI</t>
  </si>
  <si>
    <t>Sb_76TNO</t>
  </si>
  <si>
    <t>Sb_83QVP</t>
  </si>
  <si>
    <t>Sb_78XMG</t>
  </si>
  <si>
    <t>Sb_89HSJ</t>
  </si>
  <si>
    <t>Sb_87IQK</t>
  </si>
  <si>
    <t>Sb_76PUW</t>
  </si>
  <si>
    <t>Sb_75RUA</t>
  </si>
  <si>
    <t>Sb_71FUP</t>
  </si>
  <si>
    <t>Sb_86BVJ</t>
  </si>
  <si>
    <t>Sb_76XZD</t>
  </si>
  <si>
    <t>Sb_87AHJ</t>
  </si>
  <si>
    <t>Sb_89BHQ</t>
  </si>
  <si>
    <t>Av Homew</t>
  </si>
  <si>
    <t>Comp</t>
  </si>
  <si>
    <t>DOCS</t>
  </si>
  <si>
    <t>ITV</t>
  </si>
  <si>
    <t>OSFERTH JOEL</t>
  </si>
  <si>
    <t>KANE</t>
  </si>
  <si>
    <t>LISSA ISSA BORD FIELD</t>
  </si>
  <si>
    <t>PALMER</t>
  </si>
  <si>
    <t>KIM</t>
  </si>
  <si>
    <t>NADIA</t>
  </si>
  <si>
    <t>YASSIR</t>
  </si>
  <si>
    <t>BILL</t>
  </si>
  <si>
    <t>BUCHANAN</t>
  </si>
  <si>
    <t>MICHAEL</t>
  </si>
  <si>
    <t>SCOFIELD</t>
  </si>
  <si>
    <t>THEODORE</t>
  </si>
  <si>
    <t>BAGWELL</t>
  </si>
  <si>
    <t>THUSNELDA</t>
  </si>
  <si>
    <t>GOURSAUD</t>
  </si>
  <si>
    <t>FOLKWIN</t>
  </si>
  <si>
    <t>WOLFSPEER</t>
  </si>
  <si>
    <t>HADGAN</t>
  </si>
  <si>
    <t>ONOPKO</t>
  </si>
  <si>
    <t>MARBOD</t>
  </si>
  <si>
    <t>MUSLU</t>
  </si>
  <si>
    <t>BERULF</t>
  </si>
  <si>
    <t>ZEHRFELD</t>
  </si>
  <si>
    <t>KUNOLF</t>
  </si>
  <si>
    <t>BRUKTEER</t>
  </si>
  <si>
    <t>GOLMAD</t>
  </si>
  <si>
    <t>WEIDEN</t>
  </si>
  <si>
    <t>ZENN</t>
  </si>
  <si>
    <t>BUDDY</t>
  </si>
  <si>
    <t>AMINIUS</t>
  </si>
  <si>
    <t>RUPP</t>
  </si>
  <si>
    <t>Compositions</t>
  </si>
  <si>
    <t>=_COMP[Compositions]</t>
  </si>
  <si>
    <t>TABLE</t>
  </si>
  <si>
    <t>Class_3e</t>
  </si>
  <si>
    <t>_3eD</t>
  </si>
  <si>
    <t>_3eE</t>
  </si>
  <si>
    <t>_3eF</t>
  </si>
  <si>
    <t>=_3e_Classes[Class_3e]</t>
  </si>
  <si>
    <t>Class :</t>
  </si>
  <si>
    <t>Last Name</t>
  </si>
  <si>
    <t>RANK</t>
  </si>
  <si>
    <t>ANNUAL</t>
  </si>
  <si>
    <t>IEN</t>
  </si>
  <si>
    <t>CLASSES</t>
  </si>
  <si>
    <t>STUDENT INFOS</t>
  </si>
  <si>
    <t>IENs</t>
  </si>
  <si>
    <t>Av1</t>
  </si>
  <si>
    <t>Rank1</t>
  </si>
  <si>
    <t>Av2</t>
  </si>
  <si>
    <t>Rank2</t>
  </si>
  <si>
    <t>AvGen</t>
  </si>
  <si>
    <t>RankGen</t>
  </si>
  <si>
    <t>APPRECIATIONS</t>
  </si>
  <si>
    <t>AVERAGE</t>
  </si>
  <si>
    <t>Here, there's some mistake with SORTING
It's OK for (Q1) "2nd Semester" because I wanted to SORT it by (L) "ANNUAL"
BUT there's a PROBLEM when it comes for (Q1) "1st Semester" because I want it to be SORT by (J) "S01"</t>
  </si>
  <si>
    <t>of each class</t>
  </si>
  <si>
    <t>CHOOSE</t>
  </si>
  <si>
    <t>=Number_to_CHOOSE[CHOOSE]</t>
  </si>
  <si>
    <t>School Year</t>
  </si>
  <si>
    <t>School</t>
  </si>
  <si>
    <t>=Average_to_CHOOSE[AVERAGE]</t>
  </si>
  <si>
    <t>Criteria 01: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</si>
</sst>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Purista"/>
      <family val="3"/>
    </font>
    <font>
      <sz val="8"/>
      <color theme="1"/>
      <name val="Purista"/>
      <family val="3"/>
    </font>
    <font>
      <b/>
      <sz val="8"/>
      <color rgb="FF000000"/>
      <name val="Purista"/>
      <family val="3"/>
    </font>
    <font>
      <b/>
      <sz val="8"/>
      <color theme="1"/>
      <name val="Purista"/>
      <family val="3"/>
    </font>
    <font>
      <b/>
      <sz val="8"/>
      <color theme="0"/>
      <name val="Purista"/>
      <family val="3"/>
    </font>
    <font>
      <b/>
      <sz val="10"/>
      <color theme="1"/>
      <name val="Purista"/>
      <family val="3"/>
    </font>
    <font>
      <b/>
      <sz val="10"/>
      <color rgb="FF000000"/>
      <name val="Purista"/>
      <family val="3"/>
    </font>
    <font>
      <sz val="10"/>
      <color theme="1"/>
      <name val="Purista"/>
      <family val="3"/>
    </font>
    <font>
      <b/>
      <sz val="9"/>
      <color theme="1"/>
      <name val="Purista"/>
      <family val="3"/>
    </font>
    <font>
      <b/>
      <sz val="11"/>
      <color theme="1"/>
      <name val="Purista"/>
      <family val="3"/>
    </font>
    <font>
      <sz val="10"/>
      <color rgb="FF000000"/>
      <name val="Purista"/>
      <family val="3"/>
    </font>
    <font>
      <b/>
      <sz val="10"/>
      <name val="Purista"/>
      <family val="3"/>
    </font>
    <font>
      <sz val="9"/>
      <color theme="1"/>
      <name val="Purista"/>
      <family val="3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i/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2"/>
      <color rgb="FF000000"/>
      <name val="Calibri"/>
      <family val="2"/>
    </font>
    <font>
      <b/>
      <sz val="14"/>
      <color rgb="FF44749F"/>
      <name val="Calibri"/>
      <family val="2"/>
    </font>
    <font>
      <b/>
      <sz val="14"/>
      <color rgb="FF800000"/>
      <name val="Calibri"/>
      <family val="2"/>
    </font>
    <font>
      <b/>
      <sz val="14"/>
      <color rgb="FF000080"/>
      <name val="Calibri"/>
      <family val="2"/>
    </font>
    <font>
      <sz val="14"/>
      <color rgb="FF44749F"/>
      <name val="Calibri"/>
      <family val="2"/>
    </font>
    <font>
      <sz val="12"/>
      <color rgb="FF800000"/>
      <name val="Calibri"/>
      <family val="2"/>
    </font>
    <font>
      <sz val="12"/>
      <color rgb="FF000080"/>
      <name val="Calibri"/>
      <family val="2"/>
    </font>
    <font>
      <sz val="12"/>
      <color rgb="FF808000"/>
      <name val="Calibri"/>
      <family val="2"/>
    </font>
    <font>
      <sz val="12"/>
      <color rgb="FF008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 Light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2"/>
      <color theme="0"/>
      <name val="Calibri"/>
      <family val="2"/>
    </font>
    <font>
      <b/>
      <sz val="11"/>
      <color theme="0"/>
      <name val="Purista"/>
      <family val="3"/>
    </font>
    <font>
      <sz val="11"/>
      <color rgb="FFFFFF00"/>
      <name val="Purista"/>
      <family val="3"/>
    </font>
    <font>
      <b/>
      <sz val="9"/>
      <name val="Purista"/>
      <family val="3"/>
    </font>
    <font>
      <sz val="11"/>
      <name val="Purista"/>
      <family val="3"/>
    </font>
    <font>
      <sz val="11"/>
      <color rgb="FFFF0000"/>
      <name val="Purista"/>
      <family val="3"/>
    </font>
    <font>
      <b/>
      <sz val="8"/>
      <name val="Purista"/>
      <family val="3"/>
    </font>
    <font>
      <b/>
      <sz val="11"/>
      <color rgb="FFFFFF00"/>
      <name val="Purista"/>
      <family val="3"/>
    </font>
    <font>
      <b/>
      <i/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10"/>
      <name val="Purista"/>
      <family val="3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4"/>
      <color theme="1"/>
      <name val="Calibri Light"/>
      <family val="2"/>
    </font>
    <font>
      <b/>
      <sz val="14"/>
      <color rgb="FFFFFF00"/>
      <name val="Calibri Light"/>
      <family val="2"/>
    </font>
    <font>
      <b/>
      <sz val="14"/>
      <color rgb="FFFFFF00"/>
      <name val="Calibri"/>
      <family val="2"/>
    </font>
    <font>
      <b/>
      <sz val="11"/>
      <color rgb="FFFFFF00"/>
      <name val="Calibri"/>
      <family val="2"/>
      <scheme val="minor"/>
    </font>
    <font>
      <sz val="9"/>
      <color rgb="FF000000"/>
      <name val="Purista"/>
      <family val="3"/>
    </font>
    <font>
      <b/>
      <i/>
      <sz val="14"/>
      <name val="Calibri Light"/>
      <family val="2"/>
    </font>
    <font>
      <b/>
      <i/>
      <sz val="9"/>
      <name val="Purista"/>
      <family val="3"/>
    </font>
    <font>
      <b/>
      <sz val="10"/>
      <color rgb="FFFF0000"/>
      <name val="Purista"/>
      <family val="3"/>
    </font>
    <font>
      <b/>
      <sz val="9"/>
      <color theme="0"/>
      <name val="Purista"/>
      <family val="3"/>
    </font>
    <font>
      <b/>
      <sz val="9"/>
      <color rgb="FF000000"/>
      <name val="Purista"/>
      <family val="3"/>
    </font>
    <font>
      <b/>
      <sz val="9"/>
      <color rgb="FFFF0000"/>
      <name val="Purista"/>
      <family val="3"/>
    </font>
    <font>
      <i/>
      <sz val="10"/>
      <color theme="1"/>
      <name val="Purista"/>
      <family val="3"/>
    </font>
    <font>
      <sz val="10"/>
      <color rgb="FFFF0000"/>
      <name val="Purista"/>
      <family val="3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7030A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2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center"/>
    </xf>
    <xf numFmtId="0" fontId="2" fillId="3" borderId="0" xfId="0" quotePrefix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165" fontId="8" fillId="2" borderId="7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4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15" fillId="0" borderId="18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165" fontId="0" fillId="0" borderId="0" xfId="0" applyNumberFormat="1"/>
    <xf numFmtId="0" fontId="0" fillId="0" borderId="18" xfId="0" applyBorder="1"/>
    <xf numFmtId="0" fontId="0" fillId="8" borderId="0" xfId="0" applyFill="1"/>
    <xf numFmtId="165" fontId="0" fillId="6" borderId="0" xfId="0" applyNumberFormat="1" applyFill="1"/>
    <xf numFmtId="0" fontId="0" fillId="6" borderId="0" xfId="0" applyFill="1"/>
    <xf numFmtId="165" fontId="0" fillId="8" borderId="0" xfId="0" applyNumberFormat="1" applyFill="1"/>
    <xf numFmtId="165" fontId="0" fillId="7" borderId="0" xfId="0" applyNumberFormat="1" applyFill="1"/>
    <xf numFmtId="0" fontId="0" fillId="7" borderId="0" xfId="0" applyFill="1"/>
    <xf numFmtId="0" fontId="20" fillId="0" borderId="0" xfId="1"/>
    <xf numFmtId="0" fontId="20" fillId="0" borderId="0" xfId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9" borderId="0" xfId="0" applyFill="1" applyAlignment="1">
      <alignment horizontal="center" vertical="top"/>
    </xf>
    <xf numFmtId="164" fontId="0" fillId="10" borderId="0" xfId="0" applyNumberForma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5" fillId="0" borderId="0" xfId="0" applyFont="1"/>
    <xf numFmtId="0" fontId="0" fillId="6" borderId="0" xfId="0" applyFill="1" applyAlignment="1">
      <alignment horizontal="left" vertical="top"/>
    </xf>
    <xf numFmtId="0" fontId="0" fillId="6" borderId="0" xfId="0" applyFill="1" applyAlignment="1">
      <alignment horizontal="center" vertical="top"/>
    </xf>
    <xf numFmtId="0" fontId="0" fillId="8" borderId="0" xfId="0" applyFill="1" applyAlignment="1">
      <alignment horizontal="left" vertical="top"/>
    </xf>
    <xf numFmtId="0" fontId="0" fillId="8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center" vertical="top"/>
    </xf>
    <xf numFmtId="0" fontId="20" fillId="0" borderId="0" xfId="1" applyAlignment="1">
      <alignment horizontal="center" vertical="top"/>
    </xf>
    <xf numFmtId="0" fontId="0" fillId="11" borderId="0" xfId="0" applyFill="1"/>
    <xf numFmtId="0" fontId="16" fillId="11" borderId="0" xfId="0" applyFont="1" applyFill="1" applyAlignment="1">
      <alignment vertical="top" wrapText="1"/>
    </xf>
    <xf numFmtId="0" fontId="18" fillId="11" borderId="0" xfId="0" applyFont="1" applyFill="1" applyAlignment="1">
      <alignment horizontal="center" vertical="top" wrapText="1"/>
    </xf>
    <xf numFmtId="0" fontId="18" fillId="11" borderId="0" xfId="0" applyFont="1" applyFill="1" applyAlignment="1">
      <alignment horizontal="left" vertical="top" wrapText="1"/>
    </xf>
    <xf numFmtId="0" fontId="17" fillId="11" borderId="0" xfId="0" applyFont="1" applyFill="1" applyAlignment="1">
      <alignment horizontal="center" vertical="top"/>
    </xf>
    <xf numFmtId="0" fontId="15" fillId="2" borderId="18" xfId="0" applyFont="1" applyFill="1" applyBorder="1" applyAlignment="1">
      <alignment horizontal="center" vertical="top"/>
    </xf>
    <xf numFmtId="165" fontId="0" fillId="2" borderId="0" xfId="0" applyNumberFormat="1" applyFill="1"/>
    <xf numFmtId="0" fontId="0" fillId="2" borderId="18" xfId="0" applyFill="1" applyBorder="1"/>
    <xf numFmtId="0" fontId="19" fillId="2" borderId="0" xfId="1" applyFont="1" applyFill="1"/>
    <xf numFmtId="0" fontId="19" fillId="2" borderId="0" xfId="1" applyFont="1" applyFill="1" applyAlignment="1">
      <alignment horizontal="left"/>
    </xf>
    <xf numFmtId="0" fontId="19" fillId="2" borderId="0" xfId="1" applyFont="1" applyFill="1" applyAlignment="1">
      <alignment horizontal="center"/>
    </xf>
    <xf numFmtId="0" fontId="20" fillId="11" borderId="0" xfId="1" applyFill="1"/>
    <xf numFmtId="0" fontId="20" fillId="2" borderId="0" xfId="1" applyFill="1"/>
    <xf numFmtId="0" fontId="20" fillId="2" borderId="0" xfId="1" applyFill="1" applyAlignment="1">
      <alignment horizontal="left"/>
    </xf>
    <xf numFmtId="0" fontId="20" fillId="2" borderId="0" xfId="1" applyFill="1" applyAlignment="1">
      <alignment horizontal="center"/>
    </xf>
    <xf numFmtId="0" fontId="20" fillId="2" borderId="18" xfId="0" applyFont="1" applyFill="1" applyBorder="1"/>
    <xf numFmtId="0" fontId="21" fillId="2" borderId="18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165" fontId="0" fillId="2" borderId="18" xfId="0" applyNumberFormat="1" applyFill="1" applyBorder="1"/>
    <xf numFmtId="0" fontId="19" fillId="2" borderId="18" xfId="0" applyFont="1" applyFill="1" applyBorder="1"/>
    <xf numFmtId="0" fontId="19" fillId="2" borderId="18" xfId="0" applyFont="1" applyFill="1" applyBorder="1" applyAlignment="1">
      <alignment horizontal="left"/>
    </xf>
    <xf numFmtId="0" fontId="19" fillId="2" borderId="18" xfId="0" applyFont="1" applyFill="1" applyBorder="1" applyAlignment="1">
      <alignment horizontal="center"/>
    </xf>
    <xf numFmtId="165" fontId="0" fillId="2" borderId="19" xfId="0" applyNumberFormat="1" applyFill="1" applyBorder="1"/>
    <xf numFmtId="0" fontId="19" fillId="2" borderId="19" xfId="0" applyFont="1" applyFill="1" applyBorder="1"/>
    <xf numFmtId="0" fontId="19" fillId="2" borderId="19" xfId="0" applyFont="1" applyFill="1" applyBorder="1" applyAlignment="1">
      <alignment horizontal="left"/>
    </xf>
    <xf numFmtId="0" fontId="19" fillId="2" borderId="19" xfId="0" applyFont="1" applyFill="1" applyBorder="1" applyAlignment="1">
      <alignment horizontal="center"/>
    </xf>
    <xf numFmtId="0" fontId="0" fillId="2" borderId="19" xfId="0" applyFill="1" applyBorder="1"/>
    <xf numFmtId="0" fontId="24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165" fontId="0" fillId="0" borderId="18" xfId="0" applyNumberFormat="1" applyBorder="1"/>
    <xf numFmtId="0" fontId="0" fillId="0" borderId="18" xfId="0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6" fillId="0" borderId="18" xfId="0" applyFont="1" applyBorder="1"/>
    <xf numFmtId="0" fontId="28" fillId="0" borderId="18" xfId="0" applyFont="1" applyBorder="1"/>
    <xf numFmtId="0" fontId="25" fillId="0" borderId="18" xfId="0" applyFont="1" applyBorder="1"/>
    <xf numFmtId="165" fontId="0" fillId="8" borderId="18" xfId="0" applyNumberFormat="1" applyFill="1" applyBorder="1"/>
    <xf numFmtId="0" fontId="0" fillId="0" borderId="18" xfId="0" applyBorder="1" applyAlignment="1">
      <alignment horizontal="center" vertical="top"/>
    </xf>
    <xf numFmtId="0" fontId="0" fillId="11" borderId="0" xfId="0" quotePrefix="1" applyFill="1"/>
    <xf numFmtId="0" fontId="29" fillId="12" borderId="0" xfId="0" quotePrefix="1" applyFont="1" applyFill="1"/>
    <xf numFmtId="0" fontId="29" fillId="12" borderId="0" xfId="0" applyFont="1" applyFill="1"/>
    <xf numFmtId="165" fontId="0" fillId="6" borderId="18" xfId="0" applyNumberFormat="1" applyFill="1" applyBorder="1"/>
    <xf numFmtId="0" fontId="20" fillId="0" borderId="18" xfId="1" applyBorder="1" applyAlignment="1">
      <alignment horizontal="left" vertical="top"/>
    </xf>
    <xf numFmtId="0" fontId="20" fillId="0" borderId="18" xfId="1" applyBorder="1" applyAlignment="1">
      <alignment horizontal="center" vertical="top"/>
    </xf>
    <xf numFmtId="0" fontId="20" fillId="0" borderId="18" xfId="1" applyBorder="1"/>
    <xf numFmtId="165" fontId="0" fillId="7" borderId="18" xfId="0" applyNumberFormat="1" applyFill="1" applyBorder="1"/>
    <xf numFmtId="0" fontId="33" fillId="13" borderId="18" xfId="0" applyFont="1" applyFill="1" applyBorder="1" applyAlignment="1">
      <alignment horizontal="center" vertical="top"/>
    </xf>
    <xf numFmtId="0" fontId="34" fillId="13" borderId="18" xfId="0" applyFont="1" applyFill="1" applyBorder="1"/>
    <xf numFmtId="0" fontId="30" fillId="13" borderId="18" xfId="0" applyFont="1" applyFill="1" applyBorder="1"/>
    <xf numFmtId="0" fontId="34" fillId="13" borderId="18" xfId="1" applyFont="1" applyFill="1" applyBorder="1"/>
    <xf numFmtId="0" fontId="10" fillId="2" borderId="18" xfId="0" applyFont="1" applyFill="1" applyBorder="1" applyAlignment="1">
      <alignment horizontal="left" vertical="center"/>
    </xf>
    <xf numFmtId="0" fontId="1" fillId="2" borderId="0" xfId="0" quotePrefix="1" applyFont="1" applyFill="1"/>
    <xf numFmtId="0" fontId="36" fillId="7" borderId="0" xfId="0" quotePrefix="1" applyFont="1" applyFill="1"/>
    <xf numFmtId="0" fontId="36" fillId="7" borderId="0" xfId="0" applyFont="1" applyFill="1"/>
    <xf numFmtId="0" fontId="1" fillId="0" borderId="0" xfId="0" applyFont="1"/>
    <xf numFmtId="0" fontId="5" fillId="15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right" vertical="center"/>
    </xf>
    <xf numFmtId="0" fontId="6" fillId="4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1" fillId="7" borderId="0" xfId="0" quotePrefix="1" applyFont="1" applyFill="1" applyAlignment="1">
      <alignment vertical="center"/>
    </xf>
    <xf numFmtId="0" fontId="10" fillId="4" borderId="18" xfId="0" applyFont="1" applyFill="1" applyBorder="1" applyAlignment="1">
      <alignment horizontal="left" vertical="center"/>
    </xf>
    <xf numFmtId="0" fontId="36" fillId="7" borderId="0" xfId="0" quotePrefix="1" applyFont="1" applyFill="1" applyAlignment="1">
      <alignment vertical="center"/>
    </xf>
    <xf numFmtId="0" fontId="42" fillId="17" borderId="0" xfId="0" applyFont="1" applyFill="1" applyAlignment="1">
      <alignment horizontal="right" vertical="top"/>
    </xf>
    <xf numFmtId="0" fontId="43" fillId="17" borderId="0" xfId="0" applyFont="1" applyFill="1" applyAlignment="1">
      <alignment horizontal="left" vertical="top" wrapText="1"/>
    </xf>
    <xf numFmtId="0" fontId="42" fillId="17" borderId="0" xfId="0" applyFont="1" applyFill="1" applyAlignment="1">
      <alignment horizontal="center" vertical="top"/>
    </xf>
    <xf numFmtId="0" fontId="31" fillId="18" borderId="18" xfId="0" applyFont="1" applyFill="1" applyBorder="1" applyAlignment="1">
      <alignment horizontal="center"/>
    </xf>
    <xf numFmtId="165" fontId="30" fillId="18" borderId="18" xfId="0" applyNumberFormat="1" applyFont="1" applyFill="1" applyBorder="1"/>
    <xf numFmtId="0" fontId="16" fillId="19" borderId="0" xfId="0" applyFont="1" applyFill="1" applyAlignment="1">
      <alignment vertical="top" wrapText="1"/>
    </xf>
    <xf numFmtId="0" fontId="0" fillId="19" borderId="0" xfId="0" applyFill="1" applyAlignment="1">
      <alignment horizontal="center" vertical="top"/>
    </xf>
    <xf numFmtId="0" fontId="24" fillId="20" borderId="0" xfId="0" applyFont="1" applyFill="1" applyAlignment="1">
      <alignment horizontal="center" vertical="top"/>
    </xf>
    <xf numFmtId="0" fontId="15" fillId="20" borderId="0" xfId="0" applyFont="1" applyFill="1" applyAlignment="1">
      <alignment horizontal="center" vertical="top"/>
    </xf>
    <xf numFmtId="0" fontId="0" fillId="20" borderId="0" xfId="0" applyFill="1"/>
    <xf numFmtId="0" fontId="20" fillId="20" borderId="0" xfId="1" applyFill="1"/>
    <xf numFmtId="0" fontId="0" fillId="19" borderId="0" xfId="0" applyFill="1"/>
    <xf numFmtId="0" fontId="15" fillId="20" borderId="20" xfId="0" applyFont="1" applyFill="1" applyBorder="1" applyAlignment="1">
      <alignment horizontal="center" vertical="top"/>
    </xf>
    <xf numFmtId="0" fontId="0" fillId="20" borderId="20" xfId="0" applyFill="1" applyBorder="1"/>
    <xf numFmtId="165" fontId="0" fillId="20" borderId="0" xfId="0" applyNumberFormat="1" applyFill="1"/>
    <xf numFmtId="0" fontId="20" fillId="19" borderId="0" xfId="1" applyFill="1"/>
    <xf numFmtId="0" fontId="22" fillId="0" borderId="18" xfId="0" applyFont="1" applyBorder="1" applyAlignment="1">
      <alignment horizontal="left" vertical="top"/>
    </xf>
    <xf numFmtId="0" fontId="6" fillId="21" borderId="7" xfId="0" applyFont="1" applyFill="1" applyBorder="1" applyAlignment="1">
      <alignment vertical="center"/>
    </xf>
    <xf numFmtId="0" fontId="6" fillId="21" borderId="12" xfId="0" applyFont="1" applyFill="1" applyBorder="1" applyAlignment="1">
      <alignment vertical="center"/>
    </xf>
    <xf numFmtId="0" fontId="7" fillId="21" borderId="27" xfId="0" applyFont="1" applyFill="1" applyBorder="1" applyAlignment="1">
      <alignment horizontal="left" vertical="center"/>
    </xf>
    <xf numFmtId="0" fontId="6" fillId="21" borderId="7" xfId="0" applyFont="1" applyFill="1" applyBorder="1" applyAlignment="1">
      <alignment horizontal="left" vertical="center"/>
    </xf>
    <xf numFmtId="0" fontId="12" fillId="21" borderId="15" xfId="0" applyFont="1" applyFill="1" applyBorder="1" applyAlignment="1">
      <alignment horizontal="center" vertical="center"/>
    </xf>
    <xf numFmtId="0" fontId="12" fillId="21" borderId="28" xfId="0" applyFont="1" applyFill="1" applyBorder="1" applyAlignment="1">
      <alignment horizontal="left" vertical="center"/>
    </xf>
    <xf numFmtId="0" fontId="12" fillId="21" borderId="15" xfId="0" applyFont="1" applyFill="1" applyBorder="1" applyAlignment="1">
      <alignment horizontal="left" vertical="center"/>
    </xf>
    <xf numFmtId="0" fontId="12" fillId="21" borderId="12" xfId="0" applyFont="1" applyFill="1" applyBorder="1" applyAlignment="1">
      <alignment horizontal="left" vertical="center"/>
    </xf>
    <xf numFmtId="165" fontId="8" fillId="21" borderId="6" xfId="0" applyNumberFormat="1" applyFont="1" applyFill="1" applyBorder="1" applyAlignment="1">
      <alignment vertical="center"/>
    </xf>
    <xf numFmtId="0" fontId="44" fillId="14" borderId="7" xfId="0" applyFont="1" applyFill="1" applyBorder="1" applyAlignment="1">
      <alignment horizontal="left" vertical="center"/>
    </xf>
    <xf numFmtId="0" fontId="44" fillId="14" borderId="12" xfId="0" applyFont="1" applyFill="1" applyBorder="1" applyAlignment="1">
      <alignment horizontal="left" vertical="center"/>
    </xf>
    <xf numFmtId="0" fontId="44" fillId="14" borderId="27" xfId="0" applyFont="1" applyFill="1" applyBorder="1" applyAlignment="1">
      <alignment horizontal="left" vertical="center"/>
    </xf>
    <xf numFmtId="164" fontId="44" fillId="14" borderId="15" xfId="0" applyNumberFormat="1" applyFont="1" applyFill="1" applyBorder="1" applyAlignment="1">
      <alignment horizontal="right" vertical="center"/>
    </xf>
    <xf numFmtId="164" fontId="44" fillId="14" borderId="28" xfId="0" applyNumberFormat="1" applyFont="1" applyFill="1" applyBorder="1" applyAlignment="1">
      <alignment horizontal="right" vertical="center"/>
    </xf>
    <xf numFmtId="164" fontId="44" fillId="14" borderId="12" xfId="0" applyNumberFormat="1" applyFont="1" applyFill="1" applyBorder="1" applyAlignment="1">
      <alignment horizontal="right" vertical="center"/>
    </xf>
    <xf numFmtId="0" fontId="44" fillId="14" borderId="15" xfId="0" applyFont="1" applyFill="1" applyBorder="1" applyAlignment="1">
      <alignment horizontal="right" vertical="center"/>
    </xf>
    <xf numFmtId="0" fontId="35" fillId="6" borderId="0" xfId="0" applyFont="1" applyFill="1"/>
    <xf numFmtId="0" fontId="10" fillId="6" borderId="0" xfId="0" applyFont="1" applyFill="1"/>
    <xf numFmtId="0" fontId="1" fillId="16" borderId="0" xfId="0" applyFont="1" applyFill="1" applyAlignment="1">
      <alignment vertical="center"/>
    </xf>
    <xf numFmtId="0" fontId="37" fillId="2" borderId="21" xfId="0" applyFont="1" applyFill="1" applyBorder="1" applyAlignment="1" applyProtection="1">
      <alignment horizontal="center" vertical="center"/>
      <protection hidden="1"/>
    </xf>
    <xf numFmtId="0" fontId="10" fillId="16" borderId="0" xfId="0" applyFont="1" applyFill="1" applyAlignment="1">
      <alignment vertical="center"/>
    </xf>
    <xf numFmtId="0" fontId="45" fillId="0" borderId="18" xfId="0" applyFont="1" applyBorder="1" applyAlignment="1">
      <alignment horizontal="left" vertical="top"/>
    </xf>
    <xf numFmtId="0" fontId="45" fillId="0" borderId="18" xfId="0" applyFont="1" applyBorder="1" applyAlignment="1">
      <alignment horizontal="center" vertical="top"/>
    </xf>
    <xf numFmtId="0" fontId="46" fillId="0" borderId="18" xfId="0" applyFont="1" applyBorder="1" applyAlignment="1">
      <alignment horizontal="center" vertical="top"/>
    </xf>
    <xf numFmtId="0" fontId="46" fillId="0" borderId="18" xfId="0" applyFont="1" applyBorder="1"/>
    <xf numFmtId="0" fontId="47" fillId="0" borderId="18" xfId="0" applyFont="1" applyBorder="1"/>
    <xf numFmtId="0" fontId="47" fillId="6" borderId="0" xfId="0" applyFont="1" applyFill="1"/>
    <xf numFmtId="0" fontId="21" fillId="0" borderId="18" xfId="0" applyFont="1" applyBorder="1" applyAlignment="1">
      <alignment horizontal="center" vertical="top"/>
    </xf>
    <xf numFmtId="164" fontId="31" fillId="18" borderId="18" xfId="0" applyNumberFormat="1" applyFont="1" applyFill="1" applyBorder="1" applyAlignment="1">
      <alignment horizontal="center"/>
    </xf>
    <xf numFmtId="164" fontId="30" fillId="18" borderId="18" xfId="0" applyNumberFormat="1" applyFont="1" applyFill="1" applyBorder="1"/>
    <xf numFmtId="164" fontId="32" fillId="18" borderId="18" xfId="0" applyNumberFormat="1" applyFont="1" applyFill="1" applyBorder="1" applyAlignment="1">
      <alignment horizontal="center"/>
    </xf>
    <xf numFmtId="164" fontId="31" fillId="18" borderId="19" xfId="0" applyNumberFormat="1" applyFont="1" applyFill="1" applyBorder="1" applyAlignment="1">
      <alignment horizontal="center"/>
    </xf>
    <xf numFmtId="0" fontId="38" fillId="2" borderId="18" xfId="0" applyFont="1" applyFill="1" applyBorder="1" applyAlignment="1">
      <alignment vertical="center"/>
    </xf>
    <xf numFmtId="0" fontId="1" fillId="2" borderId="18" xfId="0" applyFont="1" applyFill="1" applyBorder="1"/>
    <xf numFmtId="0" fontId="48" fillId="2" borderId="18" xfId="0" applyFont="1" applyFill="1" applyBorder="1" applyAlignment="1">
      <alignment horizontal="center"/>
    </xf>
    <xf numFmtId="164" fontId="49" fillId="18" borderId="18" xfId="0" applyNumberFormat="1" applyFont="1" applyFill="1" applyBorder="1" applyAlignment="1">
      <alignment horizontal="center"/>
    </xf>
    <xf numFmtId="164" fontId="50" fillId="18" borderId="18" xfId="0" applyNumberFormat="1" applyFont="1" applyFill="1" applyBorder="1" applyAlignment="1">
      <alignment horizontal="center"/>
    </xf>
    <xf numFmtId="164" fontId="51" fillId="18" borderId="18" xfId="0" applyNumberFormat="1" applyFont="1" applyFill="1" applyBorder="1"/>
    <xf numFmtId="0" fontId="49" fillId="18" borderId="18" xfId="0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164" fontId="52" fillId="2" borderId="12" xfId="0" quotePrefix="1" applyNumberFormat="1" applyFont="1" applyFill="1" applyBorder="1" applyAlignment="1">
      <alignment vertical="center"/>
    </xf>
    <xf numFmtId="164" fontId="11" fillId="2" borderId="13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vertical="center"/>
    </xf>
    <xf numFmtId="164" fontId="11" fillId="2" borderId="10" xfId="0" applyNumberFormat="1" applyFont="1" applyFill="1" applyBorder="1" applyAlignment="1">
      <alignment vertical="center"/>
    </xf>
    <xf numFmtId="164" fontId="11" fillId="2" borderId="15" xfId="0" quotePrefix="1" applyNumberFormat="1" applyFont="1" applyFill="1" applyBorder="1" applyAlignment="1">
      <alignment vertical="center"/>
    </xf>
    <xf numFmtId="165" fontId="13" fillId="2" borderId="17" xfId="0" applyNumberFormat="1" applyFont="1" applyFill="1" applyBorder="1" applyAlignment="1">
      <alignment vertical="center"/>
    </xf>
    <xf numFmtId="0" fontId="53" fillId="11" borderId="0" xfId="0" applyFont="1" applyFill="1" applyAlignment="1">
      <alignment horizontal="right" vertical="top"/>
    </xf>
    <xf numFmtId="0" fontId="53" fillId="11" borderId="0" xfId="0" applyFont="1" applyFill="1" applyAlignment="1">
      <alignment horizontal="center" vertical="top"/>
    </xf>
    <xf numFmtId="0" fontId="53" fillId="11" borderId="0" xfId="0" applyFont="1" applyFill="1" applyAlignment="1">
      <alignment horizontal="left" vertical="top" wrapText="1"/>
    </xf>
    <xf numFmtId="0" fontId="33" fillId="7" borderId="18" xfId="0" applyFont="1" applyFill="1" applyBorder="1" applyAlignment="1">
      <alignment horizontal="center"/>
    </xf>
    <xf numFmtId="2" fontId="4" fillId="3" borderId="0" xfId="0" applyNumberFormat="1" applyFont="1" applyFill="1" applyAlignment="1">
      <alignment horizontal="right" vertical="center"/>
    </xf>
    <xf numFmtId="0" fontId="56" fillId="7" borderId="5" xfId="0" applyFont="1" applyFill="1" applyBorder="1" applyAlignment="1">
      <alignment horizontal="center" vertical="center"/>
    </xf>
    <xf numFmtId="0" fontId="57" fillId="4" borderId="2" xfId="0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vertical="center"/>
    </xf>
    <xf numFmtId="0" fontId="54" fillId="2" borderId="22" xfId="0" applyFont="1" applyFill="1" applyBorder="1" applyAlignment="1" applyProtection="1">
      <alignment horizontal="left" vertical="center"/>
      <protection hidden="1"/>
    </xf>
    <xf numFmtId="0" fontId="38" fillId="16" borderId="18" xfId="0" quotePrefix="1" applyFont="1" applyFill="1" applyBorder="1" applyAlignment="1">
      <alignment horizontal="left" vertical="center"/>
    </xf>
    <xf numFmtId="0" fontId="39" fillId="22" borderId="18" xfId="0" quotePrefix="1" applyFont="1" applyFill="1" applyBorder="1" applyAlignment="1">
      <alignment horizontal="left" vertical="center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38" fillId="16" borderId="18" xfId="0" applyFont="1" applyFill="1" applyBorder="1" applyAlignment="1">
      <alignment horizontal="left" vertical="center"/>
    </xf>
    <xf numFmtId="0" fontId="1" fillId="16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vertical="center"/>
    </xf>
    <xf numFmtId="0" fontId="59" fillId="2" borderId="9" xfId="0" applyFont="1" applyFill="1" applyBorder="1" applyAlignment="1">
      <alignment vertical="center"/>
    </xf>
    <xf numFmtId="0" fontId="59" fillId="2" borderId="12" xfId="0" applyFont="1" applyFill="1" applyBorder="1" applyAlignment="1">
      <alignment vertical="center"/>
    </xf>
    <xf numFmtId="164" fontId="55" fillId="14" borderId="14" xfId="0" applyNumberFormat="1" applyFont="1" applyFill="1" applyBorder="1" applyAlignment="1">
      <alignment vertical="center"/>
    </xf>
    <xf numFmtId="164" fontId="55" fillId="14" borderId="16" xfId="0" applyNumberFormat="1" applyFont="1" applyFill="1" applyBorder="1" applyAlignment="1">
      <alignment vertical="center"/>
    </xf>
    <xf numFmtId="0" fontId="58" fillId="7" borderId="5" xfId="0" applyFont="1" applyFill="1" applyBorder="1" applyAlignment="1">
      <alignment horizontal="center" vertical="center"/>
    </xf>
    <xf numFmtId="0" fontId="1" fillId="7" borderId="0" xfId="0" applyFont="1" applyFill="1"/>
    <xf numFmtId="0" fontId="39" fillId="0" borderId="0" xfId="0" applyFont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164" fontId="8" fillId="2" borderId="10" xfId="0" applyNumberFormat="1" applyFont="1" applyFill="1" applyBorder="1" applyAlignment="1">
      <alignment horizontal="right" vertical="center"/>
    </xf>
    <xf numFmtId="164" fontId="8" fillId="2" borderId="30" xfId="0" applyNumberFormat="1" applyFont="1" applyFill="1" applyBorder="1" applyAlignment="1">
      <alignment horizontal="right" vertical="center"/>
    </xf>
    <xf numFmtId="164" fontId="8" fillId="2" borderId="9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164" fontId="8" fillId="2" borderId="15" xfId="0" applyNumberFormat="1" applyFont="1" applyFill="1" applyBorder="1" applyAlignment="1">
      <alignment horizontal="right" vertical="center"/>
    </xf>
    <xf numFmtId="164" fontId="8" fillId="2" borderId="28" xfId="0" applyNumberFormat="1" applyFont="1" applyFill="1" applyBorder="1" applyAlignment="1">
      <alignment horizontal="right" vertical="center"/>
    </xf>
    <xf numFmtId="164" fontId="8" fillId="2" borderId="3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right" vertical="center"/>
    </xf>
    <xf numFmtId="164" fontId="8" fillId="2" borderId="12" xfId="0" applyNumberFormat="1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right" vertical="center"/>
    </xf>
    <xf numFmtId="0" fontId="44" fillId="2" borderId="12" xfId="0" applyFont="1" applyFill="1" applyBorder="1" applyAlignment="1">
      <alignment horizontal="left" vertical="center"/>
    </xf>
    <xf numFmtId="0" fontId="44" fillId="2" borderId="27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left" vertical="center"/>
    </xf>
    <xf numFmtId="164" fontId="44" fillId="2" borderId="15" xfId="0" applyNumberFormat="1" applyFont="1" applyFill="1" applyBorder="1" applyAlignment="1">
      <alignment horizontal="right" vertical="center"/>
    </xf>
    <xf numFmtId="164" fontId="44" fillId="2" borderId="28" xfId="0" applyNumberFormat="1" applyFont="1" applyFill="1" applyBorder="1" applyAlignment="1">
      <alignment horizontal="right" vertical="center"/>
    </xf>
    <xf numFmtId="164" fontId="44" fillId="2" borderId="12" xfId="0" applyNumberFormat="1" applyFont="1" applyFill="1" applyBorder="1" applyAlignment="1">
      <alignment horizontal="right" vertical="center"/>
    </xf>
    <xf numFmtId="164" fontId="44" fillId="2" borderId="31" xfId="0" applyNumberFormat="1" applyFont="1" applyFill="1" applyBorder="1" applyAlignment="1">
      <alignment horizontal="right" vertical="center"/>
    </xf>
    <xf numFmtId="0" fontId="44" fillId="2" borderId="15" xfId="0" applyFont="1" applyFill="1" applyBorder="1" applyAlignment="1">
      <alignment horizontal="right" vertical="center"/>
    </xf>
    <xf numFmtId="0" fontId="44" fillId="2" borderId="11" xfId="0" applyFont="1" applyFill="1" applyBorder="1" applyAlignment="1">
      <alignment horizontal="right" vertical="center"/>
    </xf>
    <xf numFmtId="0" fontId="44" fillId="2" borderId="9" xfId="0" applyFont="1" applyFill="1" applyBorder="1" applyAlignment="1">
      <alignment horizontal="left" vertical="center"/>
    </xf>
    <xf numFmtId="0" fontId="44" fillId="2" borderId="29" xfId="0" applyFont="1" applyFill="1" applyBorder="1" applyAlignment="1">
      <alignment horizontal="left" vertical="center"/>
    </xf>
    <xf numFmtId="0" fontId="44" fillId="2" borderId="6" xfId="0" applyFont="1" applyFill="1" applyBorder="1" applyAlignment="1">
      <alignment horizontal="left" vertical="center"/>
    </xf>
    <xf numFmtId="164" fontId="44" fillId="2" borderId="10" xfId="0" applyNumberFormat="1" applyFont="1" applyFill="1" applyBorder="1" applyAlignment="1">
      <alignment horizontal="right" vertical="center"/>
    </xf>
    <xf numFmtId="164" fontId="44" fillId="2" borderId="30" xfId="0" applyNumberFormat="1" applyFont="1" applyFill="1" applyBorder="1" applyAlignment="1">
      <alignment horizontal="right" vertical="center"/>
    </xf>
    <xf numFmtId="0" fontId="1" fillId="14" borderId="0" xfId="0" applyFont="1" applyFill="1"/>
    <xf numFmtId="0" fontId="39" fillId="1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35" fillId="23" borderId="0" xfId="0" applyFont="1" applyFill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0" fontId="39" fillId="14" borderId="0" xfId="0" applyFont="1" applyFill="1"/>
    <xf numFmtId="0" fontId="60" fillId="14" borderId="12" xfId="0" applyFont="1" applyFill="1" applyBorder="1" applyAlignment="1">
      <alignment horizontal="left" vertical="center"/>
    </xf>
    <xf numFmtId="0" fontId="60" fillId="14" borderId="27" xfId="0" applyFont="1" applyFill="1" applyBorder="1" applyAlignment="1">
      <alignment horizontal="left" vertical="center"/>
    </xf>
    <xf numFmtId="0" fontId="60" fillId="14" borderId="7" xfId="0" applyFont="1" applyFill="1" applyBorder="1" applyAlignment="1">
      <alignment horizontal="left" vertical="center"/>
    </xf>
    <xf numFmtId="164" fontId="60" fillId="14" borderId="15" xfId="0" applyNumberFormat="1" applyFont="1" applyFill="1" applyBorder="1" applyAlignment="1">
      <alignment horizontal="right" vertical="center"/>
    </xf>
    <xf numFmtId="164" fontId="60" fillId="14" borderId="28" xfId="0" applyNumberFormat="1" applyFont="1" applyFill="1" applyBorder="1" applyAlignment="1">
      <alignment horizontal="right" vertical="center"/>
    </xf>
    <xf numFmtId="0" fontId="60" fillId="14" borderId="32" xfId="0" applyFont="1" applyFill="1" applyBorder="1" applyAlignment="1">
      <alignment horizontal="right" vertical="center"/>
    </xf>
    <xf numFmtId="164" fontId="60" fillId="14" borderId="12" xfId="0" applyNumberFormat="1" applyFont="1" applyFill="1" applyBorder="1" applyAlignment="1">
      <alignment horizontal="right" vertical="center"/>
    </xf>
    <xf numFmtId="164" fontId="60" fillId="14" borderId="31" xfId="0" applyNumberFormat="1" applyFont="1" applyFill="1" applyBorder="1" applyAlignment="1">
      <alignment horizontal="right" vertical="center"/>
    </xf>
    <xf numFmtId="0" fontId="60" fillId="14" borderId="15" xfId="0" applyFont="1" applyFill="1" applyBorder="1" applyAlignment="1">
      <alignment horizontal="right" vertical="center"/>
    </xf>
    <xf numFmtId="0" fontId="60" fillId="14" borderId="9" xfId="0" applyFont="1" applyFill="1" applyBorder="1" applyAlignment="1">
      <alignment horizontal="left" vertical="center"/>
    </xf>
    <xf numFmtId="0" fontId="60" fillId="14" borderId="29" xfId="0" applyFont="1" applyFill="1" applyBorder="1" applyAlignment="1">
      <alignment horizontal="left" vertical="center"/>
    </xf>
    <xf numFmtId="0" fontId="60" fillId="14" borderId="6" xfId="0" applyFont="1" applyFill="1" applyBorder="1" applyAlignment="1">
      <alignment horizontal="left" vertical="center"/>
    </xf>
    <xf numFmtId="164" fontId="60" fillId="14" borderId="10" xfId="0" applyNumberFormat="1" applyFont="1" applyFill="1" applyBorder="1" applyAlignment="1">
      <alignment horizontal="right" vertical="center"/>
    </xf>
    <xf numFmtId="164" fontId="60" fillId="14" borderId="30" xfId="0" applyNumberFormat="1" applyFont="1" applyFill="1" applyBorder="1" applyAlignment="1">
      <alignment horizontal="right" vertical="center"/>
    </xf>
    <xf numFmtId="0" fontId="60" fillId="14" borderId="10" xfId="0" applyFont="1" applyFill="1" applyBorder="1" applyAlignment="1">
      <alignment horizontal="right" vertical="center"/>
    </xf>
    <xf numFmtId="164" fontId="60" fillId="14" borderId="9" xfId="0" applyNumberFormat="1" applyFont="1" applyFill="1" applyBorder="1" applyAlignment="1">
      <alignment horizontal="right" vertical="center"/>
    </xf>
    <xf numFmtId="0" fontId="21" fillId="0" borderId="18" xfId="0" applyFont="1" applyBorder="1" applyAlignment="1">
      <alignment horizontal="center" vertical="top"/>
    </xf>
    <xf numFmtId="49" fontId="21" fillId="0" borderId="18" xfId="0" applyNumberFormat="1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top"/>
    </xf>
    <xf numFmtId="0" fontId="40" fillId="16" borderId="0" xfId="0" applyFont="1" applyFill="1" applyAlignment="1">
      <alignment horizontal="right" vertical="center"/>
    </xf>
    <xf numFmtId="0" fontId="39" fillId="14" borderId="0" xfId="0" applyFont="1" applyFill="1" applyAlignment="1">
      <alignment horizontal="left" vertical="center" wrapText="1"/>
    </xf>
    <xf numFmtId="0" fontId="10" fillId="0" borderId="24" xfId="0" applyFont="1" applyBorder="1" applyAlignment="1">
      <alignment horizontal="center"/>
    </xf>
  </cellXfs>
  <cellStyles count="2">
    <cellStyle name="Normal" xfId="0" builtinId="0"/>
    <cellStyle name="Normal 3" xfId="1" xr:uid="{AC0CA072-CF81-4E01-A582-0F22A5E29FDA}"/>
  </cellStyles>
  <dxfs count="21"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1383042</xdr:colOff>
      <xdr:row>6</xdr:row>
      <xdr:rowOff>112058</xdr:rowOff>
    </xdr:from>
    <xdr:to>
      <xdr:col>20</xdr:col>
      <xdr:colOff>1393205</xdr:colOff>
      <xdr:row>9</xdr:row>
      <xdr:rowOff>161011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5CAE2AB-780E-4772-1C57-432F93C004AF}"/>
            </a:ext>
          </a:extLst>
        </xdr:cNvPr>
        <xdr:cNvCxnSpPr/>
      </xdr:nvCxnSpPr>
      <xdr:spPr>
        <a:xfrm flipV="1">
          <a:off x="11877351" y="1199029"/>
          <a:ext cx="10163" cy="65407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405181</xdr:colOff>
      <xdr:row>14</xdr:row>
      <xdr:rowOff>105275</xdr:rowOff>
    </xdr:from>
    <xdr:to>
      <xdr:col>15</xdr:col>
      <xdr:colOff>147445</xdr:colOff>
      <xdr:row>14</xdr:row>
      <xdr:rowOff>105275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BC0229E-B20A-5E25-65B0-1792FEDF5954}"/>
            </a:ext>
          </a:extLst>
        </xdr:cNvPr>
        <xdr:cNvCxnSpPr/>
      </xdr:nvCxnSpPr>
      <xdr:spPr>
        <a:xfrm flipH="1">
          <a:off x="8265813" y="2797341"/>
          <a:ext cx="258619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67E98B-656A-4B50-A525-96D1D60FA575}" name="_COMP" displayName="_COMP" ref="C1:C4" totalsRowShown="0" headerRowDxfId="20" dataDxfId="18" headerRowBorderDxfId="19">
  <autoFilter ref="C1:C4" xr:uid="{3E67E98B-656A-4B50-A525-96D1D60FA575}"/>
  <tableColumns count="1">
    <tableColumn id="1" xr3:uid="{5941191D-E155-4959-A2BA-B6963B5CF898}" name="Compositions" dataDxfId="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4681CA-6CA0-47F4-8A1E-4C4BBB86F77A}" name="_3e_Classes" displayName="_3e_Classes" ref="A1:A7" totalsRowShown="0" headerRowDxfId="16" dataDxfId="14" headerRowBorderDxfId="15" tableBorderDxfId="13" totalsRowBorderDxfId="12">
  <autoFilter ref="A1:A7" xr:uid="{584681CA-6CA0-47F4-8A1E-4C4BBB86F77A}"/>
  <tableColumns count="1">
    <tableColumn id="1" xr3:uid="{63A3FEBE-83DF-4D64-834F-20780C0D2D92}" name="Class_3e" dataDxfId="1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92E7C4-7990-410A-9306-B449917FCB08}" name="Number_to_CHOOSE" displayName="Number_to_CHOOSE" ref="F1:F4" totalsRowShown="0" headerRowDxfId="10" dataDxfId="8" headerRowBorderDxfId="9">
  <autoFilter ref="F1:F4" xr:uid="{2A92E7C4-7990-410A-9306-B449917FCB08}"/>
  <tableColumns count="1">
    <tableColumn id="1" xr3:uid="{127A16C6-0DAE-408F-81AB-376A77CA1BDB}" name="CHOOSE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52CFA7-82C7-4AFB-B2AE-E439657BB326}" name="Average_to_CHOOSE" displayName="Average_to_CHOOSE" ref="H1:H4" totalsRowShown="0" headerRowDxfId="6" dataDxfId="4" headerRowBorderDxfId="5">
  <autoFilter ref="H1:H4" xr:uid="{EB52CFA7-82C7-4AFB-B2AE-E439657BB326}"/>
  <tableColumns count="1">
    <tableColumn id="1" xr3:uid="{CF23AA24-A4ED-41ED-82F5-0BD2D35FA316}" name="AVERAG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9773F7C-F929-3240-BF5E-6FFB4E2CE683}">
  <we:reference id="wa200003696" version="1.3.0.0" store="en-GB" storeType="OMEX"/>
  <we:alternateReferences>
    <we:reference id="WA200003696" version="1.3.0.0" store="" storeType="OMEX"/>
  </we:alternateReferences>
  <we:properties>
    <we:property name="projectV0_1-56c6e055-265e-4713-816e-a646dbb708de" value="{&quot;kind&quot;:&quot;AFEJSONBlobNode&quot;,&quot;id&quot;:&quot;{301827AB-35D7-B74A-A7E9-98AAC6801371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DB62-C851-4BA1-858C-943919ECFE4E}">
  <dimension ref="A1:J9"/>
  <sheetViews>
    <sheetView zoomScale="190" zoomScaleNormal="190" workbookViewId="0">
      <selection activeCell="H12" sqref="H12"/>
    </sheetView>
  </sheetViews>
  <sheetFormatPr defaultColWidth="9.140625" defaultRowHeight="15.75" x14ac:dyDescent="0.25"/>
  <cols>
    <col min="1" max="1" width="9.7109375" style="2" customWidth="1"/>
    <col min="2" max="2" width="17" style="2" customWidth="1"/>
    <col min="3" max="3" width="15" style="2" customWidth="1"/>
    <col min="4" max="5" width="9.140625" style="2"/>
    <col min="6" max="6" width="10" style="2" customWidth="1"/>
    <col min="7" max="7" width="9.140625" style="2"/>
    <col min="8" max="8" width="13.28515625" style="2" bestFit="1" customWidth="1"/>
    <col min="9" max="16384" width="9.140625" style="2"/>
  </cols>
  <sheetData>
    <row r="1" spans="1:10" x14ac:dyDescent="0.25">
      <c r="A1" s="107" t="s">
        <v>151</v>
      </c>
      <c r="B1" s="110"/>
      <c r="C1" s="112" t="s">
        <v>148</v>
      </c>
      <c r="F1" s="112" t="s">
        <v>174</v>
      </c>
      <c r="H1" s="112" t="s">
        <v>171</v>
      </c>
    </row>
    <row r="2" spans="1:10" x14ac:dyDescent="0.25">
      <c r="A2" s="108" t="s">
        <v>0</v>
      </c>
      <c r="B2" s="110"/>
      <c r="C2" s="100" t="s">
        <v>19</v>
      </c>
      <c r="F2" s="2">
        <v>2</v>
      </c>
      <c r="H2" s="2">
        <v>12</v>
      </c>
    </row>
    <row r="3" spans="1:10" x14ac:dyDescent="0.25">
      <c r="A3" s="108" t="s">
        <v>3</v>
      </c>
      <c r="B3" s="110"/>
      <c r="C3" s="100" t="s">
        <v>18</v>
      </c>
      <c r="F3" s="2">
        <v>5</v>
      </c>
      <c r="H3" s="2">
        <v>14</v>
      </c>
    </row>
    <row r="4" spans="1:10" x14ac:dyDescent="0.25">
      <c r="A4" s="108" t="s">
        <v>4</v>
      </c>
      <c r="B4" s="110"/>
      <c r="C4" s="100" t="s">
        <v>159</v>
      </c>
      <c r="F4" s="2">
        <v>10</v>
      </c>
      <c r="H4" s="2">
        <v>16</v>
      </c>
    </row>
    <row r="5" spans="1:10" x14ac:dyDescent="0.25">
      <c r="A5" s="108" t="s">
        <v>152</v>
      </c>
      <c r="B5" s="110"/>
    </row>
    <row r="6" spans="1:10" x14ac:dyDescent="0.25">
      <c r="A6" s="108" t="s">
        <v>153</v>
      </c>
      <c r="B6" s="110"/>
      <c r="C6" s="102" t="s">
        <v>149</v>
      </c>
      <c r="D6" s="103"/>
      <c r="F6" s="102" t="s">
        <v>175</v>
      </c>
      <c r="G6" s="204"/>
      <c r="H6" s="204"/>
    </row>
    <row r="7" spans="1:10" x14ac:dyDescent="0.25">
      <c r="A7" s="109" t="s">
        <v>154</v>
      </c>
      <c r="B7" s="110"/>
    </row>
    <row r="8" spans="1:10" x14ac:dyDescent="0.25">
      <c r="A8" s="110"/>
      <c r="B8" s="110"/>
      <c r="H8" s="102" t="s">
        <v>178</v>
      </c>
      <c r="I8" s="204"/>
      <c r="J8" s="204"/>
    </row>
    <row r="9" spans="1:10" x14ac:dyDescent="0.25">
      <c r="A9" s="113" t="s">
        <v>155</v>
      </c>
      <c r="B9" s="111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241-FFA4-40ED-A2C7-9596D4AAFF22}">
  <dimension ref="A1:DI207"/>
  <sheetViews>
    <sheetView zoomScale="115" zoomScaleNormal="115" workbookViewId="0">
      <selection activeCell="D36" sqref="D36"/>
    </sheetView>
  </sheetViews>
  <sheetFormatPr defaultColWidth="9.140625" defaultRowHeight="15.75" x14ac:dyDescent="0.25"/>
  <cols>
    <col min="1" max="1" width="3.140625" style="63" bestFit="1" customWidth="1"/>
    <col min="2" max="2" width="13.42578125" style="63" bestFit="1" customWidth="1"/>
    <col min="3" max="3" width="23.140625" style="64" customWidth="1"/>
    <col min="4" max="4" width="20.28515625" style="65" bestFit="1" customWidth="1"/>
    <col min="5" max="5" width="6.7109375" style="65" bestFit="1" customWidth="1"/>
    <col min="6" max="6" width="8.42578125" style="65" bestFit="1" customWidth="1"/>
    <col min="7" max="7" width="10.42578125" style="64" customWidth="1"/>
    <col min="8" max="8" width="12.42578125" style="62" customWidth="1"/>
    <col min="9" max="9" width="5.7109375" style="129" customWidth="1"/>
    <col min="10" max="10" width="3.140625" style="63" bestFit="1" customWidth="1"/>
    <col min="11" max="11" width="13.42578125" style="63" bestFit="1" customWidth="1"/>
    <col min="12" max="12" width="23.140625" style="64" customWidth="1"/>
    <col min="13" max="13" width="20.28515625" style="65" bestFit="1" customWidth="1"/>
    <col min="14" max="14" width="6.7109375" style="65" bestFit="1" customWidth="1"/>
    <col min="15" max="15" width="8.42578125" style="65" bestFit="1" customWidth="1"/>
    <col min="16" max="16" width="10.42578125" style="64" customWidth="1"/>
    <col min="17" max="17" width="8.42578125" style="65" bestFit="1" customWidth="1"/>
    <col min="18" max="18" width="10.42578125" style="64" customWidth="1"/>
    <col min="19" max="19" width="8.42578125" style="65" bestFit="1" customWidth="1"/>
    <col min="20" max="20" width="10.42578125" style="64" customWidth="1"/>
    <col min="21" max="21" width="12.42578125" style="62" customWidth="1"/>
    <col min="22" max="22" width="5.7109375" style="129" customWidth="1"/>
    <col min="23" max="27" width="5.7109375" style="62" customWidth="1"/>
    <col min="28" max="112" width="12.42578125" style="62" customWidth="1"/>
    <col min="113" max="16384" width="9.140625" style="63"/>
  </cols>
  <sheetData>
    <row r="1" spans="1:113" s="1" customFormat="1" ht="18.95" customHeight="1" x14ac:dyDescent="0.25">
      <c r="B1" s="51" t="s">
        <v>176</v>
      </c>
      <c r="C1" s="52"/>
      <c r="D1" s="52"/>
      <c r="E1" s="52"/>
      <c r="F1" s="53"/>
      <c r="G1" s="183"/>
      <c r="H1" s="181" t="s">
        <v>19</v>
      </c>
      <c r="I1" s="125"/>
      <c r="J1" s="51"/>
      <c r="K1" s="51" t="s">
        <v>176</v>
      </c>
      <c r="L1" s="52"/>
      <c r="M1" s="52"/>
      <c r="N1" s="52"/>
      <c r="O1" s="53"/>
      <c r="P1" s="53"/>
      <c r="Q1" s="53"/>
      <c r="R1" s="53"/>
      <c r="S1" s="53"/>
      <c r="T1" s="183"/>
      <c r="U1" s="181" t="s">
        <v>18</v>
      </c>
      <c r="V1" s="125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</row>
    <row r="2" spans="1:113" s="1" customFormat="1" ht="18.95" customHeight="1" x14ac:dyDescent="0.25">
      <c r="B2" s="51" t="s">
        <v>177</v>
      </c>
      <c r="C2" s="52"/>
      <c r="D2" s="52"/>
      <c r="E2" s="52"/>
      <c r="F2" s="53"/>
      <c r="G2" s="183"/>
      <c r="H2" s="182" t="s">
        <v>0</v>
      </c>
      <c r="I2" s="125"/>
      <c r="J2" s="51"/>
      <c r="K2" s="51" t="s">
        <v>177</v>
      </c>
      <c r="L2" s="52"/>
      <c r="M2" s="52"/>
      <c r="N2" s="52"/>
      <c r="O2" s="53"/>
      <c r="P2" s="54"/>
      <c r="Q2" s="53"/>
      <c r="R2" s="54"/>
      <c r="S2" s="53"/>
      <c r="T2" s="183"/>
      <c r="U2" s="182" t="str">
        <f>$H$2</f>
        <v>_3eA</v>
      </c>
      <c r="V2" s="125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</row>
    <row r="3" spans="1:113" s="1" customFormat="1" ht="18.95" customHeight="1" x14ac:dyDescent="0.3">
      <c r="A3" s="66" t="s">
        <v>8</v>
      </c>
      <c r="B3" s="67" t="s">
        <v>5</v>
      </c>
      <c r="C3" s="67" t="s">
        <v>6</v>
      </c>
      <c r="D3" s="67" t="s">
        <v>7</v>
      </c>
      <c r="E3" s="68" t="s">
        <v>9</v>
      </c>
      <c r="F3" s="68" t="s">
        <v>164</v>
      </c>
      <c r="G3" s="68" t="s">
        <v>165</v>
      </c>
      <c r="H3" s="56" t="s">
        <v>20</v>
      </c>
      <c r="I3" s="126"/>
      <c r="J3" s="66" t="str">
        <f>$A$3</f>
        <v>N°</v>
      </c>
      <c r="K3" s="67" t="str">
        <f>$B$3</f>
        <v>ID</v>
      </c>
      <c r="L3" s="67" t="str">
        <f>$C$3</f>
        <v>1st NAME</v>
      </c>
      <c r="M3" s="67" t="str">
        <f>$D$3</f>
        <v>LAST NAME</v>
      </c>
      <c r="N3" s="68" t="str">
        <f>$E$3</f>
        <v>Sexe</v>
      </c>
      <c r="O3" s="184" t="str">
        <f>$F$3</f>
        <v>Av1</v>
      </c>
      <c r="P3" s="68" t="str">
        <f>$G$3</f>
        <v>Rank1</v>
      </c>
      <c r="Q3" s="184" t="s">
        <v>166</v>
      </c>
      <c r="R3" s="68" t="s">
        <v>167</v>
      </c>
      <c r="S3" s="184" t="s">
        <v>168</v>
      </c>
      <c r="T3" s="184" t="s">
        <v>169</v>
      </c>
      <c r="U3" s="56" t="str">
        <f>$H$3</f>
        <v>CLASS</v>
      </c>
      <c r="V3" s="126"/>
      <c r="W3" s="51"/>
      <c r="X3" s="51"/>
      <c r="Y3" s="51"/>
      <c r="Z3" s="51"/>
      <c r="AA3" s="51"/>
      <c r="AB3" s="88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</row>
    <row r="4" spans="1:113" s="1" customFormat="1" ht="18.95" customHeight="1" x14ac:dyDescent="0.3">
      <c r="A4" s="69" cm="1">
        <f t="array" ref="A4:A23">_xlfn.SEQUENCE(COUNTA(B4:B28))</f>
        <v>1</v>
      </c>
      <c r="B4" s="70" t="s">
        <v>63</v>
      </c>
      <c r="C4" s="70" t="s">
        <v>25</v>
      </c>
      <c r="D4" s="71" t="s">
        <v>26</v>
      </c>
      <c r="E4" s="72" t="s">
        <v>62</v>
      </c>
      <c r="F4" s="159">
        <v>10.49</v>
      </c>
      <c r="G4" s="117">
        <f>IFERROR(RANK(F4,$F$4:$F$28,),"")</f>
        <v>5</v>
      </c>
      <c r="H4" s="58" t="str">
        <f t="shared" ref="H4:H23" si="0">IF(B4="","",$H$2)</f>
        <v>_3eA</v>
      </c>
      <c r="I4" s="127"/>
      <c r="J4" s="69" cm="1">
        <f t="array" ref="J4:J23">_xlfn.SEQUENCE(COUNTA(K4:K28))</f>
        <v>1</v>
      </c>
      <c r="K4" s="70" t="s">
        <v>63</v>
      </c>
      <c r="L4" s="70" t="s">
        <v>25</v>
      </c>
      <c r="M4" s="71" t="s">
        <v>26</v>
      </c>
      <c r="N4" s="72" t="s">
        <v>62</v>
      </c>
      <c r="O4" s="159">
        <f>IF(B4="","",F4)</f>
        <v>10.49</v>
      </c>
      <c r="P4" s="165">
        <f>IFERROR(RANK(O4,$O$4:$O$28,),"")</f>
        <v>5</v>
      </c>
      <c r="Q4" s="166">
        <v>12.59</v>
      </c>
      <c r="R4" s="165">
        <f>IFERROR(RANK(Q4,$Q$4:$Q$28,),"")</f>
        <v>13</v>
      </c>
      <c r="S4" s="166">
        <f>IF(K4="","",(O4+Q4)/2)</f>
        <v>11.54</v>
      </c>
      <c r="T4" s="169">
        <f>IFERROR(RANK(S4,$S$4:$S$28,),"")</f>
        <v>13</v>
      </c>
      <c r="U4" s="58" t="str">
        <f>IF(K4="","",$U$2)</f>
        <v>_3eA</v>
      </c>
      <c r="V4" s="127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</row>
    <row r="5" spans="1:113" s="1" customFormat="1" ht="18.95" customHeight="1" x14ac:dyDescent="0.3">
      <c r="A5" s="69">
        <v>2</v>
      </c>
      <c r="B5" s="70" t="s">
        <v>64</v>
      </c>
      <c r="C5" s="70" t="s">
        <v>28</v>
      </c>
      <c r="D5" s="71" t="s">
        <v>29</v>
      </c>
      <c r="E5" s="72" t="s">
        <v>62</v>
      </c>
      <c r="F5" s="161">
        <v>8.44</v>
      </c>
      <c r="G5" s="117">
        <f t="shared" ref="G5:G28" si="1">IFERROR(RANK(F5,$F$4:$F$28,),"")</f>
        <v>18</v>
      </c>
      <c r="H5" s="58" t="str">
        <f t="shared" si="0"/>
        <v>_3eA</v>
      </c>
      <c r="I5" s="127"/>
      <c r="J5" s="69">
        <v>2</v>
      </c>
      <c r="K5" s="70" t="s">
        <v>64</v>
      </c>
      <c r="L5" s="70" t="s">
        <v>28</v>
      </c>
      <c r="M5" s="71" t="s">
        <v>29</v>
      </c>
      <c r="N5" s="72" t="s">
        <v>62</v>
      </c>
      <c r="O5" s="159">
        <f t="shared" ref="O5:O28" si="2">IF(B5="","",F5)</f>
        <v>8.44</v>
      </c>
      <c r="P5" s="165">
        <f t="shared" ref="P5:P28" si="3">IFERROR(RANK(O5,$O$4:$O$28,),"")</f>
        <v>18</v>
      </c>
      <c r="Q5" s="167">
        <v>11.11</v>
      </c>
      <c r="R5" s="165">
        <f t="shared" ref="R5:R28" si="4">IFERROR(RANK(Q5,$Q$4:$Q$28,),"")</f>
        <v>18</v>
      </c>
      <c r="S5" s="166">
        <f t="shared" ref="S5:S28" si="5">IF(K5="","",(O5+Q5)/2)</f>
        <v>9.7749999999999986</v>
      </c>
      <c r="T5" s="169">
        <f t="shared" ref="T5:T28" si="6">IFERROR(RANK(S5,$S$4:$S$28,),"")</f>
        <v>19</v>
      </c>
      <c r="U5" s="58" t="str">
        <f t="shared" ref="U5:U23" si="7">IF(K5="","",$U$2)</f>
        <v>_3eA</v>
      </c>
      <c r="V5" s="127"/>
      <c r="W5" s="51"/>
      <c r="X5" s="51"/>
      <c r="Y5" s="51"/>
      <c r="Z5" s="51"/>
      <c r="AA5" s="51"/>
      <c r="AB5" s="88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</row>
    <row r="6" spans="1:113" s="1" customFormat="1" ht="18.95" customHeight="1" x14ac:dyDescent="0.3">
      <c r="A6" s="69">
        <v>3</v>
      </c>
      <c r="B6" s="70" t="s">
        <v>65</v>
      </c>
      <c r="C6" s="70" t="s">
        <v>30</v>
      </c>
      <c r="D6" s="71" t="s">
        <v>26</v>
      </c>
      <c r="E6" s="72" t="s">
        <v>62</v>
      </c>
      <c r="F6" s="159">
        <v>9.73</v>
      </c>
      <c r="G6" s="117">
        <f t="shared" si="1"/>
        <v>9</v>
      </c>
      <c r="H6" s="58" t="str">
        <f t="shared" si="0"/>
        <v>_3eA</v>
      </c>
      <c r="I6" s="127"/>
      <c r="J6" s="69">
        <v>3</v>
      </c>
      <c r="K6" s="70" t="s">
        <v>65</v>
      </c>
      <c r="L6" s="70" t="s">
        <v>30</v>
      </c>
      <c r="M6" s="71" t="s">
        <v>26</v>
      </c>
      <c r="N6" s="72" t="s">
        <v>62</v>
      </c>
      <c r="O6" s="159">
        <f t="shared" si="2"/>
        <v>9.73</v>
      </c>
      <c r="P6" s="165">
        <f t="shared" si="3"/>
        <v>9</v>
      </c>
      <c r="Q6" s="166">
        <v>9.6300000000000008</v>
      </c>
      <c r="R6" s="165">
        <f t="shared" si="4"/>
        <v>20</v>
      </c>
      <c r="S6" s="166">
        <f t="shared" si="5"/>
        <v>9.68</v>
      </c>
      <c r="T6" s="169">
        <f t="shared" si="6"/>
        <v>20</v>
      </c>
      <c r="U6" s="58" t="str">
        <f t="shared" si="7"/>
        <v>_3eA</v>
      </c>
      <c r="V6" s="127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</row>
    <row r="7" spans="1:113" s="1" customFormat="1" ht="18.95" customHeight="1" x14ac:dyDescent="0.3">
      <c r="A7" s="69">
        <v>4</v>
      </c>
      <c r="B7" s="70" t="s">
        <v>66</v>
      </c>
      <c r="C7" s="70" t="s">
        <v>117</v>
      </c>
      <c r="D7" s="71" t="s">
        <v>118</v>
      </c>
      <c r="E7" s="72" t="s">
        <v>62</v>
      </c>
      <c r="F7" s="159">
        <v>10.039999999999999</v>
      </c>
      <c r="G7" s="117">
        <f t="shared" si="1"/>
        <v>8</v>
      </c>
      <c r="H7" s="58" t="str">
        <f t="shared" si="0"/>
        <v>_3eA</v>
      </c>
      <c r="I7" s="127"/>
      <c r="J7" s="69">
        <v>4</v>
      </c>
      <c r="K7" s="70" t="s">
        <v>66</v>
      </c>
      <c r="L7" s="70" t="s">
        <v>117</v>
      </c>
      <c r="M7" s="71" t="s">
        <v>118</v>
      </c>
      <c r="N7" s="72" t="s">
        <v>62</v>
      </c>
      <c r="O7" s="159">
        <f t="shared" si="2"/>
        <v>10.039999999999999</v>
      </c>
      <c r="P7" s="165">
        <f t="shared" si="3"/>
        <v>8</v>
      </c>
      <c r="Q7" s="167">
        <v>18.149999999999999</v>
      </c>
      <c r="R7" s="165">
        <f t="shared" si="4"/>
        <v>1</v>
      </c>
      <c r="S7" s="166">
        <f t="shared" si="5"/>
        <v>14.094999999999999</v>
      </c>
      <c r="T7" s="169">
        <f t="shared" si="6"/>
        <v>2</v>
      </c>
      <c r="U7" s="58" t="str">
        <f t="shared" si="7"/>
        <v>_3eA</v>
      </c>
      <c r="V7" s="127"/>
      <c r="W7" s="51"/>
      <c r="X7" s="51"/>
      <c r="Y7" s="51"/>
      <c r="Z7" s="51"/>
      <c r="AA7" s="51"/>
      <c r="AD7" s="89" t="s">
        <v>67</v>
      </c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</row>
    <row r="8" spans="1:113" s="1" customFormat="1" ht="18.95" customHeight="1" x14ac:dyDescent="0.3">
      <c r="A8" s="69">
        <v>5</v>
      </c>
      <c r="B8" s="70" t="s">
        <v>68</v>
      </c>
      <c r="C8" s="70" t="s">
        <v>39</v>
      </c>
      <c r="D8" s="71" t="s">
        <v>40</v>
      </c>
      <c r="E8" s="72" t="s">
        <v>62</v>
      </c>
      <c r="F8" s="159">
        <v>8.83</v>
      </c>
      <c r="G8" s="117">
        <f t="shared" si="1"/>
        <v>14</v>
      </c>
      <c r="H8" s="58" t="str">
        <f t="shared" si="0"/>
        <v>_3eA</v>
      </c>
      <c r="I8" s="127"/>
      <c r="J8" s="69">
        <v>5</v>
      </c>
      <c r="K8" s="70" t="s">
        <v>68</v>
      </c>
      <c r="L8" s="70" t="s">
        <v>39</v>
      </c>
      <c r="M8" s="71" t="s">
        <v>40</v>
      </c>
      <c r="N8" s="72" t="s">
        <v>62</v>
      </c>
      <c r="O8" s="159">
        <f t="shared" si="2"/>
        <v>8.83</v>
      </c>
      <c r="P8" s="165">
        <f t="shared" si="3"/>
        <v>14</v>
      </c>
      <c r="Q8" s="166">
        <v>16.670000000000002</v>
      </c>
      <c r="R8" s="165">
        <f t="shared" si="4"/>
        <v>3</v>
      </c>
      <c r="S8" s="166">
        <f t="shared" si="5"/>
        <v>12.75</v>
      </c>
      <c r="T8" s="169">
        <f t="shared" si="6"/>
        <v>7</v>
      </c>
      <c r="U8" s="58" t="str">
        <f t="shared" si="7"/>
        <v>_3eA</v>
      </c>
      <c r="V8" s="127"/>
      <c r="W8" s="51"/>
      <c r="X8" s="51"/>
      <c r="Y8" s="51"/>
      <c r="Z8" s="51"/>
      <c r="AA8" s="51"/>
      <c r="AD8" s="88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</row>
    <row r="9" spans="1:113" s="1" customFormat="1" ht="18.95" customHeight="1" x14ac:dyDescent="0.3">
      <c r="A9" s="69">
        <v>6</v>
      </c>
      <c r="B9" s="70" t="s">
        <v>69</v>
      </c>
      <c r="C9" s="70" t="s">
        <v>41</v>
      </c>
      <c r="D9" s="71" t="s">
        <v>42</v>
      </c>
      <c r="E9" s="72" t="s">
        <v>62</v>
      </c>
      <c r="F9" s="159">
        <v>9.6300000000000008</v>
      </c>
      <c r="G9" s="117">
        <f t="shared" si="1"/>
        <v>10</v>
      </c>
      <c r="H9" s="58" t="str">
        <f t="shared" si="0"/>
        <v>_3eA</v>
      </c>
      <c r="I9" s="127"/>
      <c r="J9" s="69">
        <v>6</v>
      </c>
      <c r="K9" s="70" t="s">
        <v>69</v>
      </c>
      <c r="L9" s="70" t="s">
        <v>41</v>
      </c>
      <c r="M9" s="71" t="s">
        <v>42</v>
      </c>
      <c r="N9" s="72" t="s">
        <v>62</v>
      </c>
      <c r="O9" s="159">
        <f t="shared" si="2"/>
        <v>9.6300000000000008</v>
      </c>
      <c r="P9" s="165">
        <f t="shared" si="3"/>
        <v>10</v>
      </c>
      <c r="Q9" s="167">
        <v>15.19</v>
      </c>
      <c r="R9" s="165">
        <f t="shared" si="4"/>
        <v>6</v>
      </c>
      <c r="S9" s="166">
        <f t="shared" si="5"/>
        <v>12.41</v>
      </c>
      <c r="T9" s="169">
        <f t="shared" si="6"/>
        <v>9</v>
      </c>
      <c r="U9" s="58" t="str">
        <f t="shared" si="7"/>
        <v>_3eA</v>
      </c>
      <c r="V9" s="127"/>
      <c r="W9" s="51"/>
      <c r="X9" s="51"/>
      <c r="Y9" s="51"/>
      <c r="Z9" s="51"/>
      <c r="AA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13" s="1" customFormat="1" ht="18.95" customHeight="1" x14ac:dyDescent="0.3">
      <c r="A10" s="69">
        <v>7</v>
      </c>
      <c r="B10" s="70" t="s">
        <v>70</v>
      </c>
      <c r="C10" s="70" t="s">
        <v>43</v>
      </c>
      <c r="D10" s="71" t="s">
        <v>37</v>
      </c>
      <c r="E10" s="72" t="s">
        <v>10</v>
      </c>
      <c r="F10" s="159">
        <v>10.55</v>
      </c>
      <c r="G10" s="117">
        <f t="shared" si="1"/>
        <v>4</v>
      </c>
      <c r="H10" s="58" t="str">
        <f t="shared" si="0"/>
        <v>_3eA</v>
      </c>
      <c r="I10" s="127"/>
      <c r="J10" s="69">
        <v>7</v>
      </c>
      <c r="K10" s="70" t="s">
        <v>70</v>
      </c>
      <c r="L10" s="70" t="s">
        <v>43</v>
      </c>
      <c r="M10" s="71" t="s">
        <v>37</v>
      </c>
      <c r="N10" s="72" t="s">
        <v>10</v>
      </c>
      <c r="O10" s="159">
        <f t="shared" si="2"/>
        <v>10.55</v>
      </c>
      <c r="P10" s="165">
        <f t="shared" si="3"/>
        <v>4</v>
      </c>
      <c r="Q10" s="166">
        <v>13.71</v>
      </c>
      <c r="R10" s="165">
        <f t="shared" si="4"/>
        <v>10</v>
      </c>
      <c r="S10" s="166">
        <f t="shared" si="5"/>
        <v>12.13</v>
      </c>
      <c r="T10" s="169">
        <f t="shared" si="6"/>
        <v>10</v>
      </c>
      <c r="U10" s="58" t="str">
        <f t="shared" si="7"/>
        <v>_3eA</v>
      </c>
      <c r="V10" s="127"/>
      <c r="W10" s="51"/>
      <c r="X10" s="51"/>
      <c r="Y10" s="51"/>
      <c r="Z10" s="51"/>
      <c r="AA10" s="51"/>
      <c r="AD10" s="89" t="s">
        <v>71</v>
      </c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</row>
    <row r="11" spans="1:113" s="1" customFormat="1" ht="18.95" customHeight="1" x14ac:dyDescent="0.3">
      <c r="A11" s="69">
        <v>8</v>
      </c>
      <c r="B11" s="70" t="s">
        <v>72</v>
      </c>
      <c r="C11" s="70" t="s">
        <v>47</v>
      </c>
      <c r="D11" s="71" t="s">
        <v>48</v>
      </c>
      <c r="E11" s="72" t="s">
        <v>10</v>
      </c>
      <c r="F11" s="159">
        <v>7.71</v>
      </c>
      <c r="G11" s="117">
        <f t="shared" si="1"/>
        <v>20</v>
      </c>
      <c r="H11" s="58" t="str">
        <f t="shared" si="0"/>
        <v>_3eA</v>
      </c>
      <c r="I11" s="127"/>
      <c r="J11" s="69">
        <v>8</v>
      </c>
      <c r="K11" s="70" t="s">
        <v>72</v>
      </c>
      <c r="L11" s="70" t="s">
        <v>47</v>
      </c>
      <c r="M11" s="71" t="s">
        <v>48</v>
      </c>
      <c r="N11" s="72" t="s">
        <v>10</v>
      </c>
      <c r="O11" s="159">
        <f t="shared" si="2"/>
        <v>7.71</v>
      </c>
      <c r="P11" s="165">
        <f t="shared" si="3"/>
        <v>20</v>
      </c>
      <c r="Q11" s="167">
        <v>14.23</v>
      </c>
      <c r="R11" s="165">
        <f t="shared" si="4"/>
        <v>8</v>
      </c>
      <c r="S11" s="166">
        <f t="shared" si="5"/>
        <v>10.97</v>
      </c>
      <c r="T11" s="169">
        <f t="shared" si="6"/>
        <v>14</v>
      </c>
      <c r="U11" s="58" t="str">
        <f t="shared" si="7"/>
        <v>_3eA</v>
      </c>
      <c r="V11" s="127"/>
      <c r="W11" s="51"/>
      <c r="X11" s="51"/>
      <c r="Y11" s="51"/>
      <c r="Z11" s="51"/>
      <c r="AA11" s="51"/>
      <c r="AD11" s="89" t="str">
        <f ca="1">"Sb_"&amp;(RANDBETWEEN(65,90))&amp;CHAR(RANDBETWEEN(65,90))&amp;CHAR(RANDBETWEEN(65,90))&amp;CHAR(RANDBETWEEN(65,90))</f>
        <v>Sb_83EOC</v>
      </c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</row>
    <row r="12" spans="1:113" s="1" customFormat="1" ht="18.95" customHeight="1" x14ac:dyDescent="0.3">
      <c r="A12" s="69">
        <v>9</v>
      </c>
      <c r="B12" s="70" t="s">
        <v>73</v>
      </c>
      <c r="C12" s="70" t="s">
        <v>49</v>
      </c>
      <c r="D12" s="71" t="s">
        <v>50</v>
      </c>
      <c r="E12" s="72" t="s">
        <v>62</v>
      </c>
      <c r="F12" s="159">
        <v>9.4499999999999993</v>
      </c>
      <c r="G12" s="117">
        <f t="shared" si="1"/>
        <v>11</v>
      </c>
      <c r="H12" s="58" t="str">
        <f t="shared" si="0"/>
        <v>_3eA</v>
      </c>
      <c r="I12" s="127"/>
      <c r="J12" s="69">
        <v>9</v>
      </c>
      <c r="K12" s="70" t="s">
        <v>73</v>
      </c>
      <c r="L12" s="70" t="s">
        <v>49</v>
      </c>
      <c r="M12" s="71" t="s">
        <v>50</v>
      </c>
      <c r="N12" s="72" t="s">
        <v>62</v>
      </c>
      <c r="O12" s="159">
        <f t="shared" si="2"/>
        <v>9.4499999999999993</v>
      </c>
      <c r="P12" s="165">
        <f t="shared" si="3"/>
        <v>11</v>
      </c>
      <c r="Q12" s="166">
        <v>10.75</v>
      </c>
      <c r="R12" s="165">
        <f t="shared" si="4"/>
        <v>19</v>
      </c>
      <c r="S12" s="166">
        <f t="shared" si="5"/>
        <v>10.1</v>
      </c>
      <c r="T12" s="169">
        <f t="shared" si="6"/>
        <v>18</v>
      </c>
      <c r="U12" s="58" t="str">
        <f t="shared" si="7"/>
        <v>_3eA</v>
      </c>
      <c r="V12" s="127"/>
      <c r="W12" s="51"/>
      <c r="X12" s="51"/>
      <c r="Y12" s="51"/>
      <c r="Z12" s="51"/>
      <c r="AA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</row>
    <row r="13" spans="1:113" s="1" customFormat="1" ht="18.95" customHeight="1" x14ac:dyDescent="0.3">
      <c r="A13" s="69">
        <v>10</v>
      </c>
      <c r="B13" s="70" t="s">
        <v>74</v>
      </c>
      <c r="C13" s="70" t="s">
        <v>51</v>
      </c>
      <c r="D13" s="71" t="s">
        <v>52</v>
      </c>
      <c r="E13" s="72" t="s">
        <v>10</v>
      </c>
      <c r="F13" s="159">
        <v>8.25</v>
      </c>
      <c r="G13" s="117">
        <f t="shared" si="1"/>
        <v>19</v>
      </c>
      <c r="H13" s="58" t="str">
        <f t="shared" si="0"/>
        <v>_3eA</v>
      </c>
      <c r="I13" s="127"/>
      <c r="J13" s="69">
        <v>10</v>
      </c>
      <c r="K13" s="70" t="s">
        <v>74</v>
      </c>
      <c r="L13" s="70" t="s">
        <v>51</v>
      </c>
      <c r="M13" s="71" t="s">
        <v>52</v>
      </c>
      <c r="N13" s="72" t="s">
        <v>10</v>
      </c>
      <c r="O13" s="159">
        <f t="shared" si="2"/>
        <v>8.25</v>
      </c>
      <c r="P13" s="165">
        <f t="shared" si="3"/>
        <v>19</v>
      </c>
      <c r="Q13" s="167">
        <v>15.73</v>
      </c>
      <c r="R13" s="165">
        <f t="shared" si="4"/>
        <v>5</v>
      </c>
      <c r="S13" s="166">
        <f t="shared" si="5"/>
        <v>11.99</v>
      </c>
      <c r="T13" s="169">
        <f t="shared" si="6"/>
        <v>12</v>
      </c>
      <c r="U13" s="58" t="str">
        <f t="shared" si="7"/>
        <v>_3eA</v>
      </c>
      <c r="V13" s="127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</row>
    <row r="14" spans="1:113" s="1" customFormat="1" ht="18.95" customHeight="1" x14ac:dyDescent="0.3">
      <c r="A14" s="69">
        <v>11</v>
      </c>
      <c r="B14" s="70" t="s">
        <v>75</v>
      </c>
      <c r="C14" s="70" t="s">
        <v>119</v>
      </c>
      <c r="D14" s="71" t="s">
        <v>53</v>
      </c>
      <c r="E14" s="72" t="s">
        <v>10</v>
      </c>
      <c r="F14" s="159">
        <v>9.07</v>
      </c>
      <c r="G14" s="117">
        <f t="shared" si="1"/>
        <v>13</v>
      </c>
      <c r="H14" s="58" t="str">
        <f t="shared" si="0"/>
        <v>_3eA</v>
      </c>
      <c r="I14" s="127"/>
      <c r="J14" s="69">
        <v>11</v>
      </c>
      <c r="K14" s="70" t="s">
        <v>75</v>
      </c>
      <c r="L14" s="70" t="s">
        <v>119</v>
      </c>
      <c r="M14" s="71" t="s">
        <v>53</v>
      </c>
      <c r="N14" s="72" t="s">
        <v>10</v>
      </c>
      <c r="O14" s="159">
        <f t="shared" si="2"/>
        <v>9.07</v>
      </c>
      <c r="P14" s="165">
        <f t="shared" si="3"/>
        <v>13</v>
      </c>
      <c r="Q14" s="166">
        <v>12.21</v>
      </c>
      <c r="R14" s="165">
        <f t="shared" si="4"/>
        <v>15</v>
      </c>
      <c r="S14" s="166">
        <f t="shared" si="5"/>
        <v>10.64</v>
      </c>
      <c r="T14" s="169">
        <f t="shared" si="6"/>
        <v>16</v>
      </c>
      <c r="U14" s="58" t="str">
        <f t="shared" si="7"/>
        <v>_3eA</v>
      </c>
      <c r="V14" s="127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</row>
    <row r="15" spans="1:113" s="1" customFormat="1" ht="18.95" customHeight="1" x14ac:dyDescent="0.3">
      <c r="A15" s="69">
        <v>12</v>
      </c>
      <c r="B15" s="70" t="s">
        <v>76</v>
      </c>
      <c r="C15" s="70" t="s">
        <v>56</v>
      </c>
      <c r="D15" s="71" t="s">
        <v>56</v>
      </c>
      <c r="E15" s="72" t="s">
        <v>62</v>
      </c>
      <c r="F15" s="159">
        <v>12.33</v>
      </c>
      <c r="G15" s="117">
        <f t="shared" si="1"/>
        <v>2</v>
      </c>
      <c r="H15" s="58" t="str">
        <f t="shared" si="0"/>
        <v>_3eA</v>
      </c>
      <c r="I15" s="127"/>
      <c r="J15" s="69">
        <v>12</v>
      </c>
      <c r="K15" s="70" t="s">
        <v>76</v>
      </c>
      <c r="L15" s="70" t="s">
        <v>56</v>
      </c>
      <c r="M15" s="71" t="s">
        <v>56</v>
      </c>
      <c r="N15" s="72" t="s">
        <v>62</v>
      </c>
      <c r="O15" s="159">
        <f t="shared" si="2"/>
        <v>12.33</v>
      </c>
      <c r="P15" s="165">
        <f t="shared" si="3"/>
        <v>2</v>
      </c>
      <c r="Q15" s="167">
        <v>13.69</v>
      </c>
      <c r="R15" s="165">
        <f t="shared" si="4"/>
        <v>11</v>
      </c>
      <c r="S15" s="166">
        <f t="shared" si="5"/>
        <v>13.01</v>
      </c>
      <c r="T15" s="169">
        <f t="shared" si="6"/>
        <v>4</v>
      </c>
      <c r="U15" s="58" t="str">
        <f t="shared" si="7"/>
        <v>_3eA</v>
      </c>
      <c r="V15" s="127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</row>
    <row r="16" spans="1:113" s="1" customFormat="1" ht="18.95" customHeight="1" x14ac:dyDescent="0.3">
      <c r="A16" s="69">
        <v>13</v>
      </c>
      <c r="B16" s="70" t="s">
        <v>77</v>
      </c>
      <c r="C16" s="70" t="s">
        <v>57</v>
      </c>
      <c r="D16" s="71" t="s">
        <v>58</v>
      </c>
      <c r="E16" s="72" t="s">
        <v>62</v>
      </c>
      <c r="F16" s="159">
        <v>10.4</v>
      </c>
      <c r="G16" s="117">
        <f t="shared" si="1"/>
        <v>6</v>
      </c>
      <c r="H16" s="58" t="str">
        <f t="shared" si="0"/>
        <v>_3eA</v>
      </c>
      <c r="I16" s="127"/>
      <c r="J16" s="69">
        <v>13</v>
      </c>
      <c r="K16" s="70" t="s">
        <v>77</v>
      </c>
      <c r="L16" s="70" t="s">
        <v>57</v>
      </c>
      <c r="M16" s="71" t="s">
        <v>58</v>
      </c>
      <c r="N16" s="72" t="s">
        <v>62</v>
      </c>
      <c r="O16" s="159">
        <f t="shared" si="2"/>
        <v>10.4</v>
      </c>
      <c r="P16" s="165">
        <f t="shared" si="3"/>
        <v>6</v>
      </c>
      <c r="Q16" s="166">
        <v>15.17</v>
      </c>
      <c r="R16" s="165">
        <f t="shared" si="4"/>
        <v>7</v>
      </c>
      <c r="S16" s="166">
        <f t="shared" si="5"/>
        <v>12.785</v>
      </c>
      <c r="T16" s="169">
        <f t="shared" si="6"/>
        <v>5</v>
      </c>
      <c r="U16" s="58" t="str">
        <f t="shared" si="7"/>
        <v>_3eA</v>
      </c>
      <c r="V16" s="127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</row>
    <row r="17" spans="1:113" s="1" customFormat="1" ht="18.95" customHeight="1" x14ac:dyDescent="0.3">
      <c r="A17" s="69">
        <v>14</v>
      </c>
      <c r="B17" s="70" t="s">
        <v>78</v>
      </c>
      <c r="C17" s="70" t="s">
        <v>59</v>
      </c>
      <c r="D17" s="71" t="s">
        <v>120</v>
      </c>
      <c r="E17" s="72" t="s">
        <v>62</v>
      </c>
      <c r="F17" s="159">
        <v>11.65</v>
      </c>
      <c r="G17" s="117">
        <f t="shared" si="1"/>
        <v>3</v>
      </c>
      <c r="H17" s="58" t="str">
        <f t="shared" si="0"/>
        <v>_3eA</v>
      </c>
      <c r="I17" s="127"/>
      <c r="J17" s="69">
        <v>14</v>
      </c>
      <c r="K17" s="70" t="s">
        <v>78</v>
      </c>
      <c r="L17" s="70" t="s">
        <v>59</v>
      </c>
      <c r="M17" s="71" t="s">
        <v>120</v>
      </c>
      <c r="N17" s="72" t="s">
        <v>62</v>
      </c>
      <c r="O17" s="159">
        <f t="shared" si="2"/>
        <v>11.65</v>
      </c>
      <c r="P17" s="165">
        <f t="shared" si="3"/>
        <v>3</v>
      </c>
      <c r="Q17" s="167">
        <v>13.65</v>
      </c>
      <c r="R17" s="165">
        <f t="shared" si="4"/>
        <v>12</v>
      </c>
      <c r="S17" s="166">
        <f t="shared" si="5"/>
        <v>12.65</v>
      </c>
      <c r="T17" s="169">
        <f t="shared" si="6"/>
        <v>8</v>
      </c>
      <c r="U17" s="58" t="str">
        <f t="shared" si="7"/>
        <v>_3eA</v>
      </c>
      <c r="V17" s="127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</row>
    <row r="18" spans="1:113" s="1" customFormat="1" ht="18.95" customHeight="1" x14ac:dyDescent="0.3">
      <c r="A18" s="69">
        <v>15</v>
      </c>
      <c r="B18" s="70" t="s">
        <v>79</v>
      </c>
      <c r="C18" s="70" t="s">
        <v>60</v>
      </c>
      <c r="D18" s="71" t="s">
        <v>61</v>
      </c>
      <c r="E18" s="72" t="s">
        <v>10</v>
      </c>
      <c r="F18" s="159">
        <v>17.46</v>
      </c>
      <c r="G18" s="117">
        <f t="shared" si="1"/>
        <v>1</v>
      </c>
      <c r="H18" s="58" t="str">
        <f t="shared" si="0"/>
        <v>_3eA</v>
      </c>
      <c r="I18" s="127"/>
      <c r="J18" s="69">
        <v>15</v>
      </c>
      <c r="K18" s="70" t="s">
        <v>79</v>
      </c>
      <c r="L18" s="70" t="s">
        <v>60</v>
      </c>
      <c r="M18" s="71" t="s">
        <v>61</v>
      </c>
      <c r="N18" s="72" t="s">
        <v>10</v>
      </c>
      <c r="O18" s="159">
        <f t="shared" si="2"/>
        <v>17.46</v>
      </c>
      <c r="P18" s="165">
        <f t="shared" si="3"/>
        <v>1</v>
      </c>
      <c r="Q18" s="166">
        <v>12.13</v>
      </c>
      <c r="R18" s="165">
        <f t="shared" si="4"/>
        <v>16</v>
      </c>
      <c r="S18" s="166">
        <f t="shared" si="5"/>
        <v>14.795000000000002</v>
      </c>
      <c r="T18" s="169">
        <f t="shared" si="6"/>
        <v>1</v>
      </c>
      <c r="U18" s="58" t="str">
        <f t="shared" si="7"/>
        <v>_3eA</v>
      </c>
      <c r="V18" s="127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</row>
    <row r="19" spans="1:113" s="1" customFormat="1" ht="18.95" customHeight="1" x14ac:dyDescent="0.3">
      <c r="A19" s="69">
        <v>16</v>
      </c>
      <c r="B19" s="70" t="s">
        <v>80</v>
      </c>
      <c r="C19" s="70" t="s">
        <v>121</v>
      </c>
      <c r="D19" s="71" t="s">
        <v>58</v>
      </c>
      <c r="E19" s="72" t="s">
        <v>10</v>
      </c>
      <c r="F19" s="159">
        <v>8.58</v>
      </c>
      <c r="G19" s="117">
        <f t="shared" si="1"/>
        <v>17</v>
      </c>
      <c r="H19" s="58" t="str">
        <f t="shared" si="0"/>
        <v>_3eA</v>
      </c>
      <c r="I19" s="127"/>
      <c r="J19" s="69">
        <v>16</v>
      </c>
      <c r="K19" s="70" t="s">
        <v>80</v>
      </c>
      <c r="L19" s="70" t="s">
        <v>121</v>
      </c>
      <c r="M19" s="71" t="s">
        <v>58</v>
      </c>
      <c r="N19" s="72" t="s">
        <v>10</v>
      </c>
      <c r="O19" s="159">
        <f t="shared" si="2"/>
        <v>8.58</v>
      </c>
      <c r="P19" s="165">
        <f t="shared" si="3"/>
        <v>17</v>
      </c>
      <c r="Q19" s="167">
        <v>17.61</v>
      </c>
      <c r="R19" s="165">
        <f t="shared" si="4"/>
        <v>2</v>
      </c>
      <c r="S19" s="166">
        <f t="shared" si="5"/>
        <v>13.094999999999999</v>
      </c>
      <c r="T19" s="169">
        <f t="shared" si="6"/>
        <v>3</v>
      </c>
      <c r="U19" s="58" t="str">
        <f t="shared" si="7"/>
        <v>_3eA</v>
      </c>
      <c r="V19" s="127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</row>
    <row r="20" spans="1:113" s="1" customFormat="1" ht="18.95" customHeight="1" x14ac:dyDescent="0.3">
      <c r="A20" s="69">
        <v>17</v>
      </c>
      <c r="B20" s="70" t="s">
        <v>81</v>
      </c>
      <c r="C20" s="70" t="s">
        <v>122</v>
      </c>
      <c r="D20" s="71" t="s">
        <v>123</v>
      </c>
      <c r="E20" s="72" t="s">
        <v>10</v>
      </c>
      <c r="F20" s="159">
        <v>9.42</v>
      </c>
      <c r="G20" s="117">
        <f t="shared" si="1"/>
        <v>12</v>
      </c>
      <c r="H20" s="58" t="str">
        <f t="shared" si="0"/>
        <v>_3eA</v>
      </c>
      <c r="I20" s="127"/>
      <c r="J20" s="69">
        <v>17</v>
      </c>
      <c r="K20" s="70" t="s">
        <v>81</v>
      </c>
      <c r="L20" s="70" t="s">
        <v>122</v>
      </c>
      <c r="M20" s="71" t="s">
        <v>123</v>
      </c>
      <c r="N20" s="72" t="s">
        <v>10</v>
      </c>
      <c r="O20" s="159">
        <f t="shared" si="2"/>
        <v>9.42</v>
      </c>
      <c r="P20" s="165">
        <f t="shared" si="3"/>
        <v>12</v>
      </c>
      <c r="Q20" s="166">
        <v>16.09</v>
      </c>
      <c r="R20" s="165">
        <f t="shared" si="4"/>
        <v>4</v>
      </c>
      <c r="S20" s="166">
        <f t="shared" si="5"/>
        <v>12.754999999999999</v>
      </c>
      <c r="T20" s="169">
        <f t="shared" si="6"/>
        <v>6</v>
      </c>
      <c r="U20" s="58" t="str">
        <f t="shared" si="7"/>
        <v>_3eA</v>
      </c>
      <c r="V20" s="127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</row>
    <row r="21" spans="1:113" s="1" customFormat="1" ht="18.95" customHeight="1" x14ac:dyDescent="0.3">
      <c r="A21" s="69">
        <v>18</v>
      </c>
      <c r="B21" s="70" t="s">
        <v>82</v>
      </c>
      <c r="C21" s="70" t="s">
        <v>124</v>
      </c>
      <c r="D21" s="71" t="s">
        <v>125</v>
      </c>
      <c r="E21" s="72" t="s">
        <v>62</v>
      </c>
      <c r="F21" s="159">
        <v>8.7899999999999991</v>
      </c>
      <c r="G21" s="117">
        <f t="shared" si="1"/>
        <v>15</v>
      </c>
      <c r="H21" s="58" t="str">
        <f t="shared" si="0"/>
        <v>_3eA</v>
      </c>
      <c r="I21" s="127"/>
      <c r="J21" s="69">
        <v>18</v>
      </c>
      <c r="K21" s="70" t="s">
        <v>82</v>
      </c>
      <c r="L21" s="70" t="s">
        <v>124</v>
      </c>
      <c r="M21" s="71" t="s">
        <v>125</v>
      </c>
      <c r="N21" s="72" t="s">
        <v>62</v>
      </c>
      <c r="O21" s="159">
        <f t="shared" si="2"/>
        <v>8.7899999999999991</v>
      </c>
      <c r="P21" s="165">
        <f t="shared" si="3"/>
        <v>15</v>
      </c>
      <c r="Q21" s="167">
        <v>12.57</v>
      </c>
      <c r="R21" s="165">
        <f t="shared" si="4"/>
        <v>14</v>
      </c>
      <c r="S21" s="166">
        <f t="shared" si="5"/>
        <v>10.68</v>
      </c>
      <c r="T21" s="169">
        <f t="shared" si="6"/>
        <v>15</v>
      </c>
      <c r="U21" s="58" t="str">
        <f t="shared" si="7"/>
        <v>_3eA</v>
      </c>
      <c r="V21" s="127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</row>
    <row r="22" spans="1:113" s="1" customFormat="1" ht="18.95" customHeight="1" x14ac:dyDescent="0.3">
      <c r="A22" s="69">
        <v>19</v>
      </c>
      <c r="B22" s="70" t="s">
        <v>83</v>
      </c>
      <c r="C22" s="70" t="s">
        <v>126</v>
      </c>
      <c r="D22" s="71" t="s">
        <v>127</v>
      </c>
      <c r="E22" s="72" t="s">
        <v>62</v>
      </c>
      <c r="F22" s="159">
        <v>10.1</v>
      </c>
      <c r="G22" s="117">
        <f t="shared" si="1"/>
        <v>7</v>
      </c>
      <c r="H22" s="58" t="str">
        <f t="shared" si="0"/>
        <v>_3eA</v>
      </c>
      <c r="I22" s="127"/>
      <c r="J22" s="69">
        <v>19</v>
      </c>
      <c r="K22" s="70" t="s">
        <v>83</v>
      </c>
      <c r="L22" s="70" t="s">
        <v>126</v>
      </c>
      <c r="M22" s="71" t="s">
        <v>127</v>
      </c>
      <c r="N22" s="72" t="s">
        <v>62</v>
      </c>
      <c r="O22" s="159">
        <f t="shared" si="2"/>
        <v>10.1</v>
      </c>
      <c r="P22" s="165">
        <f t="shared" si="3"/>
        <v>7</v>
      </c>
      <c r="Q22" s="166">
        <v>14.05</v>
      </c>
      <c r="R22" s="165">
        <f t="shared" si="4"/>
        <v>9</v>
      </c>
      <c r="S22" s="166">
        <f t="shared" si="5"/>
        <v>12.074999999999999</v>
      </c>
      <c r="T22" s="169">
        <f t="shared" si="6"/>
        <v>11</v>
      </c>
      <c r="U22" s="58" t="str">
        <f t="shared" si="7"/>
        <v>_3eA</v>
      </c>
      <c r="V22" s="127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</row>
    <row r="23" spans="1:113" s="1" customFormat="1" ht="18.95" customHeight="1" x14ac:dyDescent="0.3">
      <c r="A23" s="73">
        <v>20</v>
      </c>
      <c r="B23" s="70" t="s">
        <v>84</v>
      </c>
      <c r="C23" s="74" t="s">
        <v>128</v>
      </c>
      <c r="D23" s="75" t="s">
        <v>129</v>
      </c>
      <c r="E23" s="76" t="s">
        <v>62</v>
      </c>
      <c r="F23" s="162">
        <v>8.7100000000000009</v>
      </c>
      <c r="G23" s="117">
        <f t="shared" si="1"/>
        <v>16</v>
      </c>
      <c r="H23" s="77" t="str">
        <f t="shared" si="0"/>
        <v>_3eA</v>
      </c>
      <c r="I23" s="127"/>
      <c r="J23" s="73">
        <v>20</v>
      </c>
      <c r="K23" s="74" t="s">
        <v>84</v>
      </c>
      <c r="L23" s="74" t="s">
        <v>128</v>
      </c>
      <c r="M23" s="75" t="s">
        <v>129</v>
      </c>
      <c r="N23" s="76" t="s">
        <v>62</v>
      </c>
      <c r="O23" s="159">
        <f t="shared" si="2"/>
        <v>8.7100000000000009</v>
      </c>
      <c r="P23" s="165">
        <f t="shared" si="3"/>
        <v>16</v>
      </c>
      <c r="Q23" s="167">
        <v>11.53</v>
      </c>
      <c r="R23" s="165">
        <f t="shared" si="4"/>
        <v>17</v>
      </c>
      <c r="S23" s="166">
        <f t="shared" si="5"/>
        <v>10.120000000000001</v>
      </c>
      <c r="T23" s="169">
        <f t="shared" si="6"/>
        <v>17</v>
      </c>
      <c r="U23" s="77" t="str">
        <f t="shared" si="7"/>
        <v>_3eA</v>
      </c>
      <c r="V23" s="127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spans="1:113" s="1" customFormat="1" ht="18.95" customHeight="1" x14ac:dyDescent="0.3">
      <c r="A24" s="69"/>
      <c r="B24" s="70"/>
      <c r="C24" s="70"/>
      <c r="D24" s="71"/>
      <c r="E24" s="72"/>
      <c r="F24" s="159"/>
      <c r="G24" s="117" t="str">
        <f t="shared" si="1"/>
        <v/>
      </c>
      <c r="H24" s="58"/>
      <c r="I24" s="127"/>
      <c r="J24" s="69"/>
      <c r="K24" s="70"/>
      <c r="L24" s="70"/>
      <c r="M24" s="71"/>
      <c r="N24" s="72"/>
      <c r="O24" s="159" t="str">
        <f t="shared" si="2"/>
        <v/>
      </c>
      <c r="P24" s="165" t="str">
        <f>IFERROR(RANK(O24,$O$4:$O$28,),"")</f>
        <v/>
      </c>
      <c r="Q24" s="166"/>
      <c r="R24" s="165" t="str">
        <f t="shared" si="4"/>
        <v/>
      </c>
      <c r="S24" s="166" t="str">
        <f t="shared" si="5"/>
        <v/>
      </c>
      <c r="T24" s="169" t="str">
        <f t="shared" si="6"/>
        <v/>
      </c>
      <c r="U24" s="58"/>
      <c r="V24" s="127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</row>
    <row r="25" spans="1:113" s="1" customFormat="1" ht="18.95" customHeight="1" x14ac:dyDescent="0.3">
      <c r="A25" s="69"/>
      <c r="B25" s="70"/>
      <c r="C25" s="70"/>
      <c r="D25" s="71"/>
      <c r="E25" s="72"/>
      <c r="F25" s="159"/>
      <c r="G25" s="117" t="str">
        <f t="shared" si="1"/>
        <v/>
      </c>
      <c r="H25" s="58"/>
      <c r="I25" s="127"/>
      <c r="J25" s="69"/>
      <c r="K25" s="70"/>
      <c r="L25" s="70"/>
      <c r="M25" s="71"/>
      <c r="N25" s="72"/>
      <c r="O25" s="159" t="str">
        <f t="shared" si="2"/>
        <v/>
      </c>
      <c r="P25" s="165" t="str">
        <f t="shared" si="3"/>
        <v/>
      </c>
      <c r="Q25" s="166"/>
      <c r="R25" s="165" t="str">
        <f t="shared" si="4"/>
        <v/>
      </c>
      <c r="S25" s="166" t="str">
        <f t="shared" si="5"/>
        <v/>
      </c>
      <c r="T25" s="169" t="str">
        <f t="shared" si="6"/>
        <v/>
      </c>
      <c r="U25" s="58"/>
      <c r="V25" s="127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</row>
    <row r="26" spans="1:113" s="1" customFormat="1" ht="18.95" customHeight="1" x14ac:dyDescent="0.3">
      <c r="A26" s="69"/>
      <c r="B26" s="70"/>
      <c r="C26" s="70"/>
      <c r="D26" s="71"/>
      <c r="E26" s="72"/>
      <c r="F26" s="159"/>
      <c r="G26" s="117" t="str">
        <f t="shared" si="1"/>
        <v/>
      </c>
      <c r="H26" s="58"/>
      <c r="I26" s="127"/>
      <c r="J26" s="69"/>
      <c r="K26" s="70"/>
      <c r="L26" s="70"/>
      <c r="M26" s="71"/>
      <c r="N26" s="72"/>
      <c r="O26" s="159" t="str">
        <f t="shared" si="2"/>
        <v/>
      </c>
      <c r="P26" s="165" t="str">
        <f t="shared" si="3"/>
        <v/>
      </c>
      <c r="Q26" s="166"/>
      <c r="R26" s="165" t="str">
        <f t="shared" si="4"/>
        <v/>
      </c>
      <c r="S26" s="166" t="str">
        <f t="shared" si="5"/>
        <v/>
      </c>
      <c r="T26" s="169" t="str">
        <f t="shared" si="6"/>
        <v/>
      </c>
      <c r="U26" s="58"/>
      <c r="V26" s="127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</row>
    <row r="27" spans="1:113" s="1" customFormat="1" ht="18.95" customHeight="1" x14ac:dyDescent="0.3">
      <c r="A27" s="69"/>
      <c r="B27" s="69"/>
      <c r="C27" s="69"/>
      <c r="D27" s="69"/>
      <c r="E27" s="69"/>
      <c r="F27" s="160"/>
      <c r="G27" s="117" t="str">
        <f t="shared" si="1"/>
        <v/>
      </c>
      <c r="H27" s="69"/>
      <c r="I27" s="127"/>
      <c r="J27" s="69"/>
      <c r="K27" s="69"/>
      <c r="L27" s="69"/>
      <c r="M27" s="69"/>
      <c r="N27" s="69"/>
      <c r="O27" s="159" t="str">
        <f t="shared" si="2"/>
        <v/>
      </c>
      <c r="P27" s="165" t="str">
        <f t="shared" si="3"/>
        <v/>
      </c>
      <c r="Q27" s="168"/>
      <c r="R27" s="165" t="str">
        <f t="shared" si="4"/>
        <v/>
      </c>
      <c r="S27" s="166" t="str">
        <f t="shared" si="5"/>
        <v/>
      </c>
      <c r="T27" s="169" t="str">
        <f t="shared" si="6"/>
        <v/>
      </c>
      <c r="U27" s="69"/>
      <c r="V27" s="127"/>
      <c r="W27" s="57"/>
      <c r="X27" s="57"/>
      <c r="Y27" s="57"/>
      <c r="Z27" s="57"/>
      <c r="AA27" s="57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</row>
    <row r="28" spans="1:113" s="1" customFormat="1" ht="18.95" customHeight="1" x14ac:dyDescent="0.3">
      <c r="A28" s="69"/>
      <c r="B28" s="69"/>
      <c r="C28" s="69"/>
      <c r="D28" s="69"/>
      <c r="E28" s="69"/>
      <c r="F28" s="118"/>
      <c r="G28" s="117" t="str">
        <f t="shared" si="1"/>
        <v/>
      </c>
      <c r="H28" s="69"/>
      <c r="I28" s="127"/>
      <c r="J28" s="69"/>
      <c r="K28" s="69"/>
      <c r="L28" s="69"/>
      <c r="M28" s="69"/>
      <c r="N28" s="69"/>
      <c r="O28" s="159" t="str">
        <f t="shared" si="2"/>
        <v/>
      </c>
      <c r="P28" s="165" t="str">
        <f t="shared" si="3"/>
        <v/>
      </c>
      <c r="Q28" s="168"/>
      <c r="R28" s="165" t="str">
        <f t="shared" si="4"/>
        <v/>
      </c>
      <c r="S28" s="166" t="str">
        <f t="shared" si="5"/>
        <v/>
      </c>
      <c r="T28" s="169" t="str">
        <f t="shared" si="6"/>
        <v/>
      </c>
      <c r="U28" s="69"/>
      <c r="V28" s="127"/>
      <c r="W28" s="57"/>
      <c r="X28" s="57"/>
      <c r="Y28" s="57"/>
      <c r="Z28" s="57"/>
      <c r="AA28" s="57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</row>
    <row r="29" spans="1:113" s="1" customFormat="1" ht="18.95" customHeight="1" x14ac:dyDescent="0.25">
      <c r="A29" s="57"/>
      <c r="B29" s="57"/>
      <c r="C29" s="57"/>
      <c r="D29" s="57"/>
      <c r="E29" s="57"/>
      <c r="F29" s="57"/>
      <c r="G29" s="57"/>
      <c r="H29" s="57"/>
      <c r="I29" s="128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128"/>
      <c r="W29" s="57"/>
      <c r="X29" s="57"/>
      <c r="Y29" s="57"/>
      <c r="Z29" s="57"/>
      <c r="AA29" s="57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</row>
    <row r="30" spans="1:113" s="1" customFormat="1" ht="18.95" customHeight="1" x14ac:dyDescent="0.25">
      <c r="A30" s="51"/>
      <c r="B30" s="51" t="s">
        <v>176</v>
      </c>
      <c r="C30" s="52"/>
      <c r="D30" s="52"/>
      <c r="E30" s="52"/>
      <c r="F30" s="53"/>
      <c r="G30" s="183"/>
      <c r="H30" s="181" t="s">
        <v>19</v>
      </c>
      <c r="I30" s="125"/>
      <c r="J30" s="51"/>
      <c r="K30" s="51" t="s">
        <v>176</v>
      </c>
      <c r="L30" s="52"/>
      <c r="M30" s="52"/>
      <c r="N30" s="52"/>
      <c r="O30" s="53"/>
      <c r="P30" s="53"/>
      <c r="Q30" s="53"/>
      <c r="R30" s="53"/>
      <c r="S30" s="53"/>
      <c r="T30" s="183"/>
      <c r="U30" s="181" t="s">
        <v>18</v>
      </c>
      <c r="V30" s="125"/>
      <c r="W30" s="57"/>
      <c r="X30" s="57"/>
      <c r="Y30" s="57"/>
      <c r="Z30" s="57"/>
      <c r="AA30" s="57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</row>
    <row r="31" spans="1:113" s="1" customFormat="1" ht="18.95" customHeight="1" x14ac:dyDescent="0.25">
      <c r="A31" s="51"/>
      <c r="B31" s="51" t="s">
        <v>177</v>
      </c>
      <c r="C31" s="52"/>
      <c r="D31" s="52"/>
      <c r="E31" s="52"/>
      <c r="F31" s="53"/>
      <c r="G31" s="183"/>
      <c r="H31" s="182" t="s">
        <v>3</v>
      </c>
      <c r="I31" s="125"/>
      <c r="J31" s="51"/>
      <c r="K31" s="51" t="s">
        <v>177</v>
      </c>
      <c r="L31" s="52"/>
      <c r="M31" s="52"/>
      <c r="N31" s="52"/>
      <c r="O31" s="53"/>
      <c r="P31" s="54"/>
      <c r="Q31" s="53"/>
      <c r="R31" s="54"/>
      <c r="S31" s="53"/>
      <c r="T31" s="183"/>
      <c r="U31" s="182" t="str">
        <f>$H$31</f>
        <v>_3eB</v>
      </c>
      <c r="V31" s="125"/>
      <c r="W31" s="57"/>
      <c r="X31" s="57"/>
      <c r="Y31" s="57"/>
      <c r="Z31" s="57"/>
      <c r="AA31" s="57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</row>
    <row r="32" spans="1:113" s="1" customFormat="1" ht="18.95" customHeight="1" x14ac:dyDescent="0.3">
      <c r="A32" s="66" t="str">
        <f>$A$3</f>
        <v>N°</v>
      </c>
      <c r="B32" s="67" t="str">
        <f>$B$3</f>
        <v>ID</v>
      </c>
      <c r="C32" s="67" t="str">
        <f>$C$3</f>
        <v>1st NAME</v>
      </c>
      <c r="D32" s="67" t="str">
        <f>$D$3</f>
        <v>LAST NAME</v>
      </c>
      <c r="E32" s="68" t="str">
        <f>$E$3</f>
        <v>Sexe</v>
      </c>
      <c r="F32" s="68" t="str">
        <f>$F$3</f>
        <v>Av1</v>
      </c>
      <c r="G32" s="68" t="str">
        <f>$G$3</f>
        <v>Rank1</v>
      </c>
      <c r="H32" s="56" t="str">
        <f>$H$3</f>
        <v>CLASS</v>
      </c>
      <c r="I32" s="122"/>
      <c r="J32" s="66" t="str">
        <f>$A$3</f>
        <v>N°</v>
      </c>
      <c r="K32" s="67" t="str">
        <f>$B$3</f>
        <v>ID</v>
      </c>
      <c r="L32" s="67" t="str">
        <f>$C$3</f>
        <v>1st NAME</v>
      </c>
      <c r="M32" s="67" t="str">
        <f>$D$3</f>
        <v>LAST NAME</v>
      </c>
      <c r="N32" s="68" t="str">
        <f>$E$3</f>
        <v>Sexe</v>
      </c>
      <c r="O32" s="184" t="str">
        <f>$F$3</f>
        <v>Av1</v>
      </c>
      <c r="P32" s="68" t="str">
        <f>$G$3</f>
        <v>Rank1</v>
      </c>
      <c r="Q32" s="184" t="str">
        <f>$Q$3</f>
        <v>Av2</v>
      </c>
      <c r="R32" s="68" t="str">
        <f>$R$3</f>
        <v>Rank2</v>
      </c>
      <c r="S32" s="184" t="str">
        <f>$S$3</f>
        <v>AvGen</v>
      </c>
      <c r="T32" s="184" t="str">
        <f>$T$3</f>
        <v>RankGen</v>
      </c>
      <c r="U32" s="56" t="str">
        <f>$H$3</f>
        <v>CLASS</v>
      </c>
      <c r="V32" s="122"/>
      <c r="W32" s="57"/>
      <c r="X32" s="57"/>
      <c r="Y32" s="57"/>
      <c r="Z32" s="57"/>
      <c r="AA32" s="57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</row>
    <row r="33" spans="1:113" s="1" customFormat="1" ht="18.95" customHeight="1" x14ac:dyDescent="0.3">
      <c r="A33" s="69" cm="1">
        <f t="array" ref="A33:A49">_xlfn.SEQUENCE(COUNTA(B33:B52))</f>
        <v>1</v>
      </c>
      <c r="B33" s="70" t="s">
        <v>85</v>
      </c>
      <c r="C33" s="70" t="s">
        <v>21</v>
      </c>
      <c r="D33" s="71" t="s">
        <v>22</v>
      </c>
      <c r="E33" s="72" t="s">
        <v>10</v>
      </c>
      <c r="F33" s="159">
        <v>14.23</v>
      </c>
      <c r="G33" s="117">
        <f>IFERROR(RANK(F33,$F$33:$F$57,),"")</f>
        <v>5</v>
      </c>
      <c r="H33" s="58" t="str">
        <f>IF(B33="","",$H$31)</f>
        <v>_3eB</v>
      </c>
      <c r="I33" s="123"/>
      <c r="J33" s="69" cm="1">
        <f t="array" ref="J33:J49">_xlfn.SEQUENCE(COUNTA(K33:K52))</f>
        <v>1</v>
      </c>
      <c r="K33" s="70" t="s">
        <v>85</v>
      </c>
      <c r="L33" s="70" t="s">
        <v>21</v>
      </c>
      <c r="M33" s="71" t="s">
        <v>22</v>
      </c>
      <c r="N33" s="72" t="s">
        <v>10</v>
      </c>
      <c r="O33" s="159">
        <f>IF(B33="","",F33)</f>
        <v>14.23</v>
      </c>
      <c r="P33" s="165">
        <f>IFERROR(RANK(O33,$O$33:$O$57,),"")</f>
        <v>5</v>
      </c>
      <c r="Q33" s="166">
        <v>13.59</v>
      </c>
      <c r="R33" s="165">
        <f>IFERROR(RANK(Q33,$Q$33:$Q$57,),"")</f>
        <v>11</v>
      </c>
      <c r="S33" s="166">
        <f>IF(K33="","",(O33+Q33)/2)</f>
        <v>13.91</v>
      </c>
      <c r="T33" s="169">
        <f>IFERROR(RANK(S33,$S$33:$S$57,),"")</f>
        <v>5</v>
      </c>
      <c r="U33" s="58" t="str">
        <f>IF(K33="","",$U$31)</f>
        <v>_3eB</v>
      </c>
      <c r="V33" s="123"/>
      <c r="W33" s="57"/>
      <c r="X33" s="57"/>
      <c r="Y33" s="57"/>
      <c r="Z33" s="57"/>
      <c r="AA33" s="57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</row>
    <row r="34" spans="1:113" s="1" customFormat="1" ht="18.95" customHeight="1" x14ac:dyDescent="0.3">
      <c r="A34" s="69">
        <v>2</v>
      </c>
      <c r="B34" s="70" t="s">
        <v>86</v>
      </c>
      <c r="C34" s="70" t="s">
        <v>23</v>
      </c>
      <c r="D34" s="71" t="s">
        <v>24</v>
      </c>
      <c r="E34" s="72" t="s">
        <v>62</v>
      </c>
      <c r="F34" s="161">
        <v>11.01</v>
      </c>
      <c r="G34" s="117">
        <f t="shared" ref="G34:G57" si="8">IFERROR(RANK(F34,$F$33:$F$57,),"")</f>
        <v>13</v>
      </c>
      <c r="H34" s="58" t="str">
        <f t="shared" ref="H34:H49" si="9">IF(B34="","",$H$31)</f>
        <v>_3eB</v>
      </c>
      <c r="I34" s="123"/>
      <c r="J34" s="69">
        <v>2</v>
      </c>
      <c r="K34" s="70" t="s">
        <v>86</v>
      </c>
      <c r="L34" s="70" t="s">
        <v>23</v>
      </c>
      <c r="M34" s="71" t="s">
        <v>24</v>
      </c>
      <c r="N34" s="72" t="s">
        <v>62</v>
      </c>
      <c r="O34" s="159">
        <f t="shared" ref="O34:O57" si="10">IF(B34="","",F34)</f>
        <v>11.01</v>
      </c>
      <c r="P34" s="165">
        <f t="shared" ref="P34:P57" si="11">IFERROR(RANK(O34,$O$33:$O$57,),"")</f>
        <v>13</v>
      </c>
      <c r="Q34" s="167">
        <v>14.11</v>
      </c>
      <c r="R34" s="165">
        <f t="shared" ref="R34:R57" si="12">IFERROR(RANK(Q34,$Q$33:$Q$57,),"")</f>
        <v>7</v>
      </c>
      <c r="S34" s="166">
        <f t="shared" ref="S34:S57" si="13">IF(K34="","",(O34+Q34)/2)</f>
        <v>12.559999999999999</v>
      </c>
      <c r="T34" s="169">
        <f t="shared" ref="T34:T57" si="14">IFERROR(RANK(S34,$S$33:$S$57,),"")</f>
        <v>14</v>
      </c>
      <c r="U34" s="58" t="str">
        <f t="shared" ref="U34:U49" si="15">IF(K34="","",$U$31)</f>
        <v>_3eB</v>
      </c>
      <c r="V34" s="123"/>
      <c r="W34" s="57"/>
      <c r="X34" s="57"/>
      <c r="Y34" s="57"/>
      <c r="Z34" s="57"/>
      <c r="AA34" s="57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</row>
    <row r="35" spans="1:113" s="1" customFormat="1" ht="18.95" customHeight="1" x14ac:dyDescent="0.3">
      <c r="A35" s="69">
        <v>3</v>
      </c>
      <c r="B35" s="70" t="s">
        <v>87</v>
      </c>
      <c r="C35" s="70" t="s">
        <v>25</v>
      </c>
      <c r="D35" s="71" t="s">
        <v>26</v>
      </c>
      <c r="E35" s="72" t="s">
        <v>62</v>
      </c>
      <c r="F35" s="159">
        <v>15.51</v>
      </c>
      <c r="G35" s="117">
        <f t="shared" si="8"/>
        <v>3</v>
      </c>
      <c r="H35" s="58" t="str">
        <f t="shared" si="9"/>
        <v>_3eB</v>
      </c>
      <c r="I35" s="123"/>
      <c r="J35" s="69">
        <v>3</v>
      </c>
      <c r="K35" s="70" t="s">
        <v>87</v>
      </c>
      <c r="L35" s="70" t="s">
        <v>25</v>
      </c>
      <c r="M35" s="71" t="s">
        <v>26</v>
      </c>
      <c r="N35" s="72" t="s">
        <v>62</v>
      </c>
      <c r="O35" s="159">
        <f t="shared" si="10"/>
        <v>15.51</v>
      </c>
      <c r="P35" s="165">
        <f t="shared" si="11"/>
        <v>3</v>
      </c>
      <c r="Q35" s="166">
        <v>10.63</v>
      </c>
      <c r="R35" s="165">
        <f t="shared" si="12"/>
        <v>17</v>
      </c>
      <c r="S35" s="166">
        <f t="shared" si="13"/>
        <v>13.07</v>
      </c>
      <c r="T35" s="169">
        <f t="shared" si="14"/>
        <v>9</v>
      </c>
      <c r="U35" s="58" t="str">
        <f t="shared" si="15"/>
        <v>_3eB</v>
      </c>
      <c r="V35" s="123"/>
      <c r="W35" s="57"/>
      <c r="X35" s="57"/>
      <c r="Y35" s="57"/>
      <c r="Z35" s="57"/>
      <c r="AA35" s="57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</row>
    <row r="36" spans="1:113" s="1" customFormat="1" ht="18.95" customHeight="1" x14ac:dyDescent="0.3">
      <c r="A36" s="69">
        <v>4</v>
      </c>
      <c r="B36" s="70" t="s">
        <v>88</v>
      </c>
      <c r="C36" s="70" t="s">
        <v>27</v>
      </c>
      <c r="D36" s="71" t="s">
        <v>24</v>
      </c>
      <c r="E36" s="72" t="s">
        <v>10</v>
      </c>
      <c r="F36" s="159">
        <v>11.04</v>
      </c>
      <c r="G36" s="117">
        <f t="shared" si="8"/>
        <v>12</v>
      </c>
      <c r="H36" s="58" t="str">
        <f t="shared" si="9"/>
        <v>_3eB</v>
      </c>
      <c r="I36" s="123"/>
      <c r="J36" s="69">
        <v>4</v>
      </c>
      <c r="K36" s="70" t="s">
        <v>88</v>
      </c>
      <c r="L36" s="70" t="s">
        <v>27</v>
      </c>
      <c r="M36" s="71" t="s">
        <v>24</v>
      </c>
      <c r="N36" s="72" t="s">
        <v>10</v>
      </c>
      <c r="O36" s="159">
        <f t="shared" si="10"/>
        <v>11.04</v>
      </c>
      <c r="P36" s="165">
        <f t="shared" si="11"/>
        <v>12</v>
      </c>
      <c r="Q36" s="167">
        <v>16.149999999999999</v>
      </c>
      <c r="R36" s="165">
        <f t="shared" si="12"/>
        <v>4</v>
      </c>
      <c r="S36" s="166">
        <f t="shared" si="13"/>
        <v>13.594999999999999</v>
      </c>
      <c r="T36" s="169">
        <f t="shared" si="14"/>
        <v>7</v>
      </c>
      <c r="U36" s="58" t="str">
        <f t="shared" si="15"/>
        <v>_3eB</v>
      </c>
      <c r="V36" s="123"/>
      <c r="W36" s="57"/>
      <c r="X36" s="57"/>
      <c r="Y36" s="57"/>
      <c r="Z36" s="57"/>
      <c r="AA36" s="57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</row>
    <row r="37" spans="1:113" s="1" customFormat="1" ht="18.95" customHeight="1" x14ac:dyDescent="0.3">
      <c r="A37" s="69">
        <v>5</v>
      </c>
      <c r="B37" s="70" t="s">
        <v>89</v>
      </c>
      <c r="C37" s="70" t="s">
        <v>28</v>
      </c>
      <c r="D37" s="71" t="s">
        <v>29</v>
      </c>
      <c r="E37" s="72" t="s">
        <v>62</v>
      </c>
      <c r="F37" s="159">
        <v>9.9499999999999993</v>
      </c>
      <c r="G37" s="117">
        <f t="shared" si="8"/>
        <v>16</v>
      </c>
      <c r="H37" s="58" t="str">
        <f t="shared" si="9"/>
        <v>_3eB</v>
      </c>
      <c r="I37" s="123"/>
      <c r="J37" s="69">
        <v>5</v>
      </c>
      <c r="K37" s="70" t="s">
        <v>89</v>
      </c>
      <c r="L37" s="70" t="s">
        <v>28</v>
      </c>
      <c r="M37" s="71" t="s">
        <v>29</v>
      </c>
      <c r="N37" s="72" t="s">
        <v>62</v>
      </c>
      <c r="O37" s="159">
        <f t="shared" si="10"/>
        <v>9.9499999999999993</v>
      </c>
      <c r="P37" s="165">
        <f t="shared" si="11"/>
        <v>16</v>
      </c>
      <c r="Q37" s="166">
        <v>12.67</v>
      </c>
      <c r="R37" s="165">
        <f t="shared" si="12"/>
        <v>12</v>
      </c>
      <c r="S37" s="166">
        <f t="shared" si="13"/>
        <v>11.309999999999999</v>
      </c>
      <c r="T37" s="169">
        <f t="shared" si="14"/>
        <v>15</v>
      </c>
      <c r="U37" s="58" t="str">
        <f t="shared" si="15"/>
        <v>_3eB</v>
      </c>
      <c r="V37" s="123"/>
      <c r="W37" s="57"/>
      <c r="X37" s="57"/>
      <c r="Y37" s="57"/>
      <c r="Z37" s="57"/>
      <c r="AA37" s="57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</row>
    <row r="38" spans="1:113" s="1" customFormat="1" ht="18.95" customHeight="1" x14ac:dyDescent="0.3">
      <c r="A38" s="69">
        <v>6</v>
      </c>
      <c r="B38" s="70" t="s">
        <v>90</v>
      </c>
      <c r="C38" s="70" t="s">
        <v>30</v>
      </c>
      <c r="D38" s="71" t="s">
        <v>26</v>
      </c>
      <c r="E38" s="72" t="s">
        <v>62</v>
      </c>
      <c r="F38" s="159">
        <v>16.63</v>
      </c>
      <c r="G38" s="117">
        <f t="shared" si="8"/>
        <v>2</v>
      </c>
      <c r="H38" s="58" t="str">
        <f t="shared" si="9"/>
        <v>_3eB</v>
      </c>
      <c r="I38" s="123"/>
      <c r="J38" s="69">
        <v>6</v>
      </c>
      <c r="K38" s="70" t="s">
        <v>90</v>
      </c>
      <c r="L38" s="70" t="s">
        <v>30</v>
      </c>
      <c r="M38" s="71" t="s">
        <v>26</v>
      </c>
      <c r="N38" s="72" t="s">
        <v>62</v>
      </c>
      <c r="O38" s="159">
        <f t="shared" si="10"/>
        <v>16.63</v>
      </c>
      <c r="P38" s="165">
        <f t="shared" si="11"/>
        <v>2</v>
      </c>
      <c r="Q38" s="167">
        <v>16.190000000000001</v>
      </c>
      <c r="R38" s="165">
        <f t="shared" si="12"/>
        <v>3</v>
      </c>
      <c r="S38" s="166">
        <f t="shared" si="13"/>
        <v>16.41</v>
      </c>
      <c r="T38" s="169">
        <f t="shared" si="14"/>
        <v>1</v>
      </c>
      <c r="U38" s="58" t="str">
        <f t="shared" si="15"/>
        <v>_3eB</v>
      </c>
      <c r="V38" s="123"/>
      <c r="W38" s="57"/>
      <c r="X38" s="57"/>
      <c r="Y38" s="57"/>
      <c r="Z38" s="57"/>
      <c r="AA38" s="57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</row>
    <row r="39" spans="1:113" s="1" customFormat="1" ht="18.95" customHeight="1" x14ac:dyDescent="0.3">
      <c r="A39" s="69">
        <v>7</v>
      </c>
      <c r="B39" s="70" t="s">
        <v>91</v>
      </c>
      <c r="C39" s="70" t="s">
        <v>31</v>
      </c>
      <c r="D39" s="71"/>
      <c r="E39" s="72" t="s">
        <v>10</v>
      </c>
      <c r="F39" s="159">
        <v>13.55</v>
      </c>
      <c r="G39" s="117">
        <f t="shared" si="8"/>
        <v>7</v>
      </c>
      <c r="H39" s="58" t="str">
        <f t="shared" si="9"/>
        <v>_3eB</v>
      </c>
      <c r="I39" s="123"/>
      <c r="J39" s="69">
        <v>7</v>
      </c>
      <c r="K39" s="70" t="s">
        <v>91</v>
      </c>
      <c r="L39" s="70" t="s">
        <v>31</v>
      </c>
      <c r="M39" s="71"/>
      <c r="N39" s="72" t="s">
        <v>10</v>
      </c>
      <c r="O39" s="159">
        <f t="shared" si="10"/>
        <v>13.55</v>
      </c>
      <c r="P39" s="165">
        <f t="shared" si="11"/>
        <v>7</v>
      </c>
      <c r="Q39" s="166">
        <v>11.71</v>
      </c>
      <c r="R39" s="165">
        <f t="shared" si="12"/>
        <v>15</v>
      </c>
      <c r="S39" s="166">
        <f t="shared" si="13"/>
        <v>12.63</v>
      </c>
      <c r="T39" s="169">
        <f t="shared" si="14"/>
        <v>13</v>
      </c>
      <c r="U39" s="58" t="str">
        <f t="shared" si="15"/>
        <v>_3eB</v>
      </c>
      <c r="V39" s="123"/>
      <c r="W39" s="57"/>
      <c r="X39" s="57"/>
      <c r="Y39" s="57"/>
      <c r="Z39" s="57"/>
      <c r="AA39" s="57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</row>
    <row r="40" spans="1:113" s="1" customFormat="1" ht="18.95" customHeight="1" x14ac:dyDescent="0.3">
      <c r="A40" s="69">
        <v>8</v>
      </c>
      <c r="B40" s="70" t="s">
        <v>92</v>
      </c>
      <c r="C40" s="70" t="s">
        <v>32</v>
      </c>
      <c r="D40" s="71" t="s">
        <v>33</v>
      </c>
      <c r="E40" s="72" t="s">
        <v>62</v>
      </c>
      <c r="F40" s="159">
        <v>14.71</v>
      </c>
      <c r="G40" s="117">
        <f t="shared" si="8"/>
        <v>4</v>
      </c>
      <c r="H40" s="58" t="str">
        <f t="shared" si="9"/>
        <v>_3eB</v>
      </c>
      <c r="I40" s="123"/>
      <c r="J40" s="69">
        <v>8</v>
      </c>
      <c r="K40" s="70" t="s">
        <v>92</v>
      </c>
      <c r="L40" s="70" t="s">
        <v>32</v>
      </c>
      <c r="M40" s="71" t="s">
        <v>33</v>
      </c>
      <c r="N40" s="72" t="s">
        <v>62</v>
      </c>
      <c r="O40" s="159">
        <f t="shared" si="10"/>
        <v>14.71</v>
      </c>
      <c r="P40" s="165">
        <f t="shared" si="11"/>
        <v>4</v>
      </c>
      <c r="Q40" s="167">
        <v>11.23</v>
      </c>
      <c r="R40" s="165">
        <f t="shared" si="12"/>
        <v>16</v>
      </c>
      <c r="S40" s="166">
        <f t="shared" si="13"/>
        <v>12.97</v>
      </c>
      <c r="T40" s="169">
        <f t="shared" si="14"/>
        <v>11</v>
      </c>
      <c r="U40" s="58" t="str">
        <f t="shared" si="15"/>
        <v>_3eB</v>
      </c>
      <c r="V40" s="123"/>
      <c r="W40" s="57"/>
      <c r="X40" s="57"/>
      <c r="Y40" s="57"/>
      <c r="Z40" s="57"/>
      <c r="AA40" s="57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</row>
    <row r="41" spans="1:113" s="1" customFormat="1" ht="18.95" customHeight="1" x14ac:dyDescent="0.3">
      <c r="A41" s="69">
        <v>9</v>
      </c>
      <c r="B41" s="70" t="s">
        <v>93</v>
      </c>
      <c r="C41" s="70" t="s">
        <v>34</v>
      </c>
      <c r="D41" s="71"/>
      <c r="E41" s="72" t="s">
        <v>62</v>
      </c>
      <c r="F41" s="159">
        <v>3.45</v>
      </c>
      <c r="G41" s="117">
        <f t="shared" si="8"/>
        <v>17</v>
      </c>
      <c r="H41" s="58" t="str">
        <f t="shared" si="9"/>
        <v>_3eB</v>
      </c>
      <c r="I41" s="123"/>
      <c r="J41" s="69">
        <v>9</v>
      </c>
      <c r="K41" s="70" t="s">
        <v>93</v>
      </c>
      <c r="L41" s="70" t="s">
        <v>34</v>
      </c>
      <c r="M41" s="71"/>
      <c r="N41" s="72" t="s">
        <v>62</v>
      </c>
      <c r="O41" s="159">
        <f t="shared" si="10"/>
        <v>3.45</v>
      </c>
      <c r="P41" s="165">
        <f t="shared" si="11"/>
        <v>17</v>
      </c>
      <c r="Q41" s="166">
        <v>16.75</v>
      </c>
      <c r="R41" s="165">
        <f t="shared" si="12"/>
        <v>2</v>
      </c>
      <c r="S41" s="166">
        <f t="shared" si="13"/>
        <v>10.1</v>
      </c>
      <c r="T41" s="169">
        <f t="shared" si="14"/>
        <v>17</v>
      </c>
      <c r="U41" s="58" t="str">
        <f t="shared" si="15"/>
        <v>_3eB</v>
      </c>
      <c r="V41" s="123"/>
      <c r="W41" s="57"/>
      <c r="X41" s="57"/>
      <c r="Y41" s="57"/>
      <c r="Z41" s="57"/>
      <c r="AA41" s="57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</row>
    <row r="42" spans="1:113" s="1" customFormat="1" ht="18.95" customHeight="1" x14ac:dyDescent="0.3">
      <c r="A42" s="69">
        <v>10</v>
      </c>
      <c r="B42" s="70" t="s">
        <v>94</v>
      </c>
      <c r="C42" s="70" t="s">
        <v>35</v>
      </c>
      <c r="D42" s="71"/>
      <c r="E42" s="72" t="s">
        <v>62</v>
      </c>
      <c r="F42" s="159">
        <v>12.25</v>
      </c>
      <c r="G42" s="117">
        <f t="shared" si="8"/>
        <v>9</v>
      </c>
      <c r="H42" s="58" t="str">
        <f t="shared" si="9"/>
        <v>_3eB</v>
      </c>
      <c r="I42" s="123"/>
      <c r="J42" s="69">
        <v>10</v>
      </c>
      <c r="K42" s="70" t="s">
        <v>94</v>
      </c>
      <c r="L42" s="70" t="s">
        <v>35</v>
      </c>
      <c r="M42" s="71"/>
      <c r="N42" s="72" t="s">
        <v>62</v>
      </c>
      <c r="O42" s="159">
        <f t="shared" si="10"/>
        <v>12.25</v>
      </c>
      <c r="P42" s="165">
        <f t="shared" si="11"/>
        <v>9</v>
      </c>
      <c r="Q42" s="167">
        <v>13.73</v>
      </c>
      <c r="R42" s="165">
        <f t="shared" si="12"/>
        <v>8</v>
      </c>
      <c r="S42" s="166">
        <f t="shared" si="13"/>
        <v>12.99</v>
      </c>
      <c r="T42" s="169">
        <f t="shared" si="14"/>
        <v>10</v>
      </c>
      <c r="U42" s="58" t="str">
        <f t="shared" si="15"/>
        <v>_3eB</v>
      </c>
      <c r="V42" s="123"/>
      <c r="W42" s="57"/>
      <c r="X42" s="57"/>
      <c r="Y42" s="57"/>
      <c r="Z42" s="57"/>
      <c r="AA42" s="57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</row>
    <row r="43" spans="1:113" s="1" customFormat="1" ht="18.95" customHeight="1" x14ac:dyDescent="0.3">
      <c r="A43" s="69">
        <v>11</v>
      </c>
      <c r="B43" s="70" t="s">
        <v>95</v>
      </c>
      <c r="C43" s="70" t="s">
        <v>36</v>
      </c>
      <c r="D43" s="71" t="s">
        <v>37</v>
      </c>
      <c r="E43" s="72" t="s">
        <v>62</v>
      </c>
      <c r="F43" s="159">
        <v>10.07</v>
      </c>
      <c r="G43" s="117">
        <f t="shared" si="8"/>
        <v>15</v>
      </c>
      <c r="H43" s="58" t="str">
        <f t="shared" si="9"/>
        <v>_3eB</v>
      </c>
      <c r="I43" s="123"/>
      <c r="J43" s="69">
        <v>11</v>
      </c>
      <c r="K43" s="70" t="s">
        <v>95</v>
      </c>
      <c r="L43" s="70" t="s">
        <v>36</v>
      </c>
      <c r="M43" s="71" t="s">
        <v>37</v>
      </c>
      <c r="N43" s="72" t="s">
        <v>62</v>
      </c>
      <c r="O43" s="159">
        <f t="shared" si="10"/>
        <v>10.07</v>
      </c>
      <c r="P43" s="165">
        <f t="shared" si="11"/>
        <v>15</v>
      </c>
      <c r="Q43" s="166">
        <v>12.21</v>
      </c>
      <c r="R43" s="165">
        <f t="shared" si="12"/>
        <v>13</v>
      </c>
      <c r="S43" s="166">
        <f t="shared" si="13"/>
        <v>11.14</v>
      </c>
      <c r="T43" s="169">
        <f t="shared" si="14"/>
        <v>16</v>
      </c>
      <c r="U43" s="58" t="str">
        <f t="shared" si="15"/>
        <v>_3eB</v>
      </c>
      <c r="V43" s="123"/>
      <c r="W43" s="57"/>
      <c r="X43" s="57"/>
      <c r="Y43" s="57"/>
      <c r="Z43" s="57"/>
      <c r="AA43" s="57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</row>
    <row r="44" spans="1:113" s="1" customFormat="1" ht="18.95" customHeight="1" x14ac:dyDescent="0.3">
      <c r="A44" s="69">
        <v>12</v>
      </c>
      <c r="B44" s="70" t="s">
        <v>96</v>
      </c>
      <c r="C44" s="70" t="s">
        <v>38</v>
      </c>
      <c r="D44" s="71"/>
      <c r="E44" s="72" t="s">
        <v>62</v>
      </c>
      <c r="F44" s="159">
        <v>14.03</v>
      </c>
      <c r="G44" s="117">
        <f t="shared" si="8"/>
        <v>6</v>
      </c>
      <c r="H44" s="58" t="str">
        <f t="shared" si="9"/>
        <v>_3eB</v>
      </c>
      <c r="I44" s="123"/>
      <c r="J44" s="69">
        <v>12</v>
      </c>
      <c r="K44" s="70" t="s">
        <v>96</v>
      </c>
      <c r="L44" s="70" t="s">
        <v>38</v>
      </c>
      <c r="M44" s="71"/>
      <c r="N44" s="72" t="s">
        <v>62</v>
      </c>
      <c r="O44" s="159">
        <f t="shared" si="10"/>
        <v>14.03</v>
      </c>
      <c r="P44" s="165">
        <f t="shared" si="11"/>
        <v>6</v>
      </c>
      <c r="Q44" s="167">
        <v>13.69</v>
      </c>
      <c r="R44" s="165">
        <f t="shared" si="12"/>
        <v>9</v>
      </c>
      <c r="S44" s="166">
        <f t="shared" si="13"/>
        <v>13.86</v>
      </c>
      <c r="T44" s="169">
        <f t="shared" si="14"/>
        <v>6</v>
      </c>
      <c r="U44" s="58" t="str">
        <f t="shared" si="15"/>
        <v>_3eB</v>
      </c>
      <c r="V44" s="123"/>
      <c r="W44" s="57"/>
      <c r="X44" s="57"/>
      <c r="Y44" s="57"/>
      <c r="Z44" s="57"/>
      <c r="AA44" s="57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</row>
    <row r="45" spans="1:113" s="1" customFormat="1" ht="18.95" customHeight="1" x14ac:dyDescent="0.3">
      <c r="A45" s="69">
        <v>13</v>
      </c>
      <c r="B45" s="70" t="s">
        <v>97</v>
      </c>
      <c r="C45" s="70" t="s">
        <v>39</v>
      </c>
      <c r="D45" s="71" t="s">
        <v>40</v>
      </c>
      <c r="E45" s="72" t="s">
        <v>62</v>
      </c>
      <c r="F45" s="159">
        <v>13.4</v>
      </c>
      <c r="G45" s="117">
        <f t="shared" si="8"/>
        <v>8</v>
      </c>
      <c r="H45" s="58" t="str">
        <f t="shared" si="9"/>
        <v>_3eB</v>
      </c>
      <c r="I45" s="123"/>
      <c r="J45" s="69">
        <v>13</v>
      </c>
      <c r="K45" s="70" t="s">
        <v>97</v>
      </c>
      <c r="L45" s="70" t="s">
        <v>39</v>
      </c>
      <c r="M45" s="71" t="s">
        <v>40</v>
      </c>
      <c r="N45" s="72" t="s">
        <v>62</v>
      </c>
      <c r="O45" s="159">
        <f t="shared" si="10"/>
        <v>13.4</v>
      </c>
      <c r="P45" s="165">
        <f t="shared" si="11"/>
        <v>8</v>
      </c>
      <c r="Q45" s="166">
        <v>15.17</v>
      </c>
      <c r="R45" s="165">
        <f t="shared" si="12"/>
        <v>6</v>
      </c>
      <c r="S45" s="166">
        <f t="shared" si="13"/>
        <v>14.285</v>
      </c>
      <c r="T45" s="169">
        <f t="shared" si="14"/>
        <v>4</v>
      </c>
      <c r="U45" s="58" t="str">
        <f t="shared" si="15"/>
        <v>_3eB</v>
      </c>
      <c r="V45" s="123"/>
      <c r="W45" s="57"/>
      <c r="X45" s="57"/>
      <c r="Y45" s="57"/>
      <c r="Z45" s="57"/>
      <c r="AA45" s="57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</row>
    <row r="46" spans="1:113" s="1" customFormat="1" ht="18.95" customHeight="1" x14ac:dyDescent="0.3">
      <c r="A46" s="69">
        <v>14</v>
      </c>
      <c r="B46" s="70" t="s">
        <v>98</v>
      </c>
      <c r="C46" s="70" t="s">
        <v>41</v>
      </c>
      <c r="D46" s="71" t="s">
        <v>42</v>
      </c>
      <c r="E46" s="72" t="s">
        <v>62</v>
      </c>
      <c r="F46" s="159">
        <v>11.65</v>
      </c>
      <c r="G46" s="117">
        <f t="shared" si="8"/>
        <v>10</v>
      </c>
      <c r="H46" s="58" t="str">
        <f t="shared" si="9"/>
        <v>_3eB</v>
      </c>
      <c r="I46" s="123"/>
      <c r="J46" s="69">
        <v>14</v>
      </c>
      <c r="K46" s="70" t="s">
        <v>98</v>
      </c>
      <c r="L46" s="70" t="s">
        <v>41</v>
      </c>
      <c r="M46" s="71" t="s">
        <v>42</v>
      </c>
      <c r="N46" s="72" t="s">
        <v>62</v>
      </c>
      <c r="O46" s="159">
        <f t="shared" si="10"/>
        <v>11.65</v>
      </c>
      <c r="P46" s="165">
        <f t="shared" si="11"/>
        <v>10</v>
      </c>
      <c r="Q46" s="167">
        <v>13.65</v>
      </c>
      <c r="R46" s="165">
        <f t="shared" si="12"/>
        <v>10</v>
      </c>
      <c r="S46" s="166">
        <f t="shared" si="13"/>
        <v>12.65</v>
      </c>
      <c r="T46" s="169">
        <f t="shared" si="14"/>
        <v>12</v>
      </c>
      <c r="U46" s="58" t="str">
        <f t="shared" si="15"/>
        <v>_3eB</v>
      </c>
      <c r="V46" s="123"/>
      <c r="W46" s="57"/>
      <c r="X46" s="57"/>
      <c r="Y46" s="57"/>
      <c r="Z46" s="57"/>
      <c r="AA46" s="57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</row>
    <row r="47" spans="1:113" s="1" customFormat="1" ht="18.95" customHeight="1" x14ac:dyDescent="0.3">
      <c r="A47" s="69">
        <v>15</v>
      </c>
      <c r="B47" s="70" t="s">
        <v>99</v>
      </c>
      <c r="C47" s="70" t="s">
        <v>43</v>
      </c>
      <c r="D47" s="71" t="s">
        <v>37</v>
      </c>
      <c r="E47" s="72" t="s">
        <v>10</v>
      </c>
      <c r="F47" s="159">
        <v>17.46</v>
      </c>
      <c r="G47" s="117">
        <f t="shared" si="8"/>
        <v>1</v>
      </c>
      <c r="H47" s="58" t="str">
        <f t="shared" si="9"/>
        <v>_3eB</v>
      </c>
      <c r="I47" s="123"/>
      <c r="J47" s="69">
        <v>15</v>
      </c>
      <c r="K47" s="70" t="s">
        <v>99</v>
      </c>
      <c r="L47" s="70" t="s">
        <v>43</v>
      </c>
      <c r="M47" s="71" t="s">
        <v>37</v>
      </c>
      <c r="N47" s="72" t="s">
        <v>10</v>
      </c>
      <c r="O47" s="159">
        <f t="shared" si="10"/>
        <v>17.46</v>
      </c>
      <c r="P47" s="165">
        <f t="shared" si="11"/>
        <v>1</v>
      </c>
      <c r="Q47" s="166">
        <v>12.13</v>
      </c>
      <c r="R47" s="165">
        <f t="shared" si="12"/>
        <v>14</v>
      </c>
      <c r="S47" s="166">
        <f t="shared" si="13"/>
        <v>14.795000000000002</v>
      </c>
      <c r="T47" s="169">
        <f t="shared" si="14"/>
        <v>2</v>
      </c>
      <c r="U47" s="58" t="str">
        <f t="shared" si="15"/>
        <v>_3eB</v>
      </c>
      <c r="V47" s="123"/>
      <c r="W47" s="57"/>
      <c r="X47" s="57"/>
      <c r="Y47" s="57"/>
      <c r="Z47" s="57"/>
      <c r="AA47" s="57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</row>
    <row r="48" spans="1:113" s="1" customFormat="1" ht="18.95" customHeight="1" x14ac:dyDescent="0.3">
      <c r="A48" s="69">
        <v>16</v>
      </c>
      <c r="B48" s="70" t="s">
        <v>100</v>
      </c>
      <c r="C48" s="70" t="s">
        <v>44</v>
      </c>
      <c r="D48" s="71" t="s">
        <v>45</v>
      </c>
      <c r="E48" s="72" t="s">
        <v>62</v>
      </c>
      <c r="F48" s="159">
        <v>11.58</v>
      </c>
      <c r="G48" s="117">
        <f t="shared" si="8"/>
        <v>11</v>
      </c>
      <c r="H48" s="58" t="str">
        <f t="shared" si="9"/>
        <v>_3eB</v>
      </c>
      <c r="I48" s="123"/>
      <c r="J48" s="69">
        <v>16</v>
      </c>
      <c r="K48" s="70" t="s">
        <v>100</v>
      </c>
      <c r="L48" s="70" t="s">
        <v>44</v>
      </c>
      <c r="M48" s="71" t="s">
        <v>45</v>
      </c>
      <c r="N48" s="72" t="s">
        <v>62</v>
      </c>
      <c r="O48" s="159">
        <f t="shared" si="10"/>
        <v>11.58</v>
      </c>
      <c r="P48" s="165">
        <f t="shared" si="11"/>
        <v>11</v>
      </c>
      <c r="Q48" s="167">
        <v>17.61</v>
      </c>
      <c r="R48" s="165">
        <f t="shared" si="12"/>
        <v>1</v>
      </c>
      <c r="S48" s="166">
        <f t="shared" si="13"/>
        <v>14.594999999999999</v>
      </c>
      <c r="T48" s="169">
        <f t="shared" si="14"/>
        <v>3</v>
      </c>
      <c r="U48" s="58" t="str">
        <f t="shared" si="15"/>
        <v>_3eB</v>
      </c>
      <c r="V48" s="123"/>
      <c r="W48" s="57"/>
      <c r="X48" s="57"/>
      <c r="Y48" s="57"/>
      <c r="Z48" s="57"/>
      <c r="AA48" s="57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</row>
    <row r="49" spans="1:113" s="1" customFormat="1" ht="18.95" customHeight="1" x14ac:dyDescent="0.3">
      <c r="A49" s="69">
        <v>17</v>
      </c>
      <c r="B49" s="70" t="s">
        <v>101</v>
      </c>
      <c r="C49" s="70" t="s">
        <v>46</v>
      </c>
      <c r="D49" s="71"/>
      <c r="E49" s="72" t="s">
        <v>62</v>
      </c>
      <c r="F49" s="159">
        <v>10.42</v>
      </c>
      <c r="G49" s="117">
        <f t="shared" si="8"/>
        <v>14</v>
      </c>
      <c r="H49" s="58" t="str">
        <f t="shared" si="9"/>
        <v>_3eB</v>
      </c>
      <c r="I49" s="123"/>
      <c r="J49" s="69">
        <v>17</v>
      </c>
      <c r="K49" s="70" t="s">
        <v>101</v>
      </c>
      <c r="L49" s="70" t="s">
        <v>46</v>
      </c>
      <c r="M49" s="71"/>
      <c r="N49" s="72" t="s">
        <v>62</v>
      </c>
      <c r="O49" s="159">
        <f t="shared" si="10"/>
        <v>10.42</v>
      </c>
      <c r="P49" s="165">
        <f t="shared" si="11"/>
        <v>14</v>
      </c>
      <c r="Q49" s="166">
        <v>16.09</v>
      </c>
      <c r="R49" s="165">
        <f t="shared" si="12"/>
        <v>5</v>
      </c>
      <c r="S49" s="166">
        <f t="shared" si="13"/>
        <v>13.254999999999999</v>
      </c>
      <c r="T49" s="169">
        <f t="shared" si="14"/>
        <v>8</v>
      </c>
      <c r="U49" s="58" t="str">
        <f t="shared" si="15"/>
        <v>_3eB</v>
      </c>
      <c r="V49" s="123"/>
      <c r="W49" s="57"/>
      <c r="X49" s="57"/>
      <c r="Y49" s="57"/>
      <c r="Z49" s="57"/>
      <c r="AA49" s="57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</row>
    <row r="50" spans="1:113" s="1" customFormat="1" ht="18.95" customHeight="1" x14ac:dyDescent="0.3">
      <c r="A50" s="69"/>
      <c r="B50" s="70"/>
      <c r="C50" s="70"/>
      <c r="D50" s="71"/>
      <c r="E50" s="72"/>
      <c r="F50" s="159"/>
      <c r="G50" s="117" t="str">
        <f t="shared" si="8"/>
        <v/>
      </c>
      <c r="H50" s="58"/>
      <c r="I50" s="123"/>
      <c r="J50" s="69"/>
      <c r="K50" s="70"/>
      <c r="L50" s="70"/>
      <c r="M50" s="71"/>
      <c r="N50" s="72"/>
      <c r="O50" s="159" t="str">
        <f t="shared" si="10"/>
        <v/>
      </c>
      <c r="P50" s="165" t="str">
        <f t="shared" si="11"/>
        <v/>
      </c>
      <c r="Q50" s="167"/>
      <c r="R50" s="165" t="str">
        <f t="shared" si="12"/>
        <v/>
      </c>
      <c r="S50" s="166" t="str">
        <f t="shared" si="13"/>
        <v/>
      </c>
      <c r="T50" s="169" t="str">
        <f t="shared" si="14"/>
        <v/>
      </c>
      <c r="U50" s="58"/>
      <c r="V50" s="123"/>
      <c r="W50" s="57"/>
      <c r="X50" s="57"/>
      <c r="Y50" s="57"/>
      <c r="Z50" s="57"/>
      <c r="AA50" s="57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</row>
    <row r="51" spans="1:113" s="1" customFormat="1" ht="18.95" customHeight="1" x14ac:dyDescent="0.3">
      <c r="A51" s="69"/>
      <c r="B51" s="70"/>
      <c r="C51" s="70"/>
      <c r="D51" s="71"/>
      <c r="E51" s="72"/>
      <c r="F51" s="159"/>
      <c r="G51" s="117" t="str">
        <f t="shared" si="8"/>
        <v/>
      </c>
      <c r="H51" s="58"/>
      <c r="I51" s="123"/>
      <c r="J51" s="69"/>
      <c r="K51" s="70"/>
      <c r="L51" s="70"/>
      <c r="M51" s="71"/>
      <c r="N51" s="72"/>
      <c r="O51" s="159" t="str">
        <f t="shared" si="10"/>
        <v/>
      </c>
      <c r="P51" s="165" t="str">
        <f t="shared" si="11"/>
        <v/>
      </c>
      <c r="Q51" s="166"/>
      <c r="R51" s="165" t="str">
        <f t="shared" si="12"/>
        <v/>
      </c>
      <c r="S51" s="166" t="str">
        <f t="shared" si="13"/>
        <v/>
      </c>
      <c r="T51" s="169" t="str">
        <f t="shared" si="14"/>
        <v/>
      </c>
      <c r="U51" s="58"/>
      <c r="V51" s="123"/>
      <c r="W51" s="57"/>
      <c r="X51" s="57"/>
      <c r="Y51" s="57"/>
      <c r="Z51" s="57"/>
      <c r="AA51" s="57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</row>
    <row r="52" spans="1:113" s="1" customFormat="1" ht="18.95" customHeight="1" x14ac:dyDescent="0.3">
      <c r="A52" s="69"/>
      <c r="B52" s="70"/>
      <c r="C52" s="70"/>
      <c r="D52" s="71"/>
      <c r="E52" s="72"/>
      <c r="F52" s="162"/>
      <c r="G52" s="117" t="str">
        <f t="shared" si="8"/>
        <v/>
      </c>
      <c r="H52" s="58"/>
      <c r="I52" s="123"/>
      <c r="J52" s="69"/>
      <c r="K52" s="70"/>
      <c r="L52" s="70"/>
      <c r="M52" s="71"/>
      <c r="N52" s="72"/>
      <c r="O52" s="159" t="str">
        <f t="shared" si="10"/>
        <v/>
      </c>
      <c r="P52" s="165" t="str">
        <f t="shared" si="11"/>
        <v/>
      </c>
      <c r="Q52" s="167"/>
      <c r="R52" s="165" t="str">
        <f t="shared" si="12"/>
        <v/>
      </c>
      <c r="S52" s="166" t="str">
        <f t="shared" si="13"/>
        <v/>
      </c>
      <c r="T52" s="169" t="str">
        <f t="shared" si="14"/>
        <v/>
      </c>
      <c r="U52" s="58"/>
      <c r="V52" s="123"/>
      <c r="W52" s="57"/>
      <c r="X52" s="57"/>
      <c r="Y52" s="57"/>
      <c r="Z52" s="57"/>
      <c r="AA52" s="57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</row>
    <row r="53" spans="1:113" s="1" customFormat="1" ht="18.95" customHeight="1" x14ac:dyDescent="0.3">
      <c r="A53" s="69"/>
      <c r="B53" s="70"/>
      <c r="C53" s="70"/>
      <c r="D53" s="71"/>
      <c r="E53" s="72"/>
      <c r="F53" s="159"/>
      <c r="G53" s="117" t="str">
        <f t="shared" si="8"/>
        <v/>
      </c>
      <c r="H53" s="58"/>
      <c r="I53" s="123"/>
      <c r="J53" s="69"/>
      <c r="K53" s="70"/>
      <c r="L53" s="70"/>
      <c r="M53" s="71"/>
      <c r="N53" s="72"/>
      <c r="O53" s="159" t="str">
        <f t="shared" si="10"/>
        <v/>
      </c>
      <c r="P53" s="165" t="str">
        <f t="shared" si="11"/>
        <v/>
      </c>
      <c r="Q53" s="166"/>
      <c r="R53" s="165" t="str">
        <f t="shared" si="12"/>
        <v/>
      </c>
      <c r="S53" s="166" t="str">
        <f t="shared" si="13"/>
        <v/>
      </c>
      <c r="T53" s="169" t="str">
        <f t="shared" si="14"/>
        <v/>
      </c>
      <c r="U53" s="58"/>
      <c r="V53" s="123"/>
      <c r="W53" s="57"/>
      <c r="X53" s="57"/>
      <c r="Y53" s="57"/>
      <c r="Z53" s="57"/>
      <c r="AA53" s="5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</row>
    <row r="54" spans="1:113" s="1" customFormat="1" ht="18.95" customHeight="1" x14ac:dyDescent="0.3">
      <c r="A54" s="69"/>
      <c r="B54" s="70"/>
      <c r="C54" s="70"/>
      <c r="D54" s="71"/>
      <c r="E54" s="72"/>
      <c r="F54" s="159"/>
      <c r="G54" s="117" t="str">
        <f t="shared" si="8"/>
        <v/>
      </c>
      <c r="H54" s="58"/>
      <c r="I54" s="123"/>
      <c r="J54" s="69"/>
      <c r="K54" s="70"/>
      <c r="L54" s="70"/>
      <c r="M54" s="71"/>
      <c r="N54" s="72"/>
      <c r="O54" s="159" t="str">
        <f t="shared" si="10"/>
        <v/>
      </c>
      <c r="P54" s="165" t="str">
        <f t="shared" si="11"/>
        <v/>
      </c>
      <c r="Q54" s="166"/>
      <c r="R54" s="165" t="str">
        <f t="shared" si="12"/>
        <v/>
      </c>
      <c r="S54" s="166" t="str">
        <f t="shared" si="13"/>
        <v/>
      </c>
      <c r="T54" s="169" t="str">
        <f t="shared" si="14"/>
        <v/>
      </c>
      <c r="U54" s="58"/>
      <c r="V54" s="123"/>
      <c r="W54" s="57"/>
      <c r="X54" s="57"/>
      <c r="Y54" s="57"/>
      <c r="Z54" s="57"/>
      <c r="AA54" s="57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</row>
    <row r="55" spans="1:113" s="1" customFormat="1" ht="18.95" customHeight="1" x14ac:dyDescent="0.3">
      <c r="A55" s="69"/>
      <c r="B55" s="70"/>
      <c r="C55" s="70"/>
      <c r="D55" s="71"/>
      <c r="E55" s="72"/>
      <c r="F55" s="159"/>
      <c r="G55" s="117" t="str">
        <f t="shared" si="8"/>
        <v/>
      </c>
      <c r="H55" s="58"/>
      <c r="I55" s="123"/>
      <c r="J55" s="69"/>
      <c r="K55" s="70"/>
      <c r="L55" s="70"/>
      <c r="M55" s="71"/>
      <c r="N55" s="72"/>
      <c r="O55" s="159" t="str">
        <f t="shared" si="10"/>
        <v/>
      </c>
      <c r="P55" s="165" t="str">
        <f t="shared" si="11"/>
        <v/>
      </c>
      <c r="Q55" s="166"/>
      <c r="R55" s="165" t="str">
        <f t="shared" si="12"/>
        <v/>
      </c>
      <c r="S55" s="166" t="str">
        <f t="shared" si="13"/>
        <v/>
      </c>
      <c r="T55" s="169" t="str">
        <f t="shared" si="14"/>
        <v/>
      </c>
      <c r="U55" s="58"/>
      <c r="V55" s="123"/>
      <c r="W55" s="57"/>
      <c r="X55" s="57"/>
      <c r="Y55" s="57"/>
      <c r="Z55" s="57"/>
      <c r="AA55" s="57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</row>
    <row r="56" spans="1:113" s="1" customFormat="1" ht="18.95" customHeight="1" x14ac:dyDescent="0.3">
      <c r="A56" s="69"/>
      <c r="B56" s="69"/>
      <c r="C56" s="69"/>
      <c r="D56" s="69"/>
      <c r="E56" s="69"/>
      <c r="F56" s="160"/>
      <c r="G56" s="117" t="str">
        <f t="shared" si="8"/>
        <v/>
      </c>
      <c r="H56" s="69"/>
      <c r="I56" s="123"/>
      <c r="J56" s="69"/>
      <c r="K56" s="69"/>
      <c r="L56" s="69"/>
      <c r="M56" s="69"/>
      <c r="N56" s="69"/>
      <c r="O56" s="159" t="str">
        <f t="shared" si="10"/>
        <v/>
      </c>
      <c r="P56" s="165" t="str">
        <f t="shared" si="11"/>
        <v/>
      </c>
      <c r="Q56" s="168"/>
      <c r="R56" s="165" t="str">
        <f t="shared" si="12"/>
        <v/>
      </c>
      <c r="S56" s="166" t="str">
        <f t="shared" si="13"/>
        <v/>
      </c>
      <c r="T56" s="169" t="str">
        <f t="shared" si="14"/>
        <v/>
      </c>
      <c r="U56" s="69"/>
      <c r="V56" s="123"/>
      <c r="W56" s="57"/>
      <c r="X56" s="57"/>
      <c r="Y56" s="57"/>
      <c r="Z56" s="57"/>
      <c r="AA56" s="57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</row>
    <row r="57" spans="1:113" s="1" customFormat="1" ht="18.95" customHeight="1" x14ac:dyDescent="0.3">
      <c r="A57" s="69"/>
      <c r="B57" s="69"/>
      <c r="C57" s="69"/>
      <c r="D57" s="69"/>
      <c r="E57" s="69"/>
      <c r="F57" s="160"/>
      <c r="G57" s="117" t="str">
        <f t="shared" si="8"/>
        <v/>
      </c>
      <c r="H57" s="69"/>
      <c r="I57" s="123"/>
      <c r="J57" s="69"/>
      <c r="K57" s="69"/>
      <c r="L57" s="69"/>
      <c r="M57" s="69"/>
      <c r="N57" s="69"/>
      <c r="O57" s="159" t="str">
        <f t="shared" si="10"/>
        <v/>
      </c>
      <c r="P57" s="165" t="str">
        <f t="shared" si="11"/>
        <v/>
      </c>
      <c r="Q57" s="168"/>
      <c r="R57" s="165" t="str">
        <f t="shared" si="12"/>
        <v/>
      </c>
      <c r="S57" s="166" t="str">
        <f t="shared" si="13"/>
        <v/>
      </c>
      <c r="T57" s="169" t="str">
        <f t="shared" si="14"/>
        <v/>
      </c>
      <c r="U57" s="69"/>
      <c r="V57" s="123"/>
      <c r="W57" s="57"/>
      <c r="X57" s="57"/>
      <c r="Y57" s="57"/>
      <c r="Z57" s="57"/>
      <c r="AA57" s="57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</row>
    <row r="58" spans="1:113" s="1" customFormat="1" ht="18.95" customHeight="1" x14ac:dyDescent="0.25">
      <c r="A58" s="57"/>
      <c r="B58" s="57"/>
      <c r="C58" s="57"/>
      <c r="D58" s="57"/>
      <c r="E58" s="57"/>
      <c r="F58" s="57"/>
      <c r="G58" s="57"/>
      <c r="H58" s="57"/>
      <c r="I58" s="128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128"/>
      <c r="W58" s="57"/>
      <c r="X58" s="57"/>
      <c r="Y58" s="57"/>
      <c r="Z58" s="57"/>
      <c r="AA58" s="57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</row>
    <row r="59" spans="1:113" s="1" customFormat="1" ht="18.95" customHeight="1" x14ac:dyDescent="0.25">
      <c r="A59" s="51"/>
      <c r="B59" s="51" t="s">
        <v>176</v>
      </c>
      <c r="C59" s="52"/>
      <c r="D59" s="52"/>
      <c r="E59" s="52"/>
      <c r="F59" s="53"/>
      <c r="G59" s="183"/>
      <c r="H59" s="181" t="s">
        <v>19</v>
      </c>
      <c r="I59" s="125"/>
      <c r="J59" s="51"/>
      <c r="K59" s="51" t="s">
        <v>176</v>
      </c>
      <c r="L59" s="52"/>
      <c r="M59" s="52"/>
      <c r="N59" s="52"/>
      <c r="O59" s="53"/>
      <c r="P59" s="53"/>
      <c r="Q59" s="53"/>
      <c r="R59" s="53"/>
      <c r="S59" s="53"/>
      <c r="T59" s="183"/>
      <c r="U59" s="181" t="s">
        <v>18</v>
      </c>
      <c r="V59" s="125"/>
      <c r="W59" s="57"/>
      <c r="X59" s="57"/>
      <c r="Y59" s="57"/>
      <c r="Z59" s="57"/>
      <c r="AA59" s="57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</row>
    <row r="60" spans="1:113" s="1" customFormat="1" ht="18.95" customHeight="1" x14ac:dyDescent="0.25">
      <c r="A60" s="51"/>
      <c r="B60" s="51" t="s">
        <v>177</v>
      </c>
      <c r="C60" s="52"/>
      <c r="D60" s="52"/>
      <c r="E60" s="52"/>
      <c r="F60" s="53"/>
      <c r="G60" s="183"/>
      <c r="H60" s="182" t="s">
        <v>4</v>
      </c>
      <c r="I60" s="125"/>
      <c r="J60" s="51"/>
      <c r="K60" s="51" t="s">
        <v>177</v>
      </c>
      <c r="L60" s="52"/>
      <c r="M60" s="52"/>
      <c r="N60" s="52"/>
      <c r="O60" s="53"/>
      <c r="P60" s="54"/>
      <c r="Q60" s="53"/>
      <c r="R60" s="54"/>
      <c r="S60" s="53"/>
      <c r="T60" s="183"/>
      <c r="U60" s="182" t="str">
        <f>$H$60</f>
        <v>_3eC</v>
      </c>
      <c r="V60" s="125"/>
      <c r="W60" s="57"/>
      <c r="X60" s="57"/>
      <c r="Y60" s="57"/>
      <c r="Z60" s="57"/>
      <c r="AA60" s="57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</row>
    <row r="61" spans="1:113" s="1" customFormat="1" ht="18.95" customHeight="1" x14ac:dyDescent="0.3">
      <c r="A61" s="66" t="str">
        <f>$A$3</f>
        <v>N°</v>
      </c>
      <c r="B61" s="67" t="str">
        <f>$B$3</f>
        <v>ID</v>
      </c>
      <c r="C61" s="67" t="str">
        <f>$C$3</f>
        <v>1st NAME</v>
      </c>
      <c r="D61" s="67" t="str">
        <f>$D$3</f>
        <v>LAST NAME</v>
      </c>
      <c r="E61" s="68" t="str">
        <f>$E$3</f>
        <v>Sexe</v>
      </c>
      <c r="F61" s="68" t="str">
        <f>$F$3</f>
        <v>Av1</v>
      </c>
      <c r="G61" s="68" t="str">
        <f>$G$3</f>
        <v>Rank1</v>
      </c>
      <c r="H61" s="56" t="str">
        <f>$H$3</f>
        <v>CLASS</v>
      </c>
      <c r="I61" s="125"/>
      <c r="J61" s="66" t="str">
        <f>$A$3</f>
        <v>N°</v>
      </c>
      <c r="K61" s="67" t="str">
        <f>$B$3</f>
        <v>ID</v>
      </c>
      <c r="L61" s="67" t="str">
        <f>$C$3</f>
        <v>1st NAME</v>
      </c>
      <c r="M61" s="67" t="str">
        <f>$D$3</f>
        <v>LAST NAME</v>
      </c>
      <c r="N61" s="68" t="str">
        <f>$E$3</f>
        <v>Sexe</v>
      </c>
      <c r="O61" s="184" t="str">
        <f>$F$3</f>
        <v>Av1</v>
      </c>
      <c r="P61" s="68" t="str">
        <f>$G$3</f>
        <v>Rank1</v>
      </c>
      <c r="Q61" s="184" t="str">
        <f>$Q$3</f>
        <v>Av2</v>
      </c>
      <c r="R61" s="68" t="str">
        <f>$R$3</f>
        <v>Rank2</v>
      </c>
      <c r="S61" s="184" t="str">
        <f>$S$3</f>
        <v>AvGen</v>
      </c>
      <c r="T61" s="184" t="str">
        <f>$T$3</f>
        <v>RankGen</v>
      </c>
      <c r="U61" s="56" t="str">
        <f>$H$3</f>
        <v>CLASS</v>
      </c>
      <c r="V61" s="125"/>
      <c r="W61" s="57"/>
      <c r="X61" s="57"/>
      <c r="Y61" s="57"/>
      <c r="Z61" s="57"/>
      <c r="AA61" s="57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</row>
    <row r="62" spans="1:113" s="1" customFormat="1" ht="18.95" customHeight="1" x14ac:dyDescent="0.3">
      <c r="A62" s="69" cm="1">
        <f t="array" ref="A62:A72">_xlfn.SEQUENCE(COUNTA(B62:B81))</f>
        <v>1</v>
      </c>
      <c r="B62" s="70" t="s">
        <v>102</v>
      </c>
      <c r="C62" s="70" t="s">
        <v>54</v>
      </c>
      <c r="D62" s="71" t="s">
        <v>55</v>
      </c>
      <c r="E62" s="72" t="s">
        <v>10</v>
      </c>
      <c r="F62" s="159">
        <v>16.489999999999998</v>
      </c>
      <c r="G62" s="117">
        <f>IFERROR(RANK(F62,$F$62:$F$86,),"")</f>
        <v>2</v>
      </c>
      <c r="H62" s="58" t="str">
        <f>IF(B62="","",$H$60)</f>
        <v>_3eC</v>
      </c>
      <c r="I62" s="125"/>
      <c r="J62" s="69" cm="1">
        <f t="array" ref="J62:J72">_xlfn.SEQUENCE(COUNTA(K62:K81))</f>
        <v>1</v>
      </c>
      <c r="K62" s="70" t="s">
        <v>102</v>
      </c>
      <c r="L62" s="70" t="s">
        <v>54</v>
      </c>
      <c r="M62" s="71" t="s">
        <v>55</v>
      </c>
      <c r="N62" s="72" t="s">
        <v>10</v>
      </c>
      <c r="O62" s="159">
        <f>IF(B62="","",F62)</f>
        <v>16.489999999999998</v>
      </c>
      <c r="P62" s="165">
        <f>IFERROR(RANK(O62,$O$62:$O$86,),"")</f>
        <v>2</v>
      </c>
      <c r="Q62" s="166">
        <v>10.59</v>
      </c>
      <c r="R62" s="165">
        <f>IFERROR(RANK(Q62,$Q$62:$Q$86,),"")</f>
        <v>10</v>
      </c>
      <c r="S62" s="166">
        <f>IF(K62="","",(O62+Q62)/2)</f>
        <v>13.54</v>
      </c>
      <c r="T62" s="169">
        <f>IFERROR(RANK(S62,$S$62:$S$86,),"")</f>
        <v>5</v>
      </c>
      <c r="U62" s="58" t="str">
        <f>IF(K62="","",$U$60)</f>
        <v>_3eC</v>
      </c>
      <c r="V62" s="125"/>
      <c r="W62" s="57"/>
      <c r="X62" s="57"/>
      <c r="Y62" s="57"/>
      <c r="Z62" s="57"/>
      <c r="AA62" s="57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</row>
    <row r="63" spans="1:113" s="1" customFormat="1" ht="18.95" customHeight="1" x14ac:dyDescent="0.3">
      <c r="A63" s="69">
        <v>2</v>
      </c>
      <c r="B63" s="70" t="s">
        <v>103</v>
      </c>
      <c r="C63" s="70" t="s">
        <v>130</v>
      </c>
      <c r="D63" s="71" t="s">
        <v>131</v>
      </c>
      <c r="E63" s="72" t="s">
        <v>62</v>
      </c>
      <c r="F63" s="161">
        <v>12.44</v>
      </c>
      <c r="G63" s="117">
        <f t="shared" ref="G63:G86" si="16">IFERROR(RANK(F63,$F$62:$F$86,),"")</f>
        <v>3</v>
      </c>
      <c r="H63" s="58" t="str">
        <f t="shared" ref="H63:H72" si="17">IF(B63="","",$H$60)</f>
        <v>_3eC</v>
      </c>
      <c r="I63" s="125"/>
      <c r="J63" s="69">
        <v>2</v>
      </c>
      <c r="K63" s="70" t="s">
        <v>103</v>
      </c>
      <c r="L63" s="70" t="s">
        <v>130</v>
      </c>
      <c r="M63" s="71" t="s">
        <v>131</v>
      </c>
      <c r="N63" s="72" t="s">
        <v>62</v>
      </c>
      <c r="O63" s="159">
        <f t="shared" ref="O63:O86" si="18">IF(B63="","",F63)</f>
        <v>12.44</v>
      </c>
      <c r="P63" s="165">
        <f t="shared" ref="P63:P86" si="19">IFERROR(RANK(O63,$O$62:$O$86,),"")</f>
        <v>3</v>
      </c>
      <c r="Q63" s="167">
        <v>15.11</v>
      </c>
      <c r="R63" s="165">
        <f t="shared" ref="R63:R86" si="20">IFERROR(RANK(Q63,$Q$62:$Q$86,),"")</f>
        <v>4</v>
      </c>
      <c r="S63" s="166">
        <f t="shared" ref="S63:S86" si="21">IF(K63="","",(O63+Q63)/2)</f>
        <v>13.774999999999999</v>
      </c>
      <c r="T63" s="169">
        <f t="shared" ref="T63:T86" si="22">IFERROR(RANK(S63,$S$62:$S$86,),"")</f>
        <v>3</v>
      </c>
      <c r="U63" s="58" t="str">
        <f t="shared" ref="U63:U72" si="23">IF(K63="","",$U$60)</f>
        <v>_3eC</v>
      </c>
      <c r="V63" s="125"/>
      <c r="W63" s="57"/>
      <c r="X63" s="57"/>
      <c r="Y63" s="57"/>
      <c r="Z63" s="57"/>
      <c r="AA63" s="57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</row>
    <row r="64" spans="1:113" s="1" customFormat="1" ht="18.95" customHeight="1" x14ac:dyDescent="0.3">
      <c r="A64" s="69">
        <v>3</v>
      </c>
      <c r="B64" s="70" t="s">
        <v>104</v>
      </c>
      <c r="C64" s="70" t="s">
        <v>132</v>
      </c>
      <c r="D64" s="71" t="s">
        <v>133</v>
      </c>
      <c r="E64" s="72" t="s">
        <v>62</v>
      </c>
      <c r="F64" s="159">
        <v>16.73</v>
      </c>
      <c r="G64" s="117">
        <f t="shared" si="16"/>
        <v>1</v>
      </c>
      <c r="H64" s="58" t="str">
        <f t="shared" si="17"/>
        <v>_3eC</v>
      </c>
      <c r="I64" s="125"/>
      <c r="J64" s="69">
        <v>3</v>
      </c>
      <c r="K64" s="70" t="s">
        <v>104</v>
      </c>
      <c r="L64" s="70" t="s">
        <v>132</v>
      </c>
      <c r="M64" s="71" t="s">
        <v>133</v>
      </c>
      <c r="N64" s="72" t="s">
        <v>62</v>
      </c>
      <c r="O64" s="159">
        <f t="shared" si="18"/>
        <v>16.73</v>
      </c>
      <c r="P64" s="165">
        <f t="shared" si="19"/>
        <v>1</v>
      </c>
      <c r="Q64" s="166">
        <v>11.63</v>
      </c>
      <c r="R64" s="165">
        <f t="shared" si="20"/>
        <v>8</v>
      </c>
      <c r="S64" s="166">
        <f t="shared" si="21"/>
        <v>14.18</v>
      </c>
      <c r="T64" s="169">
        <f t="shared" si="22"/>
        <v>1</v>
      </c>
      <c r="U64" s="58" t="str">
        <f t="shared" si="23"/>
        <v>_3eC</v>
      </c>
      <c r="V64" s="125"/>
      <c r="W64" s="57"/>
      <c r="X64" s="57"/>
      <c r="Y64" s="57"/>
      <c r="Z64" s="57"/>
      <c r="AA64" s="57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</row>
    <row r="65" spans="1:113" s="1" customFormat="1" ht="18.95" customHeight="1" x14ac:dyDescent="0.3">
      <c r="A65" s="69">
        <v>4</v>
      </c>
      <c r="B65" s="70" t="s">
        <v>105</v>
      </c>
      <c r="C65" s="70" t="s">
        <v>134</v>
      </c>
      <c r="D65" s="71" t="s">
        <v>135</v>
      </c>
      <c r="E65" s="72" t="s">
        <v>10</v>
      </c>
      <c r="F65" s="159">
        <v>11.04</v>
      </c>
      <c r="G65" s="117">
        <f t="shared" si="16"/>
        <v>4</v>
      </c>
      <c r="H65" s="58" t="str">
        <f t="shared" si="17"/>
        <v>_3eC</v>
      </c>
      <c r="I65" s="125"/>
      <c r="J65" s="69">
        <v>4</v>
      </c>
      <c r="K65" s="70" t="s">
        <v>105</v>
      </c>
      <c r="L65" s="70" t="s">
        <v>134</v>
      </c>
      <c r="M65" s="71" t="s">
        <v>135</v>
      </c>
      <c r="N65" s="72" t="s">
        <v>10</v>
      </c>
      <c r="O65" s="159">
        <f t="shared" si="18"/>
        <v>11.04</v>
      </c>
      <c r="P65" s="165">
        <f t="shared" si="19"/>
        <v>4</v>
      </c>
      <c r="Q65" s="167">
        <v>17.149999999999999</v>
      </c>
      <c r="R65" s="165">
        <f t="shared" si="20"/>
        <v>2</v>
      </c>
      <c r="S65" s="166">
        <f t="shared" si="21"/>
        <v>14.094999999999999</v>
      </c>
      <c r="T65" s="169">
        <f t="shared" si="22"/>
        <v>2</v>
      </c>
      <c r="U65" s="58" t="str">
        <f t="shared" si="23"/>
        <v>_3eC</v>
      </c>
      <c r="V65" s="125"/>
      <c r="W65" s="57"/>
      <c r="X65" s="57"/>
      <c r="Y65" s="57"/>
      <c r="Z65" s="57"/>
      <c r="AA65" s="57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</row>
    <row r="66" spans="1:113" s="1" customFormat="1" ht="18.95" customHeight="1" x14ac:dyDescent="0.3">
      <c r="A66" s="69">
        <v>5</v>
      </c>
      <c r="B66" s="70" t="s">
        <v>106</v>
      </c>
      <c r="C66" s="70" t="s">
        <v>136</v>
      </c>
      <c r="D66" s="71" t="s">
        <v>137</v>
      </c>
      <c r="E66" s="72" t="s">
        <v>10</v>
      </c>
      <c r="F66" s="159">
        <v>9.83</v>
      </c>
      <c r="G66" s="117">
        <f t="shared" si="16"/>
        <v>6</v>
      </c>
      <c r="H66" s="58" t="str">
        <f t="shared" si="17"/>
        <v>_3eC</v>
      </c>
      <c r="I66" s="125"/>
      <c r="J66" s="69">
        <v>5</v>
      </c>
      <c r="K66" s="70" t="s">
        <v>106</v>
      </c>
      <c r="L66" s="70" t="s">
        <v>136</v>
      </c>
      <c r="M66" s="71" t="s">
        <v>137</v>
      </c>
      <c r="N66" s="72" t="s">
        <v>10</v>
      </c>
      <c r="O66" s="159">
        <f t="shared" si="18"/>
        <v>9.83</v>
      </c>
      <c r="P66" s="165">
        <f t="shared" si="19"/>
        <v>6</v>
      </c>
      <c r="Q66" s="166">
        <v>17.670000000000002</v>
      </c>
      <c r="R66" s="165">
        <f t="shared" si="20"/>
        <v>1</v>
      </c>
      <c r="S66" s="166">
        <f t="shared" si="21"/>
        <v>13.75</v>
      </c>
      <c r="T66" s="169">
        <f t="shared" si="22"/>
        <v>4</v>
      </c>
      <c r="U66" s="58" t="str">
        <f t="shared" si="23"/>
        <v>_3eC</v>
      </c>
      <c r="V66" s="125"/>
      <c r="W66" s="57"/>
      <c r="X66" s="57"/>
      <c r="Y66" s="57"/>
      <c r="Z66" s="57"/>
      <c r="AA66" s="57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</row>
    <row r="67" spans="1:113" s="1" customFormat="1" ht="18.95" customHeight="1" x14ac:dyDescent="0.3">
      <c r="A67" s="69">
        <v>6</v>
      </c>
      <c r="B67" s="70" t="s">
        <v>107</v>
      </c>
      <c r="C67" s="70" t="s">
        <v>138</v>
      </c>
      <c r="D67" s="71" t="s">
        <v>139</v>
      </c>
      <c r="E67" s="72" t="s">
        <v>62</v>
      </c>
      <c r="F67" s="159">
        <v>9.6300000000000008</v>
      </c>
      <c r="G67" s="117">
        <f t="shared" si="16"/>
        <v>7</v>
      </c>
      <c r="H67" s="58" t="str">
        <f t="shared" si="17"/>
        <v>_3eC</v>
      </c>
      <c r="I67" s="125"/>
      <c r="J67" s="69">
        <v>6</v>
      </c>
      <c r="K67" s="70" t="s">
        <v>107</v>
      </c>
      <c r="L67" s="70" t="s">
        <v>138</v>
      </c>
      <c r="M67" s="71" t="s">
        <v>139</v>
      </c>
      <c r="N67" s="72" t="s">
        <v>62</v>
      </c>
      <c r="O67" s="159">
        <f t="shared" si="18"/>
        <v>9.6300000000000008</v>
      </c>
      <c r="P67" s="165">
        <f t="shared" si="19"/>
        <v>7</v>
      </c>
      <c r="Q67" s="167">
        <v>6.19</v>
      </c>
      <c r="R67" s="165">
        <f t="shared" si="20"/>
        <v>11</v>
      </c>
      <c r="S67" s="166">
        <f t="shared" si="21"/>
        <v>7.91</v>
      </c>
      <c r="T67" s="169">
        <f t="shared" si="22"/>
        <v>11</v>
      </c>
      <c r="U67" s="58" t="str">
        <f t="shared" si="23"/>
        <v>_3eC</v>
      </c>
      <c r="V67" s="125"/>
      <c r="W67" s="57"/>
      <c r="X67" s="57"/>
      <c r="Y67" s="57"/>
      <c r="Z67" s="57"/>
      <c r="AA67" s="57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</row>
    <row r="68" spans="1:113" s="1" customFormat="1" ht="18.95" customHeight="1" x14ac:dyDescent="0.3">
      <c r="A68" s="69">
        <v>7</v>
      </c>
      <c r="B68" s="70" t="s">
        <v>108</v>
      </c>
      <c r="C68" s="70" t="s">
        <v>140</v>
      </c>
      <c r="D68" s="71" t="s">
        <v>141</v>
      </c>
      <c r="E68" s="72" t="s">
        <v>62</v>
      </c>
      <c r="F68" s="159">
        <v>10.55</v>
      </c>
      <c r="G68" s="117">
        <f t="shared" si="16"/>
        <v>5</v>
      </c>
      <c r="H68" s="58" t="str">
        <f t="shared" si="17"/>
        <v>_3eC</v>
      </c>
      <c r="I68" s="125"/>
      <c r="J68" s="69">
        <v>7</v>
      </c>
      <c r="K68" s="70" t="s">
        <v>108</v>
      </c>
      <c r="L68" s="70" t="s">
        <v>140</v>
      </c>
      <c r="M68" s="71" t="s">
        <v>141</v>
      </c>
      <c r="N68" s="72" t="s">
        <v>62</v>
      </c>
      <c r="O68" s="159">
        <f t="shared" si="18"/>
        <v>10.55</v>
      </c>
      <c r="P68" s="165">
        <f t="shared" si="19"/>
        <v>5</v>
      </c>
      <c r="Q68" s="166">
        <v>13.71</v>
      </c>
      <c r="R68" s="165">
        <f t="shared" si="20"/>
        <v>6</v>
      </c>
      <c r="S68" s="166">
        <f t="shared" si="21"/>
        <v>12.13</v>
      </c>
      <c r="T68" s="169">
        <f t="shared" si="22"/>
        <v>6</v>
      </c>
      <c r="U68" s="58" t="str">
        <f t="shared" si="23"/>
        <v>_3eC</v>
      </c>
      <c r="V68" s="125"/>
      <c r="W68" s="57"/>
      <c r="X68" s="57"/>
      <c r="Y68" s="57"/>
      <c r="Z68" s="57"/>
      <c r="AA68" s="57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</row>
    <row r="69" spans="1:113" s="1" customFormat="1" ht="18.95" customHeight="1" x14ac:dyDescent="0.3">
      <c r="A69" s="69">
        <v>8</v>
      </c>
      <c r="B69" s="70" t="s">
        <v>109</v>
      </c>
      <c r="C69" s="70" t="s">
        <v>142</v>
      </c>
      <c r="D69" s="71" t="s">
        <v>143</v>
      </c>
      <c r="E69" s="72" t="s">
        <v>10</v>
      </c>
      <c r="F69" s="159">
        <v>7.71</v>
      </c>
      <c r="G69" s="117">
        <f t="shared" si="16"/>
        <v>11</v>
      </c>
      <c r="H69" s="58" t="str">
        <f t="shared" si="17"/>
        <v>_3eC</v>
      </c>
      <c r="I69" s="125"/>
      <c r="J69" s="69">
        <v>8</v>
      </c>
      <c r="K69" s="70" t="s">
        <v>109</v>
      </c>
      <c r="L69" s="70" t="s">
        <v>142</v>
      </c>
      <c r="M69" s="71" t="s">
        <v>143</v>
      </c>
      <c r="N69" s="72" t="s">
        <v>10</v>
      </c>
      <c r="O69" s="159">
        <f t="shared" si="18"/>
        <v>7.71</v>
      </c>
      <c r="P69" s="165">
        <f t="shared" si="19"/>
        <v>11</v>
      </c>
      <c r="Q69" s="167">
        <v>14.23</v>
      </c>
      <c r="R69" s="165">
        <f t="shared" si="20"/>
        <v>5</v>
      </c>
      <c r="S69" s="166">
        <f t="shared" si="21"/>
        <v>10.97</v>
      </c>
      <c r="T69" s="169">
        <f t="shared" si="22"/>
        <v>8</v>
      </c>
      <c r="U69" s="58" t="str">
        <f t="shared" si="23"/>
        <v>_3eC</v>
      </c>
      <c r="V69" s="125"/>
      <c r="W69" s="57"/>
      <c r="X69" s="57"/>
      <c r="Y69" s="57"/>
      <c r="Z69" s="57"/>
      <c r="AA69" s="57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</row>
    <row r="70" spans="1:113" s="1" customFormat="1" ht="18.95" customHeight="1" x14ac:dyDescent="0.3">
      <c r="A70" s="69">
        <v>9</v>
      </c>
      <c r="B70" s="70" t="s">
        <v>110</v>
      </c>
      <c r="C70" s="70" t="s">
        <v>35</v>
      </c>
      <c r="D70" s="71" t="s">
        <v>144</v>
      </c>
      <c r="E70" s="72" t="s">
        <v>62</v>
      </c>
      <c r="F70" s="159">
        <v>9.4499999999999993</v>
      </c>
      <c r="G70" s="117">
        <f t="shared" si="16"/>
        <v>8</v>
      </c>
      <c r="H70" s="58" t="str">
        <f t="shared" si="17"/>
        <v>_3eC</v>
      </c>
      <c r="I70" s="125"/>
      <c r="J70" s="69">
        <v>9</v>
      </c>
      <c r="K70" s="70" t="s">
        <v>110</v>
      </c>
      <c r="L70" s="70" t="s">
        <v>35</v>
      </c>
      <c r="M70" s="71" t="s">
        <v>144</v>
      </c>
      <c r="N70" s="72" t="s">
        <v>62</v>
      </c>
      <c r="O70" s="159">
        <f t="shared" si="18"/>
        <v>9.4499999999999993</v>
      </c>
      <c r="P70" s="165">
        <f t="shared" si="19"/>
        <v>8</v>
      </c>
      <c r="Q70" s="166">
        <v>10.75</v>
      </c>
      <c r="R70" s="165">
        <f t="shared" si="20"/>
        <v>9</v>
      </c>
      <c r="S70" s="166">
        <f t="shared" si="21"/>
        <v>10.1</v>
      </c>
      <c r="T70" s="169">
        <f t="shared" si="22"/>
        <v>10</v>
      </c>
      <c r="U70" s="58" t="str">
        <f t="shared" si="23"/>
        <v>_3eC</v>
      </c>
      <c r="V70" s="125"/>
      <c r="W70" s="57"/>
      <c r="X70" s="57"/>
      <c r="Y70" s="57"/>
      <c r="Z70" s="57"/>
      <c r="AA70" s="57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</row>
    <row r="71" spans="1:113" s="1" customFormat="1" ht="18.95" customHeight="1" x14ac:dyDescent="0.3">
      <c r="A71" s="69">
        <v>10</v>
      </c>
      <c r="B71" s="70" t="s">
        <v>111</v>
      </c>
      <c r="C71" s="70" t="s">
        <v>138</v>
      </c>
      <c r="D71" s="71" t="s">
        <v>145</v>
      </c>
      <c r="E71" s="72" t="s">
        <v>62</v>
      </c>
      <c r="F71" s="159">
        <v>8.25</v>
      </c>
      <c r="G71" s="117">
        <f t="shared" si="16"/>
        <v>10</v>
      </c>
      <c r="H71" s="58" t="str">
        <f t="shared" si="17"/>
        <v>_3eC</v>
      </c>
      <c r="I71" s="125"/>
      <c r="J71" s="69">
        <v>10</v>
      </c>
      <c r="K71" s="70" t="s">
        <v>111</v>
      </c>
      <c r="L71" s="70" t="s">
        <v>138</v>
      </c>
      <c r="M71" s="71" t="s">
        <v>145</v>
      </c>
      <c r="N71" s="72" t="s">
        <v>62</v>
      </c>
      <c r="O71" s="159">
        <f t="shared" si="18"/>
        <v>8.25</v>
      </c>
      <c r="P71" s="165">
        <f t="shared" si="19"/>
        <v>10</v>
      </c>
      <c r="Q71" s="167">
        <v>15.73</v>
      </c>
      <c r="R71" s="165">
        <f t="shared" si="20"/>
        <v>3</v>
      </c>
      <c r="S71" s="166">
        <f t="shared" si="21"/>
        <v>11.99</v>
      </c>
      <c r="T71" s="169">
        <f t="shared" si="22"/>
        <v>7</v>
      </c>
      <c r="U71" s="58" t="str">
        <f t="shared" si="23"/>
        <v>_3eC</v>
      </c>
      <c r="V71" s="125"/>
      <c r="W71" s="57"/>
      <c r="X71" s="57"/>
      <c r="Y71" s="57"/>
      <c r="Z71" s="57"/>
      <c r="AA71" s="57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</row>
    <row r="72" spans="1:113" s="1" customFormat="1" ht="18.95" customHeight="1" x14ac:dyDescent="0.3">
      <c r="A72" s="69">
        <v>11</v>
      </c>
      <c r="B72" s="70" t="s">
        <v>112</v>
      </c>
      <c r="C72" s="70" t="s">
        <v>146</v>
      </c>
      <c r="D72" s="71" t="s">
        <v>147</v>
      </c>
      <c r="E72" s="72" t="s">
        <v>62</v>
      </c>
      <c r="F72" s="159">
        <v>9.07</v>
      </c>
      <c r="G72" s="117">
        <f t="shared" si="16"/>
        <v>9</v>
      </c>
      <c r="H72" s="58" t="str">
        <f t="shared" si="17"/>
        <v>_3eC</v>
      </c>
      <c r="I72" s="125"/>
      <c r="J72" s="69">
        <v>11</v>
      </c>
      <c r="K72" s="70" t="s">
        <v>112</v>
      </c>
      <c r="L72" s="70" t="s">
        <v>146</v>
      </c>
      <c r="M72" s="71" t="s">
        <v>147</v>
      </c>
      <c r="N72" s="72" t="s">
        <v>62</v>
      </c>
      <c r="O72" s="159">
        <f t="shared" si="18"/>
        <v>9.07</v>
      </c>
      <c r="P72" s="165">
        <f t="shared" si="19"/>
        <v>9</v>
      </c>
      <c r="Q72" s="166">
        <v>12.21</v>
      </c>
      <c r="R72" s="165">
        <f t="shared" si="20"/>
        <v>7</v>
      </c>
      <c r="S72" s="166">
        <f t="shared" si="21"/>
        <v>10.64</v>
      </c>
      <c r="T72" s="169">
        <f t="shared" si="22"/>
        <v>9</v>
      </c>
      <c r="U72" s="58" t="str">
        <f t="shared" si="23"/>
        <v>_3eC</v>
      </c>
      <c r="V72" s="125"/>
      <c r="W72" s="57"/>
      <c r="X72" s="57"/>
      <c r="Y72" s="57"/>
      <c r="Z72" s="57"/>
      <c r="AA72" s="57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</row>
    <row r="73" spans="1:113" s="1" customFormat="1" ht="18.95" customHeight="1" x14ac:dyDescent="0.3">
      <c r="A73" s="69"/>
      <c r="B73" s="70"/>
      <c r="C73" s="70"/>
      <c r="D73" s="71"/>
      <c r="E73" s="72"/>
      <c r="F73" s="159"/>
      <c r="G73" s="117" t="str">
        <f t="shared" si="16"/>
        <v/>
      </c>
      <c r="H73" s="58"/>
      <c r="I73" s="125"/>
      <c r="J73" s="69"/>
      <c r="K73" s="70"/>
      <c r="L73" s="70"/>
      <c r="M73" s="71"/>
      <c r="N73" s="72"/>
      <c r="O73" s="159" t="str">
        <f t="shared" si="18"/>
        <v/>
      </c>
      <c r="P73" s="165" t="str">
        <f t="shared" si="19"/>
        <v/>
      </c>
      <c r="Q73" s="167"/>
      <c r="R73" s="165" t="str">
        <f t="shared" si="20"/>
        <v/>
      </c>
      <c r="S73" s="166" t="str">
        <f t="shared" si="21"/>
        <v/>
      </c>
      <c r="T73" s="169" t="str">
        <f t="shared" si="22"/>
        <v/>
      </c>
      <c r="U73" s="58"/>
      <c r="V73" s="125"/>
      <c r="W73" s="57"/>
      <c r="X73" s="57"/>
      <c r="Y73" s="57"/>
      <c r="Z73" s="57"/>
      <c r="AA73" s="57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</row>
    <row r="74" spans="1:113" s="1" customFormat="1" ht="18.95" customHeight="1" x14ac:dyDescent="0.3">
      <c r="A74" s="69"/>
      <c r="B74" s="70"/>
      <c r="C74" s="70"/>
      <c r="D74" s="71"/>
      <c r="E74" s="72"/>
      <c r="F74" s="159"/>
      <c r="G74" s="117" t="str">
        <f t="shared" si="16"/>
        <v/>
      </c>
      <c r="H74" s="58"/>
      <c r="I74" s="125"/>
      <c r="J74" s="69"/>
      <c r="K74" s="70"/>
      <c r="L74" s="70"/>
      <c r="M74" s="71"/>
      <c r="N74" s="72"/>
      <c r="O74" s="159" t="str">
        <f t="shared" si="18"/>
        <v/>
      </c>
      <c r="P74" s="165" t="str">
        <f t="shared" si="19"/>
        <v/>
      </c>
      <c r="Q74" s="166"/>
      <c r="R74" s="165" t="str">
        <f t="shared" si="20"/>
        <v/>
      </c>
      <c r="S74" s="166" t="str">
        <f t="shared" si="21"/>
        <v/>
      </c>
      <c r="T74" s="169" t="str">
        <f t="shared" si="22"/>
        <v/>
      </c>
      <c r="U74" s="58"/>
      <c r="V74" s="125"/>
      <c r="W74" s="57"/>
      <c r="X74" s="57"/>
      <c r="Y74" s="57"/>
      <c r="Z74" s="57"/>
      <c r="AA74" s="57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</row>
    <row r="75" spans="1:113" s="1" customFormat="1" ht="18.95" customHeight="1" x14ac:dyDescent="0.3">
      <c r="A75" s="69"/>
      <c r="B75" s="70"/>
      <c r="C75" s="70"/>
      <c r="D75" s="71"/>
      <c r="E75" s="72"/>
      <c r="F75" s="159"/>
      <c r="G75" s="117" t="str">
        <f t="shared" si="16"/>
        <v/>
      </c>
      <c r="H75" s="58"/>
      <c r="I75" s="125"/>
      <c r="J75" s="69"/>
      <c r="K75" s="70"/>
      <c r="L75" s="70"/>
      <c r="M75" s="71"/>
      <c r="N75" s="72"/>
      <c r="O75" s="159" t="str">
        <f t="shared" si="18"/>
        <v/>
      </c>
      <c r="P75" s="165" t="str">
        <f t="shared" si="19"/>
        <v/>
      </c>
      <c r="Q75" s="167"/>
      <c r="R75" s="165" t="str">
        <f t="shared" si="20"/>
        <v/>
      </c>
      <c r="S75" s="166" t="str">
        <f t="shared" si="21"/>
        <v/>
      </c>
      <c r="T75" s="169" t="str">
        <f t="shared" si="22"/>
        <v/>
      </c>
      <c r="U75" s="58"/>
      <c r="V75" s="125"/>
      <c r="W75" s="57"/>
      <c r="X75" s="57"/>
      <c r="Y75" s="57"/>
      <c r="Z75" s="57"/>
      <c r="AA75" s="57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</row>
    <row r="76" spans="1:113" s="1" customFormat="1" ht="18.95" customHeight="1" x14ac:dyDescent="0.3">
      <c r="A76" s="69"/>
      <c r="B76" s="70"/>
      <c r="C76" s="70"/>
      <c r="D76" s="71"/>
      <c r="E76" s="72"/>
      <c r="F76" s="159"/>
      <c r="G76" s="117" t="str">
        <f t="shared" si="16"/>
        <v/>
      </c>
      <c r="H76" s="58"/>
      <c r="I76" s="125"/>
      <c r="J76" s="69"/>
      <c r="K76" s="70"/>
      <c r="L76" s="70"/>
      <c r="M76" s="71"/>
      <c r="N76" s="72"/>
      <c r="O76" s="159" t="str">
        <f t="shared" si="18"/>
        <v/>
      </c>
      <c r="P76" s="165" t="str">
        <f t="shared" si="19"/>
        <v/>
      </c>
      <c r="Q76" s="166"/>
      <c r="R76" s="165" t="str">
        <f t="shared" si="20"/>
        <v/>
      </c>
      <c r="S76" s="166" t="str">
        <f t="shared" si="21"/>
        <v/>
      </c>
      <c r="T76" s="169" t="str">
        <f t="shared" si="22"/>
        <v/>
      </c>
      <c r="U76" s="58"/>
      <c r="V76" s="125"/>
      <c r="W76" s="57"/>
      <c r="X76" s="57"/>
      <c r="Y76" s="57"/>
      <c r="Z76" s="57"/>
      <c r="AA76" s="57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</row>
    <row r="77" spans="1:113" s="1" customFormat="1" ht="18.95" customHeight="1" x14ac:dyDescent="0.3">
      <c r="A77" s="69"/>
      <c r="B77" s="70"/>
      <c r="C77" s="70"/>
      <c r="D77" s="71"/>
      <c r="E77" s="72"/>
      <c r="F77" s="159"/>
      <c r="G77" s="117" t="str">
        <f t="shared" si="16"/>
        <v/>
      </c>
      <c r="H77" s="58"/>
      <c r="I77" s="125"/>
      <c r="J77" s="69"/>
      <c r="K77" s="70"/>
      <c r="L77" s="70"/>
      <c r="M77" s="71"/>
      <c r="N77" s="72"/>
      <c r="O77" s="159" t="str">
        <f t="shared" si="18"/>
        <v/>
      </c>
      <c r="P77" s="165" t="str">
        <f t="shared" si="19"/>
        <v/>
      </c>
      <c r="Q77" s="167"/>
      <c r="R77" s="165" t="str">
        <f t="shared" si="20"/>
        <v/>
      </c>
      <c r="S77" s="166" t="str">
        <f t="shared" si="21"/>
        <v/>
      </c>
      <c r="T77" s="169" t="str">
        <f t="shared" si="22"/>
        <v/>
      </c>
      <c r="U77" s="58"/>
      <c r="V77" s="125"/>
      <c r="W77" s="57"/>
      <c r="X77" s="57"/>
      <c r="Y77" s="57"/>
      <c r="Z77" s="57"/>
      <c r="AA77" s="57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</row>
    <row r="78" spans="1:113" s="1" customFormat="1" ht="18.95" customHeight="1" x14ac:dyDescent="0.3">
      <c r="A78" s="69"/>
      <c r="B78" s="70"/>
      <c r="C78" s="70"/>
      <c r="D78" s="71"/>
      <c r="E78" s="72"/>
      <c r="F78" s="159"/>
      <c r="G78" s="117" t="str">
        <f t="shared" si="16"/>
        <v/>
      </c>
      <c r="H78" s="58"/>
      <c r="I78" s="125"/>
      <c r="J78" s="69"/>
      <c r="K78" s="70"/>
      <c r="L78" s="70"/>
      <c r="M78" s="71"/>
      <c r="N78" s="72"/>
      <c r="O78" s="159" t="str">
        <f t="shared" si="18"/>
        <v/>
      </c>
      <c r="P78" s="165" t="str">
        <f t="shared" si="19"/>
        <v/>
      </c>
      <c r="Q78" s="166"/>
      <c r="R78" s="165" t="str">
        <f t="shared" si="20"/>
        <v/>
      </c>
      <c r="S78" s="166" t="str">
        <f t="shared" si="21"/>
        <v/>
      </c>
      <c r="T78" s="169" t="str">
        <f t="shared" si="22"/>
        <v/>
      </c>
      <c r="U78" s="58"/>
      <c r="V78" s="125"/>
      <c r="W78" s="57"/>
      <c r="X78" s="57"/>
      <c r="Y78" s="57"/>
      <c r="Z78" s="57"/>
      <c r="AA78" s="57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</row>
    <row r="79" spans="1:113" s="1" customFormat="1" ht="18.95" customHeight="1" x14ac:dyDescent="0.3">
      <c r="A79" s="69"/>
      <c r="B79" s="70"/>
      <c r="C79" s="70"/>
      <c r="D79" s="71"/>
      <c r="E79" s="72"/>
      <c r="F79" s="159"/>
      <c r="G79" s="117" t="str">
        <f t="shared" si="16"/>
        <v/>
      </c>
      <c r="H79" s="58"/>
      <c r="I79" s="125"/>
      <c r="J79" s="69"/>
      <c r="K79" s="70"/>
      <c r="L79" s="70"/>
      <c r="M79" s="71"/>
      <c r="N79" s="72"/>
      <c r="O79" s="159" t="str">
        <f t="shared" si="18"/>
        <v/>
      </c>
      <c r="P79" s="165" t="str">
        <f t="shared" si="19"/>
        <v/>
      </c>
      <c r="Q79" s="167"/>
      <c r="R79" s="165" t="str">
        <f t="shared" si="20"/>
        <v/>
      </c>
      <c r="S79" s="166" t="str">
        <f t="shared" si="21"/>
        <v/>
      </c>
      <c r="T79" s="169" t="str">
        <f t="shared" si="22"/>
        <v/>
      </c>
      <c r="U79" s="58"/>
      <c r="V79" s="125"/>
      <c r="W79" s="57"/>
      <c r="X79" s="57"/>
      <c r="Y79" s="57"/>
      <c r="Z79" s="57"/>
      <c r="AA79" s="57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</row>
    <row r="80" spans="1:113" s="1" customFormat="1" ht="18.95" customHeight="1" x14ac:dyDescent="0.3">
      <c r="A80" s="69"/>
      <c r="B80" s="70"/>
      <c r="C80" s="70"/>
      <c r="D80" s="71"/>
      <c r="E80" s="72"/>
      <c r="F80" s="159"/>
      <c r="G80" s="117" t="str">
        <f t="shared" si="16"/>
        <v/>
      </c>
      <c r="H80" s="58"/>
      <c r="I80" s="125"/>
      <c r="J80" s="69"/>
      <c r="K80" s="70"/>
      <c r="L80" s="70"/>
      <c r="M80" s="71"/>
      <c r="N80" s="72"/>
      <c r="O80" s="159" t="str">
        <f t="shared" si="18"/>
        <v/>
      </c>
      <c r="P80" s="165" t="str">
        <f t="shared" si="19"/>
        <v/>
      </c>
      <c r="Q80" s="166"/>
      <c r="R80" s="165" t="str">
        <f t="shared" si="20"/>
        <v/>
      </c>
      <c r="S80" s="166" t="str">
        <f t="shared" si="21"/>
        <v/>
      </c>
      <c r="T80" s="169" t="str">
        <f t="shared" si="22"/>
        <v/>
      </c>
      <c r="U80" s="58"/>
      <c r="V80" s="125"/>
      <c r="W80" s="57"/>
      <c r="X80" s="57"/>
      <c r="Y80" s="57"/>
      <c r="Z80" s="57"/>
      <c r="AA80" s="57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</row>
    <row r="81" spans="1:113" s="1" customFormat="1" ht="18.95" customHeight="1" x14ac:dyDescent="0.3">
      <c r="A81" s="69"/>
      <c r="B81" s="70"/>
      <c r="C81" s="70"/>
      <c r="D81" s="71"/>
      <c r="E81" s="72"/>
      <c r="F81" s="162"/>
      <c r="G81" s="117" t="str">
        <f t="shared" si="16"/>
        <v/>
      </c>
      <c r="H81" s="58"/>
      <c r="I81" s="125"/>
      <c r="J81" s="69"/>
      <c r="K81" s="70"/>
      <c r="L81" s="70"/>
      <c r="M81" s="71"/>
      <c r="N81" s="72"/>
      <c r="O81" s="159" t="str">
        <f t="shared" si="18"/>
        <v/>
      </c>
      <c r="P81" s="165" t="str">
        <f t="shared" si="19"/>
        <v/>
      </c>
      <c r="Q81" s="167"/>
      <c r="R81" s="165" t="str">
        <f t="shared" si="20"/>
        <v/>
      </c>
      <c r="S81" s="166" t="str">
        <f t="shared" si="21"/>
        <v/>
      </c>
      <c r="T81" s="169" t="str">
        <f t="shared" si="22"/>
        <v/>
      </c>
      <c r="U81" s="58"/>
      <c r="V81" s="125"/>
      <c r="W81" s="57"/>
      <c r="X81" s="57"/>
      <c r="Y81" s="57"/>
      <c r="Z81" s="57"/>
      <c r="AA81" s="57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</row>
    <row r="82" spans="1:113" s="1" customFormat="1" ht="18.95" customHeight="1" x14ac:dyDescent="0.3">
      <c r="A82" s="69"/>
      <c r="B82" s="69"/>
      <c r="C82" s="69"/>
      <c r="D82" s="69"/>
      <c r="E82" s="69"/>
      <c r="F82" s="159"/>
      <c r="G82" s="117" t="str">
        <f t="shared" si="16"/>
        <v/>
      </c>
      <c r="H82" s="69"/>
      <c r="I82" s="125"/>
      <c r="J82" s="69"/>
      <c r="K82" s="69"/>
      <c r="L82" s="69"/>
      <c r="M82" s="69"/>
      <c r="N82" s="69"/>
      <c r="O82" s="159" t="str">
        <f t="shared" si="18"/>
        <v/>
      </c>
      <c r="P82" s="165" t="str">
        <f t="shared" si="19"/>
        <v/>
      </c>
      <c r="Q82" s="166"/>
      <c r="R82" s="165" t="str">
        <f t="shared" si="20"/>
        <v/>
      </c>
      <c r="S82" s="166" t="str">
        <f t="shared" si="21"/>
        <v/>
      </c>
      <c r="T82" s="169" t="str">
        <f t="shared" si="22"/>
        <v/>
      </c>
      <c r="U82" s="69"/>
      <c r="V82" s="125"/>
      <c r="W82" s="57"/>
      <c r="X82" s="57"/>
      <c r="Y82" s="57"/>
      <c r="Z82" s="57"/>
      <c r="AA82" s="57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</row>
    <row r="83" spans="1:113" s="1" customFormat="1" ht="18.95" customHeight="1" x14ac:dyDescent="0.3">
      <c r="A83" s="69"/>
      <c r="B83" s="69"/>
      <c r="C83" s="69"/>
      <c r="D83" s="69"/>
      <c r="E83" s="69"/>
      <c r="F83" s="159"/>
      <c r="G83" s="117" t="str">
        <f t="shared" si="16"/>
        <v/>
      </c>
      <c r="H83" s="69"/>
      <c r="I83" s="125"/>
      <c r="J83" s="69"/>
      <c r="K83" s="69"/>
      <c r="L83" s="69"/>
      <c r="M83" s="69"/>
      <c r="N83" s="69"/>
      <c r="O83" s="159" t="str">
        <f t="shared" si="18"/>
        <v/>
      </c>
      <c r="P83" s="165" t="str">
        <f t="shared" si="19"/>
        <v/>
      </c>
      <c r="Q83" s="166"/>
      <c r="R83" s="165" t="str">
        <f t="shared" si="20"/>
        <v/>
      </c>
      <c r="S83" s="166" t="str">
        <f t="shared" si="21"/>
        <v/>
      </c>
      <c r="T83" s="169" t="str">
        <f t="shared" si="22"/>
        <v/>
      </c>
      <c r="U83" s="69"/>
      <c r="V83" s="125"/>
      <c r="W83" s="57"/>
      <c r="X83" s="57"/>
      <c r="Y83" s="57"/>
      <c r="Z83" s="57"/>
      <c r="AA83" s="57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</row>
    <row r="84" spans="1:113" s="1" customFormat="1" ht="18.95" customHeight="1" x14ac:dyDescent="0.3">
      <c r="A84" s="69"/>
      <c r="B84" s="69"/>
      <c r="C84" s="69"/>
      <c r="D84" s="69"/>
      <c r="E84" s="69"/>
      <c r="F84" s="159"/>
      <c r="G84" s="117" t="str">
        <f t="shared" si="16"/>
        <v/>
      </c>
      <c r="H84" s="69"/>
      <c r="I84" s="125"/>
      <c r="J84" s="69"/>
      <c r="K84" s="69"/>
      <c r="L84" s="69"/>
      <c r="M84" s="69"/>
      <c r="N84" s="69"/>
      <c r="O84" s="159" t="str">
        <f t="shared" si="18"/>
        <v/>
      </c>
      <c r="P84" s="165" t="str">
        <f t="shared" si="19"/>
        <v/>
      </c>
      <c r="Q84" s="166"/>
      <c r="R84" s="165" t="str">
        <f t="shared" si="20"/>
        <v/>
      </c>
      <c r="S84" s="166" t="str">
        <f t="shared" si="21"/>
        <v/>
      </c>
      <c r="T84" s="169" t="str">
        <f t="shared" si="22"/>
        <v/>
      </c>
      <c r="U84" s="69"/>
      <c r="V84" s="125"/>
      <c r="W84" s="57"/>
      <c r="X84" s="57"/>
      <c r="Y84" s="57"/>
      <c r="Z84" s="57"/>
      <c r="AA84" s="57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</row>
    <row r="85" spans="1:113" s="1" customFormat="1" ht="18.95" customHeight="1" x14ac:dyDescent="0.3">
      <c r="A85" s="69"/>
      <c r="B85" s="69"/>
      <c r="C85" s="69"/>
      <c r="D85" s="69"/>
      <c r="E85" s="69"/>
      <c r="F85" s="160"/>
      <c r="G85" s="117" t="str">
        <f t="shared" si="16"/>
        <v/>
      </c>
      <c r="H85" s="69"/>
      <c r="I85" s="125"/>
      <c r="J85" s="69"/>
      <c r="K85" s="69"/>
      <c r="L85" s="69"/>
      <c r="M85" s="69"/>
      <c r="N85" s="69"/>
      <c r="O85" s="159" t="str">
        <f t="shared" si="18"/>
        <v/>
      </c>
      <c r="P85" s="165" t="str">
        <f t="shared" si="19"/>
        <v/>
      </c>
      <c r="Q85" s="168"/>
      <c r="R85" s="165" t="str">
        <f t="shared" si="20"/>
        <v/>
      </c>
      <c r="S85" s="166" t="str">
        <f t="shared" si="21"/>
        <v/>
      </c>
      <c r="T85" s="169" t="str">
        <f t="shared" si="22"/>
        <v/>
      </c>
      <c r="U85" s="69"/>
      <c r="V85" s="125"/>
      <c r="W85" s="57"/>
      <c r="X85" s="57"/>
      <c r="Y85" s="57"/>
      <c r="Z85" s="57"/>
      <c r="AA85" s="57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</row>
    <row r="86" spans="1:113" s="1" customFormat="1" ht="18.95" customHeight="1" x14ac:dyDescent="0.3">
      <c r="A86" s="69"/>
      <c r="B86" s="69"/>
      <c r="C86" s="69"/>
      <c r="D86" s="69"/>
      <c r="E86" s="69"/>
      <c r="F86" s="160"/>
      <c r="G86" s="117" t="str">
        <f t="shared" si="16"/>
        <v/>
      </c>
      <c r="H86" s="69"/>
      <c r="I86" s="125"/>
      <c r="J86" s="69"/>
      <c r="K86" s="69"/>
      <c r="L86" s="69"/>
      <c r="M86" s="69"/>
      <c r="N86" s="69"/>
      <c r="O86" s="159" t="str">
        <f t="shared" si="18"/>
        <v/>
      </c>
      <c r="P86" s="165" t="str">
        <f t="shared" si="19"/>
        <v/>
      </c>
      <c r="Q86" s="168"/>
      <c r="R86" s="165" t="str">
        <f t="shared" si="20"/>
        <v/>
      </c>
      <c r="S86" s="166" t="str">
        <f t="shared" si="21"/>
        <v/>
      </c>
      <c r="T86" s="169" t="str">
        <f t="shared" si="22"/>
        <v/>
      </c>
      <c r="U86" s="69"/>
      <c r="V86" s="125"/>
      <c r="W86" s="57"/>
      <c r="X86" s="57"/>
      <c r="Y86" s="57"/>
      <c r="Z86" s="57"/>
      <c r="AA86" s="57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</row>
    <row r="87" spans="1:113" s="1" customFormat="1" ht="18.95" customHeight="1" x14ac:dyDescent="0.25">
      <c r="A87" s="57"/>
      <c r="B87" s="57"/>
      <c r="C87" s="57"/>
      <c r="D87" s="57"/>
      <c r="E87" s="57"/>
      <c r="F87" s="57"/>
      <c r="G87" s="57"/>
      <c r="H87" s="57"/>
      <c r="I87" s="128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28"/>
      <c r="W87" s="57"/>
      <c r="X87" s="57"/>
      <c r="Y87" s="57"/>
      <c r="Z87" s="57"/>
      <c r="AA87" s="57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</row>
    <row r="88" spans="1:113" s="1" customFormat="1" ht="18.95" customHeight="1" x14ac:dyDescent="0.25">
      <c r="A88" s="57"/>
      <c r="B88" s="57"/>
      <c r="C88" s="57"/>
      <c r="D88" s="57"/>
      <c r="E88" s="57"/>
      <c r="F88" s="57"/>
      <c r="G88" s="57"/>
      <c r="H88" s="57"/>
      <c r="I88" s="128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28"/>
      <c r="W88" s="57"/>
      <c r="X88" s="57"/>
      <c r="Y88" s="57"/>
      <c r="Z88" s="57"/>
      <c r="AA88" s="57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</row>
    <row r="89" spans="1:113" s="1" customFormat="1" ht="18.95" customHeight="1" x14ac:dyDescent="0.25">
      <c r="A89" s="57"/>
      <c r="B89" s="57"/>
      <c r="C89" s="57"/>
      <c r="D89" s="57"/>
      <c r="E89" s="57"/>
      <c r="F89" s="57"/>
      <c r="G89" s="57"/>
      <c r="H89" s="57"/>
      <c r="I89" s="128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28"/>
      <c r="W89" s="57"/>
      <c r="X89" s="57"/>
      <c r="Y89" s="57"/>
      <c r="Z89" s="57"/>
      <c r="AA89" s="57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</row>
    <row r="90" spans="1:113" s="1" customFormat="1" ht="5.0999999999999996" customHeight="1" x14ac:dyDescent="0.25">
      <c r="A90" s="57"/>
      <c r="B90" s="57"/>
      <c r="C90" s="57"/>
      <c r="D90" s="57"/>
      <c r="E90" s="57"/>
      <c r="F90" s="57"/>
      <c r="G90" s="57"/>
      <c r="H90" s="57"/>
      <c r="I90" s="128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28"/>
      <c r="W90" s="57"/>
      <c r="X90" s="57"/>
      <c r="Y90" s="57"/>
      <c r="Z90" s="57"/>
      <c r="AA90" s="57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</row>
    <row r="91" spans="1:113" s="62" customFormat="1" ht="18.95" customHeight="1" x14ac:dyDescent="0.25">
      <c r="A91" s="57"/>
      <c r="B91" s="57"/>
      <c r="C91" s="57"/>
      <c r="D91" s="57"/>
      <c r="E91" s="57"/>
      <c r="F91" s="57"/>
      <c r="G91" s="57"/>
      <c r="H91" s="57"/>
      <c r="I91" s="128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128"/>
      <c r="W91" s="57"/>
      <c r="X91" s="57"/>
      <c r="Y91" s="57"/>
      <c r="Z91" s="57"/>
      <c r="AA91" s="57"/>
      <c r="DI91" s="63"/>
    </row>
    <row r="92" spans="1:113" s="62" customFormat="1" ht="18.95" customHeight="1" x14ac:dyDescent="0.25">
      <c r="A92" s="57"/>
      <c r="B92" s="57"/>
      <c r="C92" s="57"/>
      <c r="D92" s="57"/>
      <c r="E92" s="57"/>
      <c r="F92" s="57"/>
      <c r="G92" s="57"/>
      <c r="H92" s="57"/>
      <c r="I92" s="128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128"/>
      <c r="W92" s="57"/>
      <c r="X92" s="57"/>
      <c r="Y92" s="57"/>
      <c r="Z92" s="57"/>
      <c r="AA92" s="57"/>
      <c r="DI92" s="63"/>
    </row>
    <row r="93" spans="1:113" s="62" customFormat="1" ht="18.95" customHeight="1" x14ac:dyDescent="0.25">
      <c r="A93" s="57"/>
      <c r="B93" s="57"/>
      <c r="C93" s="57"/>
      <c r="D93" s="57"/>
      <c r="E93" s="57"/>
      <c r="F93" s="57"/>
      <c r="G93" s="57"/>
      <c r="H93" s="57"/>
      <c r="I93" s="128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128"/>
      <c r="W93" s="57"/>
      <c r="X93" s="57"/>
      <c r="Y93" s="57"/>
      <c r="Z93" s="57"/>
      <c r="AA93" s="57"/>
      <c r="DI93" s="63"/>
    </row>
    <row r="94" spans="1:113" s="62" customFormat="1" ht="18.95" customHeight="1" x14ac:dyDescent="0.25">
      <c r="A94" s="57"/>
      <c r="B94" s="57"/>
      <c r="C94" s="57"/>
      <c r="D94" s="57"/>
      <c r="E94" s="57"/>
      <c r="F94" s="57"/>
      <c r="G94" s="57"/>
      <c r="H94" s="57"/>
      <c r="I94" s="128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128"/>
      <c r="W94" s="57"/>
      <c r="X94" s="57"/>
      <c r="Y94" s="57"/>
      <c r="Z94" s="57"/>
      <c r="AA94" s="57"/>
      <c r="DI94" s="63"/>
    </row>
    <row r="95" spans="1:113" s="62" customFormat="1" ht="18.95" customHeight="1" x14ac:dyDescent="0.25">
      <c r="A95" s="57"/>
      <c r="B95" s="57"/>
      <c r="C95" s="57"/>
      <c r="D95" s="57"/>
      <c r="E95" s="57"/>
      <c r="F95" s="57"/>
      <c r="G95" s="57"/>
      <c r="H95" s="57"/>
      <c r="I95" s="128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128"/>
      <c r="W95" s="57"/>
      <c r="X95" s="57"/>
      <c r="Y95" s="57"/>
      <c r="Z95" s="57"/>
      <c r="AA95" s="57"/>
      <c r="DI95" s="63"/>
    </row>
    <row r="96" spans="1:113" s="62" customFormat="1" ht="18.95" customHeight="1" x14ac:dyDescent="0.25">
      <c r="A96" s="57"/>
      <c r="B96" s="57"/>
      <c r="C96" s="57"/>
      <c r="D96" s="57"/>
      <c r="E96" s="57"/>
      <c r="F96" s="57"/>
      <c r="G96" s="57"/>
      <c r="H96" s="57"/>
      <c r="I96" s="128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28"/>
      <c r="W96" s="57"/>
      <c r="X96" s="57"/>
      <c r="Y96" s="57"/>
      <c r="Z96" s="57"/>
      <c r="AA96" s="57"/>
      <c r="DI96" s="63"/>
    </row>
    <row r="97" spans="1:113" s="62" customFormat="1" ht="18.95" customHeight="1" x14ac:dyDescent="0.25">
      <c r="A97" s="57"/>
      <c r="B97" s="57"/>
      <c r="C97" s="57"/>
      <c r="D97" s="57"/>
      <c r="E97" s="57"/>
      <c r="F97" s="57"/>
      <c r="G97" s="57"/>
      <c r="H97" s="57"/>
      <c r="I97" s="128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128"/>
      <c r="W97" s="57"/>
      <c r="X97" s="57"/>
      <c r="Y97" s="57"/>
      <c r="Z97" s="57"/>
      <c r="AA97" s="57"/>
      <c r="DI97" s="63"/>
    </row>
    <row r="98" spans="1:113" s="62" customFormat="1" ht="18.95" customHeight="1" x14ac:dyDescent="0.25">
      <c r="A98" s="57"/>
      <c r="B98" s="57"/>
      <c r="C98" s="57"/>
      <c r="D98" s="57"/>
      <c r="E98" s="57"/>
      <c r="F98" s="57"/>
      <c r="G98" s="57"/>
      <c r="H98" s="57"/>
      <c r="I98" s="128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128"/>
      <c r="W98" s="57"/>
      <c r="X98" s="57"/>
      <c r="Y98" s="57"/>
      <c r="Z98" s="57"/>
      <c r="AA98" s="57"/>
      <c r="DI98" s="63"/>
    </row>
    <row r="99" spans="1:113" s="62" customFormat="1" ht="18.95" customHeight="1" x14ac:dyDescent="0.25">
      <c r="A99" s="57"/>
      <c r="B99" s="57"/>
      <c r="C99" s="57"/>
      <c r="D99" s="57"/>
      <c r="E99" s="57"/>
      <c r="F99" s="57"/>
      <c r="G99" s="57"/>
      <c r="H99" s="57"/>
      <c r="I99" s="128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128"/>
      <c r="W99" s="57"/>
      <c r="X99" s="57"/>
      <c r="Y99" s="57"/>
      <c r="Z99" s="57"/>
      <c r="AA99" s="57"/>
      <c r="DI99" s="63"/>
    </row>
    <row r="100" spans="1:113" s="62" customFormat="1" ht="18.95" customHeight="1" x14ac:dyDescent="0.25">
      <c r="A100" s="57"/>
      <c r="B100" s="57"/>
      <c r="C100" s="57"/>
      <c r="D100" s="57"/>
      <c r="E100" s="57"/>
      <c r="F100" s="57"/>
      <c r="G100" s="57"/>
      <c r="H100" s="57"/>
      <c r="I100" s="128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128"/>
      <c r="W100" s="57"/>
      <c r="X100" s="57"/>
      <c r="Y100" s="57"/>
      <c r="Z100" s="57"/>
      <c r="AA100" s="57"/>
      <c r="DI100" s="63"/>
    </row>
    <row r="101" spans="1:113" s="62" customFormat="1" ht="18.95" customHeight="1" x14ac:dyDescent="0.25">
      <c r="A101" s="57"/>
      <c r="B101" s="57"/>
      <c r="C101" s="57"/>
      <c r="D101" s="57"/>
      <c r="E101" s="57"/>
      <c r="F101" s="57"/>
      <c r="G101" s="57"/>
      <c r="H101" s="57"/>
      <c r="I101" s="128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28"/>
      <c r="W101" s="57"/>
      <c r="X101" s="57"/>
      <c r="Y101" s="57"/>
      <c r="Z101" s="57"/>
      <c r="AA101" s="57"/>
      <c r="DI101" s="63"/>
    </row>
    <row r="102" spans="1:113" s="62" customFormat="1" ht="18.95" customHeight="1" x14ac:dyDescent="0.25">
      <c r="A102" s="57"/>
      <c r="B102" s="57"/>
      <c r="C102" s="57"/>
      <c r="D102" s="57"/>
      <c r="E102" s="57"/>
      <c r="F102" s="57"/>
      <c r="G102" s="57"/>
      <c r="H102" s="57"/>
      <c r="I102" s="128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28"/>
      <c r="W102" s="57"/>
      <c r="X102" s="57"/>
      <c r="Y102" s="57"/>
      <c r="Z102" s="57"/>
      <c r="AA102" s="57"/>
      <c r="DI102" s="63"/>
    </row>
    <row r="103" spans="1:113" s="62" customFormat="1" ht="18.95" customHeight="1" x14ac:dyDescent="0.25">
      <c r="A103" s="57"/>
      <c r="B103" s="57"/>
      <c r="C103" s="57"/>
      <c r="D103" s="57"/>
      <c r="E103" s="57"/>
      <c r="F103" s="57"/>
      <c r="G103" s="57"/>
      <c r="H103" s="57"/>
      <c r="I103" s="128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128"/>
      <c r="W103" s="57"/>
      <c r="X103" s="57"/>
      <c r="Y103" s="57"/>
      <c r="Z103" s="57"/>
      <c r="AA103" s="57"/>
      <c r="DI103" s="63"/>
    </row>
    <row r="104" spans="1:113" s="62" customFormat="1" ht="18.95" customHeight="1" x14ac:dyDescent="0.25">
      <c r="A104" s="57"/>
      <c r="B104" s="57"/>
      <c r="C104" s="57"/>
      <c r="D104" s="57"/>
      <c r="E104" s="57"/>
      <c r="F104" s="57"/>
      <c r="G104" s="57"/>
      <c r="H104" s="57"/>
      <c r="I104" s="128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28"/>
      <c r="W104" s="57"/>
      <c r="X104" s="57"/>
      <c r="Y104" s="57"/>
      <c r="Z104" s="57"/>
      <c r="AA104" s="57"/>
      <c r="DI104" s="63"/>
    </row>
    <row r="105" spans="1:113" s="62" customFormat="1" ht="18.95" customHeight="1" x14ac:dyDescent="0.25">
      <c r="A105" s="57"/>
      <c r="B105" s="57"/>
      <c r="C105" s="57"/>
      <c r="D105" s="57"/>
      <c r="E105" s="57"/>
      <c r="F105" s="57"/>
      <c r="G105" s="57"/>
      <c r="H105" s="57"/>
      <c r="I105" s="128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128"/>
      <c r="W105" s="57"/>
      <c r="X105" s="57"/>
      <c r="Y105" s="57"/>
      <c r="Z105" s="57"/>
      <c r="AA105" s="57"/>
      <c r="DI105" s="63"/>
    </row>
    <row r="106" spans="1:113" s="62" customFormat="1" ht="18.95" customHeight="1" x14ac:dyDescent="0.25">
      <c r="A106" s="57"/>
      <c r="B106" s="57"/>
      <c r="C106" s="57"/>
      <c r="D106" s="57"/>
      <c r="E106" s="57"/>
      <c r="F106" s="57"/>
      <c r="G106" s="57"/>
      <c r="H106" s="57"/>
      <c r="I106" s="128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128"/>
      <c r="W106" s="57"/>
      <c r="X106" s="57"/>
      <c r="Y106" s="57"/>
      <c r="Z106" s="57"/>
      <c r="AA106" s="57"/>
      <c r="DI106" s="63"/>
    </row>
    <row r="107" spans="1:113" s="62" customFormat="1" ht="18.95" customHeight="1" x14ac:dyDescent="0.25">
      <c r="A107" s="57"/>
      <c r="B107" s="57"/>
      <c r="C107" s="57"/>
      <c r="D107" s="57"/>
      <c r="E107" s="57"/>
      <c r="F107" s="57"/>
      <c r="G107" s="57"/>
      <c r="H107" s="57"/>
      <c r="I107" s="128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128"/>
      <c r="W107" s="57"/>
      <c r="X107" s="57"/>
      <c r="Y107" s="57"/>
      <c r="Z107" s="57"/>
      <c r="AA107" s="57"/>
      <c r="DI107" s="63"/>
    </row>
    <row r="108" spans="1:113" s="62" customFormat="1" ht="18.95" customHeight="1" x14ac:dyDescent="0.25">
      <c r="A108" s="57"/>
      <c r="B108" s="57"/>
      <c r="C108" s="57"/>
      <c r="D108" s="57"/>
      <c r="E108" s="57"/>
      <c r="F108" s="57"/>
      <c r="G108" s="57"/>
      <c r="H108" s="57"/>
      <c r="I108" s="128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28"/>
      <c r="W108" s="57"/>
      <c r="X108" s="57"/>
      <c r="Y108" s="57"/>
      <c r="Z108" s="57"/>
      <c r="AA108" s="57"/>
      <c r="DI108" s="63"/>
    </row>
    <row r="109" spans="1:113" s="62" customFormat="1" ht="18.95" customHeight="1" x14ac:dyDescent="0.25">
      <c r="A109" s="57"/>
      <c r="B109" s="57"/>
      <c r="C109" s="57"/>
      <c r="D109" s="57"/>
      <c r="E109" s="57"/>
      <c r="F109" s="57"/>
      <c r="G109" s="57"/>
      <c r="H109" s="57"/>
      <c r="I109" s="128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128"/>
      <c r="W109" s="57"/>
      <c r="X109" s="57"/>
      <c r="Y109" s="57"/>
      <c r="Z109" s="57"/>
      <c r="AA109" s="57"/>
      <c r="DI109" s="63"/>
    </row>
    <row r="110" spans="1:113" s="62" customFormat="1" ht="18.95" customHeight="1" x14ac:dyDescent="0.25">
      <c r="A110" s="57"/>
      <c r="B110" s="57"/>
      <c r="C110" s="57"/>
      <c r="D110" s="57"/>
      <c r="E110" s="57"/>
      <c r="F110" s="57"/>
      <c r="G110" s="57"/>
      <c r="H110" s="57"/>
      <c r="I110" s="128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128"/>
      <c r="W110" s="57"/>
      <c r="X110" s="57"/>
      <c r="Y110" s="57"/>
      <c r="Z110" s="57"/>
      <c r="AA110" s="57"/>
      <c r="DI110" s="63"/>
    </row>
    <row r="111" spans="1:113" s="62" customFormat="1" ht="18.95" customHeight="1" x14ac:dyDescent="0.25">
      <c r="A111" s="57"/>
      <c r="B111" s="57"/>
      <c r="C111" s="57"/>
      <c r="D111" s="57"/>
      <c r="E111" s="57"/>
      <c r="F111" s="57"/>
      <c r="G111" s="57"/>
      <c r="H111" s="57"/>
      <c r="I111" s="128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128"/>
      <c r="W111" s="57"/>
      <c r="X111" s="57"/>
      <c r="Y111" s="57"/>
      <c r="Z111" s="57"/>
      <c r="AA111" s="57"/>
      <c r="DI111" s="63"/>
    </row>
    <row r="112" spans="1:113" s="62" customFormat="1" ht="18.95" customHeight="1" x14ac:dyDescent="0.25">
      <c r="A112" s="57"/>
      <c r="B112" s="57"/>
      <c r="C112" s="57"/>
      <c r="D112" s="57"/>
      <c r="E112" s="57"/>
      <c r="F112" s="57"/>
      <c r="G112" s="57"/>
      <c r="H112" s="57"/>
      <c r="I112" s="128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28"/>
      <c r="W112" s="57"/>
      <c r="X112" s="57"/>
      <c r="Y112" s="57"/>
      <c r="Z112" s="57"/>
      <c r="AA112" s="57"/>
      <c r="DI112" s="63"/>
    </row>
    <row r="113" spans="1:113" s="62" customFormat="1" ht="18.95" customHeight="1" x14ac:dyDescent="0.25">
      <c r="A113" s="57"/>
      <c r="B113" s="57"/>
      <c r="C113" s="57"/>
      <c r="D113" s="57"/>
      <c r="E113" s="57"/>
      <c r="F113" s="57"/>
      <c r="G113" s="57"/>
      <c r="H113" s="57"/>
      <c r="I113" s="128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128"/>
      <c r="W113" s="57"/>
      <c r="X113" s="57"/>
      <c r="Y113" s="57"/>
      <c r="Z113" s="57"/>
      <c r="AA113" s="57"/>
      <c r="DI113" s="63"/>
    </row>
    <row r="114" spans="1:113" s="62" customFormat="1" ht="18.95" customHeight="1" x14ac:dyDescent="0.25">
      <c r="A114" s="57"/>
      <c r="B114" s="57"/>
      <c r="C114" s="57"/>
      <c r="D114" s="57"/>
      <c r="E114" s="57"/>
      <c r="F114" s="57"/>
      <c r="G114" s="57"/>
      <c r="H114" s="57"/>
      <c r="I114" s="128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128"/>
      <c r="W114" s="57"/>
      <c r="X114" s="57"/>
      <c r="Y114" s="57"/>
      <c r="Z114" s="57"/>
      <c r="AA114" s="57"/>
      <c r="DI114" s="63"/>
    </row>
    <row r="115" spans="1:113" s="62" customFormat="1" ht="18.95" customHeight="1" x14ac:dyDescent="0.25">
      <c r="A115" s="57"/>
      <c r="B115" s="57"/>
      <c r="C115" s="57"/>
      <c r="D115" s="57"/>
      <c r="E115" s="57"/>
      <c r="F115" s="57"/>
      <c r="G115" s="57"/>
      <c r="H115" s="57"/>
      <c r="I115" s="128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128"/>
      <c r="W115" s="57"/>
      <c r="X115" s="57"/>
      <c r="Y115" s="57"/>
      <c r="Z115" s="57"/>
      <c r="AA115" s="57"/>
      <c r="DI115" s="63"/>
    </row>
    <row r="116" spans="1:113" s="62" customFormat="1" ht="18.95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128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128"/>
      <c r="W116" s="57"/>
      <c r="X116" s="57"/>
      <c r="Y116" s="57"/>
      <c r="Z116" s="57"/>
      <c r="AA116" s="57"/>
      <c r="DI116" s="63"/>
    </row>
    <row r="117" spans="1:113" s="62" customFormat="1" ht="18.95" customHeight="1" x14ac:dyDescent="0.25">
      <c r="A117" s="57"/>
      <c r="B117" s="57"/>
      <c r="C117" s="57"/>
      <c r="D117" s="57"/>
      <c r="E117" s="57"/>
      <c r="F117" s="57"/>
      <c r="G117" s="57"/>
      <c r="H117" s="57"/>
      <c r="I117" s="128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128"/>
      <c r="W117" s="57"/>
      <c r="X117" s="57"/>
      <c r="Y117" s="57"/>
      <c r="Z117" s="57"/>
      <c r="AA117" s="57"/>
      <c r="DI117" s="63"/>
    </row>
    <row r="118" spans="1:113" s="62" customFormat="1" ht="18.95" customHeight="1" x14ac:dyDescent="0.25">
      <c r="A118" s="57"/>
      <c r="B118" s="57"/>
      <c r="C118" s="57"/>
      <c r="D118" s="57"/>
      <c r="E118" s="57"/>
      <c r="F118" s="57"/>
      <c r="G118" s="57"/>
      <c r="H118" s="57"/>
      <c r="I118" s="128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128"/>
      <c r="W118" s="57"/>
      <c r="X118" s="57"/>
      <c r="Y118" s="57"/>
      <c r="Z118" s="57"/>
      <c r="AA118" s="57"/>
      <c r="DI118" s="63"/>
    </row>
    <row r="119" spans="1:113" s="62" customFormat="1" ht="18.95" customHeight="1" x14ac:dyDescent="0.25">
      <c r="A119" s="57"/>
      <c r="B119" s="57"/>
      <c r="C119" s="57"/>
      <c r="D119" s="57"/>
      <c r="E119" s="57"/>
      <c r="F119" s="57"/>
      <c r="G119" s="57"/>
      <c r="H119" s="57"/>
      <c r="I119" s="128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128"/>
      <c r="W119" s="57"/>
      <c r="X119" s="57"/>
      <c r="Y119" s="57"/>
      <c r="Z119" s="57"/>
      <c r="AA119" s="57"/>
      <c r="DI119" s="63"/>
    </row>
    <row r="120" spans="1:113" s="62" customFormat="1" ht="18.95" customHeight="1" x14ac:dyDescent="0.25">
      <c r="A120" s="57"/>
      <c r="B120" s="57"/>
      <c r="C120" s="57"/>
      <c r="D120" s="57"/>
      <c r="E120" s="57"/>
      <c r="F120" s="57"/>
      <c r="G120" s="57"/>
      <c r="H120" s="57"/>
      <c r="I120" s="128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128"/>
      <c r="W120" s="57"/>
      <c r="X120" s="57"/>
      <c r="Y120" s="57"/>
      <c r="Z120" s="57"/>
      <c r="AA120" s="57"/>
      <c r="DI120" s="63"/>
    </row>
    <row r="121" spans="1:113" s="62" customFormat="1" ht="18.95" customHeight="1" x14ac:dyDescent="0.25">
      <c r="A121" s="57"/>
      <c r="B121" s="57"/>
      <c r="C121" s="57"/>
      <c r="D121" s="57"/>
      <c r="E121" s="57"/>
      <c r="F121" s="57"/>
      <c r="G121" s="57"/>
      <c r="H121" s="57"/>
      <c r="I121" s="128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128"/>
      <c r="W121" s="57"/>
      <c r="X121" s="57"/>
      <c r="Y121" s="57"/>
      <c r="Z121" s="57"/>
      <c r="AA121" s="57"/>
      <c r="DI121" s="63"/>
    </row>
    <row r="122" spans="1:113" s="62" customFormat="1" ht="18.95" customHeight="1" x14ac:dyDescent="0.25">
      <c r="A122" s="57"/>
      <c r="B122" s="57"/>
      <c r="C122" s="57"/>
      <c r="D122" s="57"/>
      <c r="E122" s="57"/>
      <c r="F122" s="57"/>
      <c r="G122" s="57"/>
      <c r="H122" s="57"/>
      <c r="I122" s="128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128"/>
      <c r="W122" s="57"/>
      <c r="X122" s="57"/>
      <c r="Y122" s="57"/>
      <c r="Z122" s="57"/>
      <c r="AA122" s="57"/>
      <c r="DI122" s="63"/>
    </row>
    <row r="123" spans="1:113" s="62" customFormat="1" ht="18.95" customHeight="1" x14ac:dyDescent="0.25">
      <c r="A123" s="57"/>
      <c r="B123" s="57"/>
      <c r="C123" s="57"/>
      <c r="D123" s="57"/>
      <c r="E123" s="57"/>
      <c r="F123" s="57"/>
      <c r="G123" s="57"/>
      <c r="H123" s="57"/>
      <c r="I123" s="128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128"/>
      <c r="W123" s="57"/>
      <c r="X123" s="57"/>
      <c r="Y123" s="57"/>
      <c r="Z123" s="57"/>
      <c r="AA123" s="57"/>
      <c r="DI123" s="63"/>
    </row>
    <row r="124" spans="1:113" s="62" customFormat="1" ht="18.95" customHeight="1" x14ac:dyDescent="0.25">
      <c r="A124" s="57"/>
      <c r="B124" s="57"/>
      <c r="C124" s="57"/>
      <c r="D124" s="57"/>
      <c r="E124" s="57"/>
      <c r="F124" s="57"/>
      <c r="G124" s="57"/>
      <c r="H124" s="57"/>
      <c r="I124" s="128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128"/>
      <c r="W124" s="57"/>
      <c r="X124" s="57"/>
      <c r="Y124" s="57"/>
      <c r="Z124" s="57"/>
      <c r="AA124" s="57"/>
      <c r="DI124" s="63"/>
    </row>
    <row r="125" spans="1:113" s="62" customFormat="1" ht="18.95" customHeight="1" x14ac:dyDescent="0.25">
      <c r="A125" s="57"/>
      <c r="B125" s="57"/>
      <c r="C125" s="57"/>
      <c r="D125" s="57"/>
      <c r="E125" s="57"/>
      <c r="F125" s="57"/>
      <c r="G125" s="57"/>
      <c r="H125" s="57"/>
      <c r="I125" s="128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128"/>
      <c r="W125" s="57"/>
      <c r="X125" s="57"/>
      <c r="Y125" s="57"/>
      <c r="Z125" s="57"/>
      <c r="AA125" s="57"/>
      <c r="DI125" s="63"/>
    </row>
    <row r="126" spans="1:113" s="62" customFormat="1" ht="18.95" customHeight="1" x14ac:dyDescent="0.25">
      <c r="A126" s="57"/>
      <c r="B126" s="57"/>
      <c r="C126" s="57"/>
      <c r="D126" s="57"/>
      <c r="E126" s="57"/>
      <c r="F126" s="57"/>
      <c r="G126" s="57"/>
      <c r="H126" s="57"/>
      <c r="I126" s="128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128"/>
      <c r="W126" s="57"/>
      <c r="X126" s="57"/>
      <c r="Y126" s="57"/>
      <c r="Z126" s="57"/>
      <c r="AA126" s="57"/>
      <c r="DI126" s="63"/>
    </row>
    <row r="127" spans="1:113" s="62" customFormat="1" ht="18.95" customHeight="1" x14ac:dyDescent="0.25">
      <c r="A127" s="57"/>
      <c r="B127" s="57"/>
      <c r="C127" s="57"/>
      <c r="D127" s="57"/>
      <c r="E127" s="57"/>
      <c r="F127" s="57"/>
      <c r="G127" s="57"/>
      <c r="H127" s="57"/>
      <c r="I127" s="128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128"/>
      <c r="W127" s="57"/>
      <c r="X127" s="57"/>
      <c r="Y127" s="57"/>
      <c r="Z127" s="57"/>
      <c r="AA127" s="57"/>
      <c r="DI127" s="63"/>
    </row>
    <row r="128" spans="1:113" s="62" customFormat="1" ht="18.95" customHeight="1" x14ac:dyDescent="0.25">
      <c r="A128" s="57"/>
      <c r="B128" s="57"/>
      <c r="C128" s="57"/>
      <c r="D128" s="57"/>
      <c r="E128" s="57"/>
      <c r="F128" s="57"/>
      <c r="G128" s="57"/>
      <c r="H128" s="57"/>
      <c r="I128" s="128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128"/>
      <c r="W128" s="57"/>
      <c r="X128" s="57"/>
      <c r="Y128" s="57"/>
      <c r="Z128" s="57"/>
      <c r="AA128" s="57"/>
      <c r="DI128" s="63"/>
    </row>
    <row r="129" spans="1:113" s="62" customFormat="1" ht="18.95" customHeight="1" x14ac:dyDescent="0.25">
      <c r="A129" s="57"/>
      <c r="B129" s="57"/>
      <c r="C129" s="57"/>
      <c r="D129" s="57"/>
      <c r="E129" s="57"/>
      <c r="F129" s="57"/>
      <c r="G129" s="57"/>
      <c r="H129" s="57"/>
      <c r="I129" s="128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128"/>
      <c r="W129" s="57"/>
      <c r="X129" s="57"/>
      <c r="Y129" s="57"/>
      <c r="Z129" s="57"/>
      <c r="AA129" s="57"/>
      <c r="DI129" s="63"/>
    </row>
    <row r="130" spans="1:113" s="62" customFormat="1" ht="18.95" customHeight="1" x14ac:dyDescent="0.25">
      <c r="A130" s="57"/>
      <c r="B130" s="57"/>
      <c r="C130" s="57"/>
      <c r="D130" s="57"/>
      <c r="E130" s="57"/>
      <c r="F130" s="57"/>
      <c r="G130" s="57"/>
      <c r="H130" s="57"/>
      <c r="I130" s="128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128"/>
      <c r="W130" s="57"/>
      <c r="X130" s="57"/>
      <c r="Y130" s="57"/>
      <c r="Z130" s="57"/>
      <c r="AA130" s="57"/>
      <c r="DI130" s="63"/>
    </row>
    <row r="131" spans="1:113" s="62" customFormat="1" ht="18.95" customHeight="1" x14ac:dyDescent="0.25">
      <c r="A131" s="57"/>
      <c r="B131" s="57"/>
      <c r="C131" s="57"/>
      <c r="D131" s="57"/>
      <c r="E131" s="57"/>
      <c r="F131" s="57"/>
      <c r="G131" s="57"/>
      <c r="H131" s="57"/>
      <c r="I131" s="128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128"/>
      <c r="W131" s="57"/>
      <c r="X131" s="57"/>
      <c r="Y131" s="57"/>
      <c r="Z131" s="57"/>
      <c r="AA131" s="57"/>
      <c r="DI131" s="63"/>
    </row>
    <row r="132" spans="1:113" s="62" customFormat="1" ht="18.95" customHeight="1" x14ac:dyDescent="0.25">
      <c r="A132" s="57"/>
      <c r="B132" s="57"/>
      <c r="C132" s="57"/>
      <c r="D132" s="57"/>
      <c r="E132" s="57"/>
      <c r="F132" s="57"/>
      <c r="G132" s="57"/>
      <c r="H132" s="57"/>
      <c r="I132" s="128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128"/>
      <c r="W132" s="57"/>
      <c r="X132" s="57"/>
      <c r="Y132" s="57"/>
      <c r="Z132" s="57"/>
      <c r="AA132" s="57"/>
      <c r="DI132" s="63"/>
    </row>
    <row r="133" spans="1:113" s="62" customFormat="1" ht="18.95" customHeight="1" x14ac:dyDescent="0.25">
      <c r="A133" s="57"/>
      <c r="B133" s="57"/>
      <c r="C133" s="57"/>
      <c r="D133" s="57"/>
      <c r="E133" s="57"/>
      <c r="F133" s="57"/>
      <c r="G133" s="57"/>
      <c r="H133" s="57"/>
      <c r="I133" s="128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128"/>
      <c r="W133" s="57"/>
      <c r="X133" s="57"/>
      <c r="Y133" s="57"/>
      <c r="Z133" s="57"/>
      <c r="AA133" s="57"/>
      <c r="DI133" s="63"/>
    </row>
    <row r="134" spans="1:113" s="62" customFormat="1" ht="18.95" customHeight="1" x14ac:dyDescent="0.25">
      <c r="A134" s="57"/>
      <c r="B134" s="57"/>
      <c r="C134" s="57"/>
      <c r="D134" s="57"/>
      <c r="E134" s="57"/>
      <c r="F134" s="57"/>
      <c r="G134" s="57"/>
      <c r="H134" s="57"/>
      <c r="I134" s="128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128"/>
      <c r="W134" s="57"/>
      <c r="X134" s="57"/>
      <c r="Y134" s="57"/>
      <c r="Z134" s="57"/>
      <c r="AA134" s="57"/>
      <c r="DI134" s="63"/>
    </row>
    <row r="135" spans="1:113" s="62" customFormat="1" ht="18.95" customHeight="1" x14ac:dyDescent="0.25">
      <c r="A135" s="57"/>
      <c r="B135" s="57"/>
      <c r="C135" s="57"/>
      <c r="D135" s="57"/>
      <c r="E135" s="57"/>
      <c r="F135" s="57"/>
      <c r="G135" s="57"/>
      <c r="H135" s="57"/>
      <c r="I135" s="128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128"/>
      <c r="W135" s="57"/>
      <c r="X135" s="57"/>
      <c r="Y135" s="57"/>
      <c r="Z135" s="57"/>
      <c r="AA135" s="57"/>
      <c r="DI135" s="63"/>
    </row>
    <row r="136" spans="1:113" s="62" customFormat="1" ht="18.95" customHeight="1" x14ac:dyDescent="0.25">
      <c r="A136" s="57"/>
      <c r="B136" s="57"/>
      <c r="C136" s="57"/>
      <c r="D136" s="57"/>
      <c r="E136" s="57"/>
      <c r="F136" s="57"/>
      <c r="G136" s="57"/>
      <c r="H136" s="57"/>
      <c r="I136" s="128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128"/>
      <c r="W136" s="57"/>
      <c r="X136" s="57"/>
      <c r="Y136" s="57"/>
      <c r="Z136" s="57"/>
      <c r="AA136" s="57"/>
      <c r="DI136" s="63"/>
    </row>
    <row r="137" spans="1:113" s="62" customFormat="1" ht="18.95" customHeight="1" x14ac:dyDescent="0.25">
      <c r="A137" s="57"/>
      <c r="B137" s="57"/>
      <c r="C137" s="57"/>
      <c r="D137" s="57"/>
      <c r="E137" s="57"/>
      <c r="F137" s="57"/>
      <c r="G137" s="57"/>
      <c r="H137" s="57"/>
      <c r="I137" s="128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128"/>
      <c r="W137" s="57"/>
      <c r="X137" s="57"/>
      <c r="Y137" s="57"/>
      <c r="Z137" s="57"/>
      <c r="AA137" s="57"/>
      <c r="DI137" s="63"/>
    </row>
    <row r="138" spans="1:113" s="62" customFormat="1" ht="18.95" customHeight="1" x14ac:dyDescent="0.25">
      <c r="A138" s="57"/>
      <c r="B138" s="57"/>
      <c r="C138" s="57"/>
      <c r="D138" s="57"/>
      <c r="E138" s="57"/>
      <c r="F138" s="57"/>
      <c r="G138" s="57"/>
      <c r="H138" s="57"/>
      <c r="I138" s="128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128"/>
      <c r="W138" s="57"/>
      <c r="X138" s="57"/>
      <c r="Y138" s="57"/>
      <c r="Z138" s="57"/>
      <c r="AA138" s="57"/>
      <c r="DI138" s="63"/>
    </row>
    <row r="139" spans="1:113" s="62" customFormat="1" ht="18.95" customHeight="1" x14ac:dyDescent="0.25">
      <c r="A139" s="57"/>
      <c r="B139" s="57"/>
      <c r="C139" s="57"/>
      <c r="D139" s="57"/>
      <c r="E139" s="57"/>
      <c r="F139" s="57"/>
      <c r="G139" s="57"/>
      <c r="H139" s="57"/>
      <c r="I139" s="128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128"/>
      <c r="W139" s="57"/>
      <c r="X139" s="57"/>
      <c r="Y139" s="57"/>
      <c r="Z139" s="57"/>
      <c r="AA139" s="57"/>
      <c r="DI139" s="63"/>
    </row>
    <row r="140" spans="1:113" s="62" customFormat="1" ht="18.95" customHeight="1" x14ac:dyDescent="0.25">
      <c r="A140" s="57"/>
      <c r="B140" s="57"/>
      <c r="C140" s="57"/>
      <c r="D140" s="57"/>
      <c r="E140" s="57"/>
      <c r="F140" s="57"/>
      <c r="G140" s="57"/>
      <c r="H140" s="57"/>
      <c r="I140" s="128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128"/>
      <c r="W140" s="57"/>
      <c r="X140" s="57"/>
      <c r="Y140" s="57"/>
      <c r="Z140" s="57"/>
      <c r="AA140" s="57"/>
      <c r="DI140" s="63"/>
    </row>
    <row r="141" spans="1:113" s="62" customFormat="1" ht="18.95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128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128"/>
      <c r="W141" s="57"/>
      <c r="X141" s="57"/>
      <c r="Y141" s="57"/>
      <c r="Z141" s="57"/>
      <c r="AA141" s="57"/>
      <c r="DI141" s="63"/>
    </row>
    <row r="142" spans="1:113" s="62" customFormat="1" ht="18.95" customHeight="1" x14ac:dyDescent="0.25">
      <c r="A142" s="57"/>
      <c r="B142" s="57"/>
      <c r="C142" s="57"/>
      <c r="D142" s="57"/>
      <c r="E142" s="57"/>
      <c r="F142" s="57"/>
      <c r="G142" s="57"/>
      <c r="H142" s="57"/>
      <c r="I142" s="128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128"/>
      <c r="W142" s="57"/>
      <c r="X142" s="57"/>
      <c r="Y142" s="57"/>
      <c r="Z142" s="57"/>
      <c r="AA142" s="57"/>
      <c r="DI142" s="63"/>
    </row>
    <row r="143" spans="1:113" s="62" customFormat="1" ht="18.95" customHeight="1" x14ac:dyDescent="0.25">
      <c r="A143" s="57"/>
      <c r="B143" s="57"/>
      <c r="C143" s="57"/>
      <c r="D143" s="57"/>
      <c r="E143" s="57"/>
      <c r="F143" s="57"/>
      <c r="G143" s="57"/>
      <c r="H143" s="57"/>
      <c r="I143" s="128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128"/>
      <c r="W143" s="57"/>
      <c r="X143" s="57"/>
      <c r="Y143" s="57"/>
      <c r="Z143" s="57"/>
      <c r="AA143" s="57"/>
      <c r="DI143" s="63"/>
    </row>
    <row r="144" spans="1:113" s="62" customFormat="1" ht="18.95" customHeight="1" x14ac:dyDescent="0.25">
      <c r="A144" s="57"/>
      <c r="B144" s="57"/>
      <c r="C144" s="57"/>
      <c r="D144" s="57"/>
      <c r="E144" s="57"/>
      <c r="F144" s="57"/>
      <c r="G144" s="57"/>
      <c r="H144" s="57"/>
      <c r="I144" s="128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128"/>
      <c r="W144" s="57"/>
      <c r="X144" s="57"/>
      <c r="Y144" s="57"/>
      <c r="Z144" s="57"/>
      <c r="AA144" s="57"/>
      <c r="DI144" s="63"/>
    </row>
    <row r="145" spans="1:113" s="62" customFormat="1" ht="18.95" customHeight="1" x14ac:dyDescent="0.25">
      <c r="A145" s="57"/>
      <c r="B145" s="57"/>
      <c r="C145" s="57"/>
      <c r="D145" s="57"/>
      <c r="E145" s="57"/>
      <c r="F145" s="57"/>
      <c r="G145" s="57"/>
      <c r="H145" s="57"/>
      <c r="I145" s="128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128"/>
      <c r="W145" s="57"/>
      <c r="X145" s="57"/>
      <c r="Y145" s="57"/>
      <c r="Z145" s="57"/>
      <c r="AA145" s="57"/>
      <c r="DI145" s="63"/>
    </row>
    <row r="146" spans="1:113" s="62" customFormat="1" ht="18.95" customHeight="1" x14ac:dyDescent="0.25">
      <c r="A146" s="57"/>
      <c r="B146" s="57"/>
      <c r="C146" s="57"/>
      <c r="D146" s="57"/>
      <c r="E146" s="57"/>
      <c r="F146" s="57"/>
      <c r="G146" s="57"/>
      <c r="H146" s="57"/>
      <c r="I146" s="128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128"/>
      <c r="W146" s="57"/>
      <c r="X146" s="57"/>
      <c r="Y146" s="57"/>
      <c r="Z146" s="57"/>
      <c r="AA146" s="57"/>
      <c r="DI146" s="63"/>
    </row>
    <row r="147" spans="1:113" s="62" customFormat="1" ht="18.95" customHeight="1" x14ac:dyDescent="0.25">
      <c r="A147" s="57"/>
      <c r="B147" s="57"/>
      <c r="C147" s="57"/>
      <c r="D147" s="57"/>
      <c r="E147" s="57"/>
      <c r="F147" s="57"/>
      <c r="G147" s="57"/>
      <c r="H147" s="57"/>
      <c r="I147" s="128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128"/>
      <c r="W147" s="57"/>
      <c r="X147" s="57"/>
      <c r="Y147" s="57"/>
      <c r="Z147" s="57"/>
      <c r="AA147" s="57"/>
      <c r="DI147" s="63"/>
    </row>
    <row r="148" spans="1:113" s="62" customFormat="1" ht="18.95" customHeight="1" x14ac:dyDescent="0.25">
      <c r="A148" s="57"/>
      <c r="B148" s="57"/>
      <c r="C148" s="57"/>
      <c r="D148" s="57"/>
      <c r="E148" s="57"/>
      <c r="F148" s="57"/>
      <c r="G148" s="57"/>
      <c r="H148" s="57"/>
      <c r="I148" s="128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128"/>
      <c r="W148" s="57"/>
      <c r="X148" s="57"/>
      <c r="Y148" s="57"/>
      <c r="Z148" s="57"/>
      <c r="AA148" s="57"/>
      <c r="DI148" s="63"/>
    </row>
    <row r="149" spans="1:113" s="62" customFormat="1" ht="18.95" customHeight="1" x14ac:dyDescent="0.25">
      <c r="A149" s="57"/>
      <c r="B149" s="57"/>
      <c r="C149" s="57"/>
      <c r="D149" s="57"/>
      <c r="E149" s="57"/>
      <c r="F149" s="57"/>
      <c r="G149" s="57"/>
      <c r="H149" s="57"/>
      <c r="I149" s="128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128"/>
      <c r="W149" s="57"/>
      <c r="X149" s="57"/>
      <c r="Y149" s="57"/>
      <c r="Z149" s="57"/>
      <c r="AA149" s="57"/>
      <c r="DI149" s="63"/>
    </row>
    <row r="150" spans="1:113" s="62" customFormat="1" ht="18.95" customHeight="1" x14ac:dyDescent="0.25">
      <c r="A150" s="57"/>
      <c r="B150" s="57"/>
      <c r="C150" s="57"/>
      <c r="D150" s="57"/>
      <c r="E150" s="57"/>
      <c r="F150" s="57"/>
      <c r="G150" s="57"/>
      <c r="H150" s="57"/>
      <c r="I150" s="128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128"/>
      <c r="W150" s="57"/>
      <c r="X150" s="57"/>
      <c r="Y150" s="57"/>
      <c r="Z150" s="57"/>
      <c r="AA150" s="57"/>
      <c r="DI150" s="63"/>
    </row>
    <row r="151" spans="1:113" s="62" customFormat="1" ht="18.95" customHeight="1" x14ac:dyDescent="0.25">
      <c r="A151" s="57"/>
      <c r="B151" s="57"/>
      <c r="C151" s="57"/>
      <c r="D151" s="57"/>
      <c r="E151" s="57"/>
      <c r="F151" s="57"/>
      <c r="G151" s="57"/>
      <c r="H151" s="57"/>
      <c r="I151" s="128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128"/>
      <c r="W151" s="57"/>
      <c r="X151" s="57"/>
      <c r="Y151" s="57"/>
      <c r="Z151" s="57"/>
      <c r="AA151" s="57"/>
      <c r="DI151" s="63"/>
    </row>
    <row r="152" spans="1:113" s="62" customFormat="1" ht="18.95" customHeight="1" x14ac:dyDescent="0.25">
      <c r="A152" s="57"/>
      <c r="B152" s="57"/>
      <c r="C152" s="57"/>
      <c r="D152" s="57"/>
      <c r="E152" s="57"/>
      <c r="F152" s="57"/>
      <c r="G152" s="57"/>
      <c r="H152" s="57"/>
      <c r="I152" s="128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128"/>
      <c r="W152" s="57"/>
      <c r="X152" s="57"/>
      <c r="Y152" s="57"/>
      <c r="Z152" s="57"/>
      <c r="AA152" s="57"/>
      <c r="DI152" s="63"/>
    </row>
    <row r="153" spans="1:113" s="62" customFormat="1" ht="18.95" customHeight="1" x14ac:dyDescent="0.25">
      <c r="A153" s="57"/>
      <c r="B153" s="57"/>
      <c r="C153" s="57"/>
      <c r="D153" s="57"/>
      <c r="E153" s="57"/>
      <c r="F153" s="57"/>
      <c r="G153" s="57"/>
      <c r="H153" s="57"/>
      <c r="I153" s="128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128"/>
      <c r="W153" s="57"/>
      <c r="X153" s="57"/>
      <c r="Y153" s="57"/>
      <c r="Z153" s="57"/>
      <c r="AA153" s="57"/>
      <c r="DI153" s="63"/>
    </row>
    <row r="154" spans="1:113" s="62" customFormat="1" ht="18.95" customHeight="1" x14ac:dyDescent="0.25">
      <c r="A154" s="57"/>
      <c r="B154" s="57"/>
      <c r="C154" s="57"/>
      <c r="D154" s="57"/>
      <c r="E154" s="57"/>
      <c r="F154" s="57"/>
      <c r="G154" s="57"/>
      <c r="H154" s="57"/>
      <c r="I154" s="128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128"/>
      <c r="W154" s="57"/>
      <c r="X154" s="57"/>
      <c r="Y154" s="57"/>
      <c r="Z154" s="57"/>
      <c r="AA154" s="57"/>
      <c r="DI154" s="63"/>
    </row>
    <row r="155" spans="1:113" s="62" customFormat="1" ht="18.95" customHeight="1" x14ac:dyDescent="0.25">
      <c r="A155" s="57"/>
      <c r="B155" s="57"/>
      <c r="C155" s="57"/>
      <c r="D155" s="57"/>
      <c r="E155" s="57"/>
      <c r="F155" s="57"/>
      <c r="G155" s="57"/>
      <c r="H155" s="57"/>
      <c r="I155" s="128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128"/>
      <c r="W155" s="57"/>
      <c r="X155" s="57"/>
      <c r="Y155" s="57"/>
      <c r="Z155" s="57"/>
      <c r="AA155" s="57"/>
      <c r="DI155" s="63"/>
    </row>
    <row r="156" spans="1:113" s="62" customFormat="1" ht="18.95" customHeight="1" x14ac:dyDescent="0.25">
      <c r="A156" s="57"/>
      <c r="B156" s="57"/>
      <c r="C156" s="57"/>
      <c r="D156" s="57"/>
      <c r="E156" s="57"/>
      <c r="F156" s="57"/>
      <c r="G156" s="57"/>
      <c r="H156" s="57"/>
      <c r="I156" s="128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128"/>
      <c r="W156" s="57"/>
      <c r="X156" s="57"/>
      <c r="Y156" s="57"/>
      <c r="Z156" s="57"/>
      <c r="AA156" s="57"/>
      <c r="DI156" s="63"/>
    </row>
    <row r="157" spans="1:113" s="62" customFormat="1" ht="18.95" customHeight="1" x14ac:dyDescent="0.25">
      <c r="A157" s="57"/>
      <c r="B157" s="57"/>
      <c r="C157" s="57"/>
      <c r="D157" s="57"/>
      <c r="E157" s="57"/>
      <c r="F157" s="57"/>
      <c r="G157" s="57"/>
      <c r="H157" s="57"/>
      <c r="I157" s="128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128"/>
      <c r="W157" s="57"/>
      <c r="X157" s="57"/>
      <c r="Y157" s="57"/>
      <c r="Z157" s="57"/>
      <c r="AA157" s="57"/>
      <c r="DI157" s="63"/>
    </row>
    <row r="158" spans="1:113" s="62" customFormat="1" ht="18.95" customHeight="1" x14ac:dyDescent="0.25">
      <c r="A158" s="57"/>
      <c r="B158" s="57"/>
      <c r="C158" s="57"/>
      <c r="D158" s="57"/>
      <c r="E158" s="57"/>
      <c r="F158" s="57"/>
      <c r="G158" s="57"/>
      <c r="H158" s="57"/>
      <c r="I158" s="128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128"/>
      <c r="W158" s="57"/>
      <c r="X158" s="57"/>
      <c r="Y158" s="57"/>
      <c r="Z158" s="57"/>
      <c r="AA158" s="57"/>
      <c r="DI158" s="63"/>
    </row>
    <row r="159" spans="1:113" s="62" customFormat="1" ht="18.95" customHeight="1" x14ac:dyDescent="0.25">
      <c r="A159" s="57"/>
      <c r="B159" s="57"/>
      <c r="C159" s="57"/>
      <c r="D159" s="57"/>
      <c r="E159" s="57"/>
      <c r="F159" s="57"/>
      <c r="G159" s="57"/>
      <c r="H159" s="57"/>
      <c r="I159" s="128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128"/>
      <c r="W159" s="57"/>
      <c r="X159" s="57"/>
      <c r="Y159" s="57"/>
      <c r="Z159" s="57"/>
      <c r="AA159" s="57"/>
      <c r="DI159" s="63"/>
    </row>
    <row r="160" spans="1:113" s="62" customFormat="1" ht="18.95" customHeight="1" x14ac:dyDescent="0.25">
      <c r="A160" s="57"/>
      <c r="B160" s="57"/>
      <c r="C160" s="57"/>
      <c r="D160" s="57"/>
      <c r="E160" s="57"/>
      <c r="F160" s="57"/>
      <c r="G160" s="57"/>
      <c r="H160" s="57"/>
      <c r="I160" s="128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128"/>
      <c r="W160" s="57"/>
      <c r="X160" s="57"/>
      <c r="Y160" s="57"/>
      <c r="Z160" s="57"/>
      <c r="AA160" s="57"/>
      <c r="DI160" s="63"/>
    </row>
    <row r="161" spans="1:113" s="62" customFormat="1" ht="18.95" customHeight="1" x14ac:dyDescent="0.25">
      <c r="A161" s="57"/>
      <c r="B161" s="57"/>
      <c r="C161" s="57"/>
      <c r="D161" s="57"/>
      <c r="E161" s="57"/>
      <c r="F161" s="57"/>
      <c r="G161" s="57"/>
      <c r="H161" s="57"/>
      <c r="I161" s="128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128"/>
      <c r="W161" s="57"/>
      <c r="X161" s="57"/>
      <c r="Y161" s="57"/>
      <c r="Z161" s="57"/>
      <c r="AA161" s="57"/>
      <c r="DI161" s="63"/>
    </row>
    <row r="162" spans="1:113" s="62" customFormat="1" ht="18.95" customHeight="1" x14ac:dyDescent="0.25">
      <c r="A162" s="57"/>
      <c r="B162" s="57"/>
      <c r="C162" s="57"/>
      <c r="D162" s="57"/>
      <c r="E162" s="57"/>
      <c r="F162" s="57"/>
      <c r="G162" s="57"/>
      <c r="H162" s="57"/>
      <c r="I162" s="128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128"/>
      <c r="W162" s="57"/>
      <c r="X162" s="57"/>
      <c r="Y162" s="57"/>
      <c r="Z162" s="57"/>
      <c r="AA162" s="57"/>
      <c r="DI162" s="63"/>
    </row>
    <row r="163" spans="1:113" s="62" customFormat="1" ht="18.95" customHeight="1" x14ac:dyDescent="0.25">
      <c r="A163" s="57"/>
      <c r="B163" s="57"/>
      <c r="C163" s="57"/>
      <c r="D163" s="57"/>
      <c r="E163" s="57"/>
      <c r="F163" s="57"/>
      <c r="G163" s="57"/>
      <c r="H163" s="57"/>
      <c r="I163" s="128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128"/>
      <c r="W163" s="57"/>
      <c r="X163" s="57"/>
      <c r="Y163" s="57"/>
      <c r="Z163" s="57"/>
      <c r="AA163" s="57"/>
      <c r="DI163" s="63"/>
    </row>
    <row r="164" spans="1:113" s="62" customFormat="1" ht="18.95" customHeight="1" x14ac:dyDescent="0.25">
      <c r="A164" s="57"/>
      <c r="B164" s="57"/>
      <c r="C164" s="57"/>
      <c r="D164" s="57"/>
      <c r="E164" s="57"/>
      <c r="F164" s="57"/>
      <c r="G164" s="57"/>
      <c r="H164" s="57"/>
      <c r="I164" s="128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128"/>
      <c r="W164" s="57"/>
      <c r="X164" s="57"/>
      <c r="Y164" s="57"/>
      <c r="Z164" s="57"/>
      <c r="AA164" s="57"/>
      <c r="DI164" s="63"/>
    </row>
    <row r="165" spans="1:113" s="62" customFormat="1" ht="18.95" customHeight="1" x14ac:dyDescent="0.25">
      <c r="A165" s="57"/>
      <c r="B165" s="57"/>
      <c r="C165" s="57"/>
      <c r="D165" s="57"/>
      <c r="E165" s="57"/>
      <c r="F165" s="57"/>
      <c r="G165" s="57"/>
      <c r="H165" s="57"/>
      <c r="I165" s="128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128"/>
      <c r="W165" s="57"/>
      <c r="X165" s="57"/>
      <c r="Y165" s="57"/>
      <c r="Z165" s="57"/>
      <c r="AA165" s="57"/>
      <c r="DI165" s="63"/>
    </row>
    <row r="166" spans="1:113" s="62" customFormat="1" ht="18.95" customHeight="1" x14ac:dyDescent="0.25">
      <c r="A166" s="57"/>
      <c r="B166" s="57"/>
      <c r="C166" s="57"/>
      <c r="D166" s="57"/>
      <c r="E166" s="57"/>
      <c r="F166" s="57"/>
      <c r="G166" s="57"/>
      <c r="H166" s="57"/>
      <c r="I166" s="128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128"/>
      <c r="W166" s="57"/>
      <c r="X166" s="57"/>
      <c r="Y166" s="57"/>
      <c r="Z166" s="57"/>
      <c r="AA166" s="57"/>
      <c r="DI166" s="63"/>
    </row>
    <row r="167" spans="1:113" s="62" customFormat="1" ht="18.95" customHeight="1" x14ac:dyDescent="0.25">
      <c r="A167" s="57"/>
      <c r="B167" s="57"/>
      <c r="C167" s="57"/>
      <c r="D167" s="57"/>
      <c r="E167" s="57"/>
      <c r="F167" s="57"/>
      <c r="G167" s="57"/>
      <c r="H167" s="57"/>
      <c r="I167" s="128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128"/>
      <c r="W167" s="57"/>
      <c r="X167" s="57"/>
      <c r="Y167" s="57"/>
      <c r="Z167" s="57"/>
      <c r="AA167" s="57"/>
      <c r="DI167" s="63"/>
    </row>
    <row r="168" spans="1:113" s="62" customFormat="1" ht="18.95" customHeight="1" x14ac:dyDescent="0.25">
      <c r="A168" s="57"/>
      <c r="B168" s="57"/>
      <c r="C168" s="57"/>
      <c r="D168" s="57"/>
      <c r="E168" s="57"/>
      <c r="F168" s="57"/>
      <c r="G168" s="57"/>
      <c r="H168" s="57"/>
      <c r="I168" s="128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128"/>
      <c r="W168" s="57"/>
      <c r="X168" s="57"/>
      <c r="Y168" s="57"/>
      <c r="Z168" s="57"/>
      <c r="AA168" s="57"/>
      <c r="DI168" s="63"/>
    </row>
    <row r="169" spans="1:113" s="62" customFormat="1" ht="18.95" customHeight="1" x14ac:dyDescent="0.25">
      <c r="A169" s="57"/>
      <c r="B169" s="57"/>
      <c r="C169" s="57"/>
      <c r="D169" s="57"/>
      <c r="E169" s="57"/>
      <c r="F169" s="57"/>
      <c r="G169" s="57"/>
      <c r="H169" s="57"/>
      <c r="I169" s="128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128"/>
      <c r="W169" s="57"/>
      <c r="X169" s="57"/>
      <c r="Y169" s="57"/>
      <c r="Z169" s="57"/>
      <c r="AA169" s="57"/>
      <c r="DI169" s="63"/>
    </row>
    <row r="170" spans="1:113" s="62" customFormat="1" ht="18.95" customHeight="1" x14ac:dyDescent="0.25">
      <c r="A170" s="57"/>
      <c r="B170" s="57"/>
      <c r="C170" s="57"/>
      <c r="D170" s="57"/>
      <c r="E170" s="57"/>
      <c r="F170" s="57"/>
      <c r="G170" s="57"/>
      <c r="H170" s="57"/>
      <c r="I170" s="128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128"/>
      <c r="W170" s="57"/>
      <c r="X170" s="57"/>
      <c r="Y170" s="57"/>
      <c r="Z170" s="57"/>
      <c r="AA170" s="57"/>
      <c r="DI170" s="63"/>
    </row>
    <row r="171" spans="1:113" s="62" customFormat="1" ht="18.95" customHeight="1" x14ac:dyDescent="0.25">
      <c r="A171" s="57"/>
      <c r="B171" s="57"/>
      <c r="C171" s="57"/>
      <c r="D171" s="57"/>
      <c r="E171" s="57"/>
      <c r="F171" s="57"/>
      <c r="G171" s="57"/>
      <c r="H171" s="57"/>
      <c r="I171" s="128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128"/>
      <c r="W171" s="57"/>
      <c r="X171" s="57"/>
      <c r="Y171" s="57"/>
      <c r="Z171" s="57"/>
      <c r="AA171" s="57"/>
      <c r="DI171" s="63"/>
    </row>
    <row r="172" spans="1:113" s="62" customFormat="1" ht="18.95" customHeight="1" x14ac:dyDescent="0.25">
      <c r="A172" s="57"/>
      <c r="B172" s="57"/>
      <c r="C172" s="57"/>
      <c r="D172" s="57"/>
      <c r="E172" s="57"/>
      <c r="F172" s="57"/>
      <c r="G172" s="57"/>
      <c r="H172" s="57"/>
      <c r="I172" s="128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128"/>
      <c r="W172" s="57"/>
      <c r="X172" s="57"/>
      <c r="Y172" s="57"/>
      <c r="Z172" s="57"/>
      <c r="AA172" s="57"/>
      <c r="DI172" s="63"/>
    </row>
    <row r="173" spans="1:113" s="62" customFormat="1" ht="18.95" customHeight="1" x14ac:dyDescent="0.25">
      <c r="A173" s="57"/>
      <c r="B173" s="57"/>
      <c r="C173" s="57"/>
      <c r="D173" s="57"/>
      <c r="E173" s="57"/>
      <c r="F173" s="57"/>
      <c r="G173" s="57"/>
      <c r="H173" s="57"/>
      <c r="I173" s="128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128"/>
      <c r="W173" s="57"/>
      <c r="X173" s="57"/>
      <c r="Y173" s="57"/>
      <c r="Z173" s="57"/>
      <c r="AA173" s="57"/>
      <c r="DI173" s="63"/>
    </row>
    <row r="174" spans="1:113" s="62" customFormat="1" ht="18.95" customHeight="1" x14ac:dyDescent="0.25">
      <c r="A174" s="57"/>
      <c r="B174" s="57"/>
      <c r="C174" s="57"/>
      <c r="D174" s="57"/>
      <c r="E174" s="57"/>
      <c r="F174" s="57"/>
      <c r="G174" s="57"/>
      <c r="H174" s="57"/>
      <c r="I174" s="128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128"/>
      <c r="W174" s="57"/>
      <c r="X174" s="57"/>
      <c r="Y174" s="57"/>
      <c r="Z174" s="57"/>
      <c r="AA174" s="57"/>
      <c r="DI174" s="63"/>
    </row>
    <row r="175" spans="1:113" s="62" customFormat="1" ht="18.95" customHeight="1" x14ac:dyDescent="0.25">
      <c r="A175" s="57"/>
      <c r="B175" s="57"/>
      <c r="C175" s="57"/>
      <c r="D175" s="57"/>
      <c r="E175" s="57"/>
      <c r="F175" s="57"/>
      <c r="G175" s="57"/>
      <c r="H175" s="57"/>
      <c r="I175" s="128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128"/>
      <c r="W175" s="57"/>
      <c r="X175" s="57"/>
      <c r="Y175" s="57"/>
      <c r="Z175" s="57"/>
      <c r="AA175" s="57"/>
      <c r="DI175" s="63"/>
    </row>
    <row r="176" spans="1:113" s="62" customFormat="1" ht="18.95" customHeight="1" x14ac:dyDescent="0.25">
      <c r="A176" s="57"/>
      <c r="B176" s="57"/>
      <c r="C176" s="57"/>
      <c r="D176" s="57"/>
      <c r="E176" s="57"/>
      <c r="F176" s="57"/>
      <c r="G176" s="57"/>
      <c r="H176" s="57"/>
      <c r="I176" s="128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128"/>
      <c r="W176" s="57"/>
      <c r="X176" s="57"/>
      <c r="Y176" s="57"/>
      <c r="Z176" s="57"/>
      <c r="AA176" s="57"/>
      <c r="DI176" s="63"/>
    </row>
    <row r="177" spans="1:113" s="62" customFormat="1" ht="18.95" customHeight="1" x14ac:dyDescent="0.25">
      <c r="A177" s="57"/>
      <c r="B177" s="57"/>
      <c r="C177" s="57"/>
      <c r="D177" s="57"/>
      <c r="E177" s="57"/>
      <c r="F177" s="57"/>
      <c r="G177" s="57"/>
      <c r="H177" s="57"/>
      <c r="I177" s="128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128"/>
      <c r="W177" s="57"/>
      <c r="X177" s="57"/>
      <c r="Y177" s="57"/>
      <c r="Z177" s="57"/>
      <c r="AA177" s="57"/>
      <c r="DI177" s="63"/>
    </row>
    <row r="178" spans="1:113" s="62" customFormat="1" ht="18.95" customHeight="1" x14ac:dyDescent="0.25">
      <c r="A178" s="57"/>
      <c r="B178" s="57"/>
      <c r="C178" s="57"/>
      <c r="D178" s="57"/>
      <c r="E178" s="57"/>
      <c r="F178" s="57"/>
      <c r="G178" s="57"/>
      <c r="H178" s="57"/>
      <c r="I178" s="128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128"/>
      <c r="W178" s="57"/>
      <c r="X178" s="57"/>
      <c r="Y178" s="57"/>
      <c r="Z178" s="57"/>
      <c r="AA178" s="57"/>
      <c r="DI178" s="63"/>
    </row>
    <row r="179" spans="1:113" s="62" customFormat="1" ht="18.95" customHeight="1" x14ac:dyDescent="0.25">
      <c r="A179" s="57"/>
      <c r="B179" s="57"/>
      <c r="C179" s="57"/>
      <c r="D179" s="57"/>
      <c r="E179" s="57"/>
      <c r="F179" s="57"/>
      <c r="G179" s="57"/>
      <c r="H179" s="57"/>
      <c r="I179" s="128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128"/>
      <c r="W179" s="57"/>
      <c r="X179" s="57"/>
      <c r="Y179" s="57"/>
      <c r="Z179" s="57"/>
      <c r="AA179" s="57"/>
      <c r="DI179" s="63"/>
    </row>
    <row r="180" spans="1:113" s="62" customFormat="1" ht="18.95" customHeight="1" x14ac:dyDescent="0.25">
      <c r="A180" s="57"/>
      <c r="B180" s="57"/>
      <c r="C180" s="57"/>
      <c r="D180" s="57"/>
      <c r="E180" s="57"/>
      <c r="F180" s="57"/>
      <c r="G180" s="57"/>
      <c r="H180" s="57"/>
      <c r="I180" s="128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128"/>
      <c r="W180" s="57"/>
      <c r="X180" s="57"/>
      <c r="Y180" s="57"/>
      <c r="Z180" s="57"/>
      <c r="AA180" s="57"/>
      <c r="DI180" s="63"/>
    </row>
    <row r="181" spans="1:113" s="62" customFormat="1" ht="18.95" customHeight="1" x14ac:dyDescent="0.25">
      <c r="A181" s="57"/>
      <c r="B181" s="57"/>
      <c r="C181" s="57"/>
      <c r="D181" s="57"/>
      <c r="E181" s="57"/>
      <c r="F181" s="57"/>
      <c r="G181" s="57"/>
      <c r="H181" s="57"/>
      <c r="I181" s="128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128"/>
      <c r="W181" s="57"/>
      <c r="X181" s="57"/>
      <c r="Y181" s="57"/>
      <c r="Z181" s="57"/>
      <c r="AA181" s="57"/>
      <c r="DI181" s="63"/>
    </row>
    <row r="182" spans="1:113" s="62" customFormat="1" ht="18.95" customHeight="1" x14ac:dyDescent="0.25">
      <c r="A182" s="57"/>
      <c r="B182" s="57"/>
      <c r="C182" s="57"/>
      <c r="D182" s="57"/>
      <c r="E182" s="57"/>
      <c r="F182" s="57"/>
      <c r="G182" s="57"/>
      <c r="H182" s="57"/>
      <c r="I182" s="128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128"/>
      <c r="W182" s="57"/>
      <c r="X182" s="57"/>
      <c r="Y182" s="57"/>
      <c r="Z182" s="57"/>
      <c r="AA182" s="57"/>
      <c r="DI182" s="63"/>
    </row>
    <row r="183" spans="1:113" s="62" customFormat="1" ht="18.95" customHeight="1" x14ac:dyDescent="0.25">
      <c r="A183" s="57"/>
      <c r="B183" s="57"/>
      <c r="C183" s="57"/>
      <c r="D183" s="57"/>
      <c r="E183" s="57"/>
      <c r="F183" s="57"/>
      <c r="G183" s="57"/>
      <c r="H183" s="57"/>
      <c r="I183" s="128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128"/>
      <c r="W183" s="57"/>
      <c r="X183" s="57"/>
      <c r="Y183" s="57"/>
      <c r="Z183" s="57"/>
      <c r="AA183" s="57"/>
      <c r="DI183" s="63"/>
    </row>
    <row r="184" spans="1:113" s="62" customFormat="1" ht="18.95" customHeight="1" x14ac:dyDescent="0.25">
      <c r="A184" s="57"/>
      <c r="B184" s="57"/>
      <c r="C184" s="57"/>
      <c r="D184" s="57"/>
      <c r="E184" s="57"/>
      <c r="F184" s="57"/>
      <c r="G184" s="57"/>
      <c r="H184" s="57"/>
      <c r="I184" s="128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128"/>
      <c r="W184" s="57"/>
      <c r="X184" s="57"/>
      <c r="Y184" s="57"/>
      <c r="Z184" s="57"/>
      <c r="AA184" s="57"/>
      <c r="DI184" s="63"/>
    </row>
    <row r="185" spans="1:113" s="62" customFormat="1" ht="18.95" customHeight="1" x14ac:dyDescent="0.25">
      <c r="A185" s="57"/>
      <c r="B185" s="57"/>
      <c r="C185" s="57"/>
      <c r="D185" s="57"/>
      <c r="E185" s="57"/>
      <c r="F185" s="57"/>
      <c r="G185" s="57"/>
      <c r="H185" s="57"/>
      <c r="I185" s="128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128"/>
      <c r="W185" s="57"/>
      <c r="X185" s="57"/>
      <c r="Y185" s="57"/>
      <c r="Z185" s="57"/>
      <c r="AA185" s="57"/>
      <c r="DI185" s="63"/>
    </row>
    <row r="186" spans="1:113" s="62" customFormat="1" ht="18.95" customHeight="1" x14ac:dyDescent="0.25">
      <c r="A186" s="57"/>
      <c r="B186" s="57"/>
      <c r="C186" s="57"/>
      <c r="D186" s="57"/>
      <c r="E186" s="57"/>
      <c r="F186" s="57"/>
      <c r="G186" s="57"/>
      <c r="H186" s="57"/>
      <c r="I186" s="128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128"/>
      <c r="W186" s="57"/>
      <c r="X186" s="57"/>
      <c r="Y186" s="57"/>
      <c r="Z186" s="57"/>
      <c r="AA186" s="57"/>
      <c r="DI186" s="63"/>
    </row>
    <row r="187" spans="1:113" s="62" customFormat="1" ht="18.95" customHeight="1" x14ac:dyDescent="0.25">
      <c r="A187" s="57"/>
      <c r="B187" s="57"/>
      <c r="C187" s="57"/>
      <c r="D187" s="57"/>
      <c r="E187" s="57"/>
      <c r="F187" s="57"/>
      <c r="G187" s="57"/>
      <c r="H187" s="57"/>
      <c r="I187" s="128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128"/>
      <c r="W187" s="57"/>
      <c r="X187" s="57"/>
      <c r="Y187" s="57"/>
      <c r="Z187" s="57"/>
      <c r="AA187" s="57"/>
      <c r="DI187" s="63"/>
    </row>
    <row r="188" spans="1:113" s="62" customFormat="1" ht="18.95" customHeight="1" x14ac:dyDescent="0.25">
      <c r="A188" s="57"/>
      <c r="B188" s="57"/>
      <c r="C188" s="57"/>
      <c r="D188" s="57"/>
      <c r="E188" s="57"/>
      <c r="F188" s="57"/>
      <c r="G188" s="57"/>
      <c r="H188" s="57"/>
      <c r="I188" s="128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128"/>
      <c r="W188" s="57"/>
      <c r="X188" s="57"/>
      <c r="Y188" s="57"/>
      <c r="Z188" s="57"/>
      <c r="AA188" s="57"/>
      <c r="DI188" s="63"/>
    </row>
    <row r="189" spans="1:113" s="62" customFormat="1" ht="18.95" customHeight="1" x14ac:dyDescent="0.25">
      <c r="A189" s="57"/>
      <c r="B189" s="57"/>
      <c r="C189" s="57"/>
      <c r="D189" s="57"/>
      <c r="E189" s="57"/>
      <c r="F189" s="57"/>
      <c r="G189" s="57"/>
      <c r="H189" s="57"/>
      <c r="I189" s="128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128"/>
      <c r="W189" s="57"/>
      <c r="X189" s="57"/>
      <c r="Y189" s="57"/>
      <c r="Z189" s="57"/>
      <c r="AA189" s="57"/>
      <c r="DI189" s="63"/>
    </row>
    <row r="190" spans="1:113" s="62" customFormat="1" ht="18.95" customHeight="1" x14ac:dyDescent="0.3">
      <c r="A190" s="59"/>
      <c r="B190" s="59"/>
      <c r="C190" s="60"/>
      <c r="D190" s="61"/>
      <c r="E190" s="61"/>
      <c r="F190" s="61"/>
      <c r="G190" s="60"/>
      <c r="I190" s="129"/>
      <c r="J190" s="59"/>
      <c r="K190" s="59"/>
      <c r="L190" s="60"/>
      <c r="M190" s="61"/>
      <c r="N190" s="61"/>
      <c r="O190" s="61"/>
      <c r="P190" s="60"/>
      <c r="Q190" s="61"/>
      <c r="R190" s="60"/>
      <c r="S190" s="61"/>
      <c r="T190" s="60"/>
      <c r="V190" s="129"/>
      <c r="DI190" s="63"/>
    </row>
    <row r="191" spans="1:113" s="62" customFormat="1" ht="18.95" customHeight="1" x14ac:dyDescent="0.3">
      <c r="A191" s="59"/>
      <c r="B191" s="59"/>
      <c r="C191" s="60"/>
      <c r="D191" s="61"/>
      <c r="E191" s="61"/>
      <c r="F191" s="61"/>
      <c r="G191" s="60"/>
      <c r="I191" s="129"/>
      <c r="J191" s="59"/>
      <c r="K191" s="59"/>
      <c r="L191" s="60"/>
      <c r="M191" s="61"/>
      <c r="N191" s="61"/>
      <c r="O191" s="61"/>
      <c r="P191" s="60"/>
      <c r="Q191" s="61"/>
      <c r="R191" s="60"/>
      <c r="S191" s="61"/>
      <c r="T191" s="60"/>
      <c r="V191" s="129"/>
      <c r="DI191" s="63"/>
    </row>
    <row r="192" spans="1:113" s="62" customFormat="1" ht="18.95" customHeight="1" x14ac:dyDescent="0.3">
      <c r="A192" s="59"/>
      <c r="B192" s="59"/>
      <c r="C192" s="60"/>
      <c r="D192" s="61"/>
      <c r="E192" s="61"/>
      <c r="F192" s="61"/>
      <c r="G192" s="60"/>
      <c r="I192" s="129"/>
      <c r="J192" s="59"/>
      <c r="K192" s="59"/>
      <c r="L192" s="60"/>
      <c r="M192" s="61"/>
      <c r="N192" s="61"/>
      <c r="O192" s="61"/>
      <c r="P192" s="60"/>
      <c r="Q192" s="61"/>
      <c r="R192" s="60"/>
      <c r="S192" s="61"/>
      <c r="T192" s="60"/>
      <c r="V192" s="129"/>
      <c r="DI192" s="63"/>
    </row>
    <row r="193" spans="1:113" s="62" customFormat="1" ht="18.95" customHeight="1" x14ac:dyDescent="0.3">
      <c r="A193" s="59"/>
      <c r="B193" s="59"/>
      <c r="C193" s="60"/>
      <c r="D193" s="61"/>
      <c r="E193" s="61"/>
      <c r="F193" s="61"/>
      <c r="G193" s="60"/>
      <c r="I193" s="129"/>
      <c r="J193" s="59"/>
      <c r="K193" s="59"/>
      <c r="L193" s="60"/>
      <c r="M193" s="61"/>
      <c r="N193" s="61"/>
      <c r="O193" s="61"/>
      <c r="P193" s="60"/>
      <c r="Q193" s="61"/>
      <c r="R193" s="60"/>
      <c r="S193" s="61"/>
      <c r="T193" s="60"/>
      <c r="V193" s="129"/>
      <c r="DI193" s="63"/>
    </row>
    <row r="194" spans="1:113" s="62" customFormat="1" ht="18.95" customHeight="1" x14ac:dyDescent="0.3">
      <c r="A194" s="59"/>
      <c r="B194" s="59"/>
      <c r="C194" s="60"/>
      <c r="D194" s="61"/>
      <c r="E194" s="61"/>
      <c r="F194" s="61"/>
      <c r="G194" s="60"/>
      <c r="I194" s="129"/>
      <c r="J194" s="59"/>
      <c r="K194" s="59"/>
      <c r="L194" s="60"/>
      <c r="M194" s="61"/>
      <c r="N194" s="61"/>
      <c r="O194" s="61"/>
      <c r="P194" s="60"/>
      <c r="Q194" s="61"/>
      <c r="R194" s="60"/>
      <c r="S194" s="61"/>
      <c r="T194" s="60"/>
      <c r="V194" s="129"/>
      <c r="DI194" s="63"/>
    </row>
    <row r="195" spans="1:113" s="62" customFormat="1" ht="18.95" customHeight="1" x14ac:dyDescent="0.3">
      <c r="A195" s="59"/>
      <c r="B195" s="59"/>
      <c r="C195" s="60"/>
      <c r="D195" s="61"/>
      <c r="E195" s="61"/>
      <c r="F195" s="61"/>
      <c r="G195" s="60"/>
      <c r="I195" s="129"/>
      <c r="J195" s="59"/>
      <c r="K195" s="59"/>
      <c r="L195" s="60"/>
      <c r="M195" s="61"/>
      <c r="N195" s="61"/>
      <c r="O195" s="61"/>
      <c r="P195" s="60"/>
      <c r="Q195" s="61"/>
      <c r="R195" s="60"/>
      <c r="S195" s="61"/>
      <c r="T195" s="60"/>
      <c r="V195" s="129"/>
      <c r="DI195" s="63"/>
    </row>
    <row r="196" spans="1:113" s="62" customFormat="1" ht="18.95" customHeight="1" x14ac:dyDescent="0.3">
      <c r="A196" s="59"/>
      <c r="B196" s="59"/>
      <c r="C196" s="60"/>
      <c r="D196" s="61"/>
      <c r="E196" s="61"/>
      <c r="F196" s="61"/>
      <c r="G196" s="60"/>
      <c r="I196" s="129"/>
      <c r="J196" s="59"/>
      <c r="K196" s="59"/>
      <c r="L196" s="60"/>
      <c r="M196" s="61"/>
      <c r="N196" s="61"/>
      <c r="O196" s="61"/>
      <c r="P196" s="60"/>
      <c r="Q196" s="61"/>
      <c r="R196" s="60"/>
      <c r="S196" s="61"/>
      <c r="T196" s="60"/>
      <c r="V196" s="129"/>
      <c r="DI196" s="63"/>
    </row>
    <row r="197" spans="1:113" s="62" customFormat="1" ht="18.95" customHeight="1" x14ac:dyDescent="0.3">
      <c r="A197" s="59"/>
      <c r="B197" s="59"/>
      <c r="C197" s="60"/>
      <c r="D197" s="61"/>
      <c r="E197" s="61"/>
      <c r="F197" s="61"/>
      <c r="G197" s="60"/>
      <c r="I197" s="129"/>
      <c r="J197" s="59"/>
      <c r="K197" s="59"/>
      <c r="L197" s="60"/>
      <c r="M197" s="61"/>
      <c r="N197" s="61"/>
      <c r="O197" s="61"/>
      <c r="P197" s="60"/>
      <c r="Q197" s="61"/>
      <c r="R197" s="60"/>
      <c r="S197" s="61"/>
      <c r="T197" s="60"/>
      <c r="V197" s="129"/>
      <c r="DI197" s="63"/>
    </row>
    <row r="198" spans="1:113" s="62" customFormat="1" ht="18.95" customHeight="1" x14ac:dyDescent="0.3">
      <c r="A198" s="59"/>
      <c r="B198" s="59"/>
      <c r="C198" s="60"/>
      <c r="D198" s="61"/>
      <c r="E198" s="61"/>
      <c r="F198" s="61"/>
      <c r="G198" s="60"/>
      <c r="I198" s="129"/>
      <c r="J198" s="59"/>
      <c r="K198" s="59"/>
      <c r="L198" s="60"/>
      <c r="M198" s="61"/>
      <c r="N198" s="61"/>
      <c r="O198" s="61"/>
      <c r="P198" s="60"/>
      <c r="Q198" s="61"/>
      <c r="R198" s="60"/>
      <c r="S198" s="61"/>
      <c r="T198" s="60"/>
      <c r="V198" s="129"/>
      <c r="DI198" s="63"/>
    </row>
    <row r="199" spans="1:113" s="62" customFormat="1" ht="18.95" customHeight="1" x14ac:dyDescent="0.3">
      <c r="A199" s="59"/>
      <c r="B199" s="59"/>
      <c r="C199" s="60"/>
      <c r="D199" s="61"/>
      <c r="E199" s="61"/>
      <c r="F199" s="61"/>
      <c r="G199" s="60"/>
      <c r="I199" s="129"/>
      <c r="J199" s="59"/>
      <c r="K199" s="59"/>
      <c r="L199" s="60"/>
      <c r="M199" s="61"/>
      <c r="N199" s="61"/>
      <c r="O199" s="61"/>
      <c r="P199" s="60"/>
      <c r="Q199" s="61"/>
      <c r="R199" s="60"/>
      <c r="S199" s="61"/>
      <c r="T199" s="60"/>
      <c r="V199" s="129"/>
      <c r="DI199" s="63"/>
    </row>
    <row r="200" spans="1:113" s="62" customFormat="1" ht="18.95" customHeight="1" x14ac:dyDescent="0.3">
      <c r="A200" s="59"/>
      <c r="B200" s="59"/>
      <c r="C200" s="60"/>
      <c r="D200" s="61"/>
      <c r="E200" s="61"/>
      <c r="F200" s="61"/>
      <c r="G200" s="60"/>
      <c r="I200" s="129"/>
      <c r="J200" s="59"/>
      <c r="K200" s="59"/>
      <c r="L200" s="60"/>
      <c r="M200" s="61"/>
      <c r="N200" s="61"/>
      <c r="O200" s="61"/>
      <c r="P200" s="60"/>
      <c r="Q200" s="61"/>
      <c r="R200" s="60"/>
      <c r="S200" s="61"/>
      <c r="T200" s="60"/>
      <c r="V200" s="129"/>
      <c r="DI200" s="63"/>
    </row>
    <row r="201" spans="1:113" s="62" customFormat="1" ht="18.95" customHeight="1" x14ac:dyDescent="0.3">
      <c r="A201" s="59"/>
      <c r="B201" s="59"/>
      <c r="C201" s="60"/>
      <c r="D201" s="61"/>
      <c r="E201" s="61"/>
      <c r="F201" s="61"/>
      <c r="G201" s="60"/>
      <c r="I201" s="129"/>
      <c r="J201" s="59"/>
      <c r="K201" s="59"/>
      <c r="L201" s="60"/>
      <c r="M201" s="61"/>
      <c r="N201" s="61"/>
      <c r="O201" s="61"/>
      <c r="P201" s="60"/>
      <c r="Q201" s="61"/>
      <c r="R201" s="60"/>
      <c r="S201" s="61"/>
      <c r="T201" s="60"/>
      <c r="V201" s="129"/>
      <c r="DI201" s="63"/>
    </row>
    <row r="202" spans="1:113" s="62" customFormat="1" ht="18.95" customHeight="1" x14ac:dyDescent="0.3">
      <c r="A202" s="59"/>
      <c r="B202" s="59"/>
      <c r="C202" s="60"/>
      <c r="D202" s="61"/>
      <c r="E202" s="61"/>
      <c r="F202" s="61"/>
      <c r="G202" s="60"/>
      <c r="I202" s="129"/>
      <c r="J202" s="59"/>
      <c r="K202" s="59"/>
      <c r="L202" s="60"/>
      <c r="M202" s="61"/>
      <c r="N202" s="61"/>
      <c r="O202" s="61"/>
      <c r="P202" s="60"/>
      <c r="Q202" s="61"/>
      <c r="R202" s="60"/>
      <c r="S202" s="61"/>
      <c r="T202" s="60"/>
      <c r="V202" s="129"/>
      <c r="DI202" s="63"/>
    </row>
    <row r="203" spans="1:113" s="62" customFormat="1" ht="18.95" customHeight="1" x14ac:dyDescent="0.3">
      <c r="A203" s="59"/>
      <c r="B203" s="59"/>
      <c r="C203" s="60"/>
      <c r="D203" s="61"/>
      <c r="E203" s="61"/>
      <c r="F203" s="61"/>
      <c r="G203" s="60"/>
      <c r="I203" s="129"/>
      <c r="J203" s="59"/>
      <c r="K203" s="59"/>
      <c r="L203" s="60"/>
      <c r="M203" s="61"/>
      <c r="N203" s="61"/>
      <c r="O203" s="61"/>
      <c r="P203" s="60"/>
      <c r="Q203" s="61"/>
      <c r="R203" s="60"/>
      <c r="S203" s="61"/>
      <c r="T203" s="60"/>
      <c r="V203" s="129"/>
      <c r="DI203" s="63"/>
    </row>
    <row r="204" spans="1:113" s="62" customFormat="1" ht="18.95" customHeight="1" x14ac:dyDescent="0.3">
      <c r="A204" s="59"/>
      <c r="B204" s="59"/>
      <c r="C204" s="60"/>
      <c r="D204" s="61"/>
      <c r="E204" s="61"/>
      <c r="F204" s="61"/>
      <c r="G204" s="60"/>
      <c r="I204" s="129"/>
      <c r="J204" s="59"/>
      <c r="K204" s="59"/>
      <c r="L204" s="60"/>
      <c r="M204" s="61"/>
      <c r="N204" s="61"/>
      <c r="O204" s="61"/>
      <c r="P204" s="60"/>
      <c r="Q204" s="61"/>
      <c r="R204" s="60"/>
      <c r="S204" s="61"/>
      <c r="T204" s="60"/>
      <c r="V204" s="129"/>
      <c r="DI204" s="63"/>
    </row>
    <row r="205" spans="1:113" s="62" customFormat="1" ht="18.95" customHeight="1" x14ac:dyDescent="0.3">
      <c r="A205" s="59"/>
      <c r="B205" s="59"/>
      <c r="C205" s="60"/>
      <c r="D205" s="61"/>
      <c r="E205" s="61"/>
      <c r="F205" s="61"/>
      <c r="G205" s="60"/>
      <c r="I205" s="129"/>
      <c r="J205" s="59"/>
      <c r="K205" s="59"/>
      <c r="L205" s="60"/>
      <c r="M205" s="61"/>
      <c r="N205" s="61"/>
      <c r="O205" s="61"/>
      <c r="P205" s="60"/>
      <c r="Q205" s="61"/>
      <c r="R205" s="60"/>
      <c r="S205" s="61"/>
      <c r="T205" s="60"/>
      <c r="V205" s="129"/>
      <c r="DI205" s="63"/>
    </row>
    <row r="206" spans="1:113" s="62" customFormat="1" ht="18.95" customHeight="1" x14ac:dyDescent="0.3">
      <c r="A206" s="59"/>
      <c r="B206" s="59"/>
      <c r="C206" s="60"/>
      <c r="D206" s="61"/>
      <c r="E206" s="61"/>
      <c r="F206" s="61"/>
      <c r="G206" s="60"/>
      <c r="I206" s="129"/>
      <c r="J206" s="59"/>
      <c r="K206" s="59"/>
      <c r="L206" s="60"/>
      <c r="M206" s="61"/>
      <c r="N206" s="61"/>
      <c r="O206" s="61"/>
      <c r="P206" s="60"/>
      <c r="Q206" s="61"/>
      <c r="R206" s="60"/>
      <c r="S206" s="61"/>
      <c r="T206" s="60"/>
      <c r="V206" s="129"/>
      <c r="DI206" s="63"/>
    </row>
    <row r="207" spans="1:113" s="62" customFormat="1" ht="18.95" customHeight="1" x14ac:dyDescent="0.3">
      <c r="A207" s="59"/>
      <c r="B207" s="59"/>
      <c r="C207" s="60"/>
      <c r="D207" s="61"/>
      <c r="E207" s="61"/>
      <c r="F207" s="61"/>
      <c r="G207" s="60"/>
      <c r="I207" s="129"/>
      <c r="J207" s="59"/>
      <c r="K207" s="59"/>
      <c r="L207" s="60"/>
      <c r="M207" s="61"/>
      <c r="N207" s="61"/>
      <c r="O207" s="61"/>
      <c r="P207" s="60"/>
      <c r="Q207" s="61"/>
      <c r="R207" s="60"/>
      <c r="S207" s="61"/>
      <c r="T207" s="60"/>
      <c r="V207" s="129"/>
      <c r="DI207" s="6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6674-069E-4C03-A5B4-01F6E9098DC6}">
  <dimension ref="A1:CL96"/>
  <sheetViews>
    <sheetView zoomScale="120" zoomScaleNormal="120" workbookViewId="0">
      <selection activeCell="D36" sqref="D36"/>
    </sheetView>
  </sheetViews>
  <sheetFormatPr defaultColWidth="9.140625" defaultRowHeight="15.75" x14ac:dyDescent="0.25"/>
  <cols>
    <col min="1" max="1" width="3.85546875" style="34" bestFit="1" customWidth="1"/>
    <col min="2" max="2" width="11.42578125" style="34" customWidth="1"/>
    <col min="3" max="3" width="14.85546875" style="34" bestFit="1" customWidth="1"/>
    <col min="4" max="4" width="12.42578125" style="50" customWidth="1"/>
    <col min="5" max="5" width="8.7109375" style="33" customWidth="1"/>
    <col min="6" max="6" width="7.7109375" style="33" bestFit="1" customWidth="1"/>
    <col min="7" max="9" width="9.140625" style="33"/>
    <col min="10" max="10" width="7.7109375" style="33" bestFit="1" customWidth="1"/>
    <col min="11" max="13" width="9.140625" style="33"/>
    <col min="14" max="14" width="7.7109375" style="33" bestFit="1" customWidth="1"/>
    <col min="15" max="17" width="9.140625" style="33"/>
    <col min="18" max="18" width="7.7109375" style="33" bestFit="1" customWidth="1"/>
    <col min="19" max="21" width="9.140625" style="33"/>
    <col min="22" max="22" width="5.7109375" style="124" customWidth="1"/>
    <col min="23" max="23" width="3.85546875" style="33" bestFit="1" customWidth="1"/>
    <col min="24" max="24" width="11.42578125" style="33" bestFit="1" customWidth="1"/>
    <col min="25" max="25" width="14.85546875" style="33" bestFit="1" customWidth="1"/>
    <col min="26" max="26" width="13" style="33" customWidth="1"/>
    <col min="27" max="27" width="9.28515625" style="33" customWidth="1"/>
    <col min="28" max="28" width="7.7109375" style="33" bestFit="1" customWidth="1"/>
    <col min="29" max="31" width="9.140625" style="33"/>
    <col min="32" max="32" width="7.7109375" style="33" bestFit="1" customWidth="1"/>
    <col min="33" max="35" width="9.140625" style="33"/>
    <col min="36" max="36" width="7.7109375" style="33" bestFit="1" customWidth="1"/>
    <col min="37" max="39" width="9.140625" style="33"/>
    <col min="40" max="40" width="7.7109375" style="33" bestFit="1" customWidth="1"/>
    <col min="41" max="16384" width="9.140625" style="33"/>
  </cols>
  <sheetData>
    <row r="1" spans="1:90" s="1" customFormat="1" ht="18.95" customHeight="1" x14ac:dyDescent="0.25">
      <c r="A1" s="51"/>
      <c r="B1" s="52"/>
      <c r="C1" s="52"/>
      <c r="D1" s="52"/>
      <c r="E1" s="52"/>
      <c r="F1" s="53"/>
      <c r="G1" s="54"/>
      <c r="I1" s="51"/>
      <c r="J1" s="51"/>
      <c r="K1" s="52"/>
      <c r="L1" s="52"/>
      <c r="M1" s="52"/>
      <c r="N1" s="52"/>
      <c r="O1" s="53"/>
      <c r="P1" s="54"/>
      <c r="R1" s="51"/>
      <c r="S1" s="51"/>
      <c r="T1" s="115"/>
      <c r="U1" s="114" t="s">
        <v>19</v>
      </c>
      <c r="V1" s="119"/>
      <c r="W1" s="52"/>
      <c r="X1" s="54"/>
      <c r="Y1" s="54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115"/>
      <c r="AQ1" s="114" t="s">
        <v>18</v>
      </c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</row>
    <row r="2" spans="1:90" s="1" customFormat="1" ht="18.95" customHeight="1" x14ac:dyDescent="0.25">
      <c r="A2" s="51"/>
      <c r="B2" s="52"/>
      <c r="C2" s="52"/>
      <c r="D2" s="52"/>
      <c r="E2" s="52"/>
      <c r="F2" s="53"/>
      <c r="G2" s="54"/>
      <c r="I2" s="51"/>
      <c r="J2" s="51"/>
      <c r="K2" s="52"/>
      <c r="L2" s="52"/>
      <c r="M2" s="52"/>
      <c r="N2" s="52"/>
      <c r="O2" s="53"/>
      <c r="P2" s="54"/>
      <c r="R2" s="51"/>
      <c r="S2" s="51"/>
      <c r="T2" s="54"/>
      <c r="U2" s="116" t="s">
        <v>0</v>
      </c>
      <c r="V2" s="119"/>
      <c r="W2" s="52"/>
      <c r="X2" s="54"/>
      <c r="Y2" s="54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5"/>
      <c r="AQ2" s="116" t="str">
        <f>$U$2</f>
        <v>_3eA</v>
      </c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</row>
    <row r="3" spans="1:90" s="36" customFormat="1" ht="5.0999999999999996" customHeight="1" x14ac:dyDescent="0.25">
      <c r="V3" s="120"/>
    </row>
    <row r="4" spans="1:90" s="36" customFormat="1" ht="15" x14ac:dyDescent="0.25">
      <c r="A4" s="35"/>
      <c r="B4" s="35"/>
      <c r="C4" s="35"/>
      <c r="G4" s="37">
        <f>AVERAGE(G7:G31)</f>
        <v>8.3000000000000007</v>
      </c>
      <c r="K4" s="37">
        <f>AVERAGE(K7:K31)</f>
        <v>9.5875000000000004</v>
      </c>
      <c r="O4" s="37">
        <f>AVERAGE(O7:O31)</f>
        <v>7.4874999999999998</v>
      </c>
      <c r="S4" s="37">
        <f>AVERAGE(S7:S31)</f>
        <v>7.911999999999999</v>
      </c>
      <c r="V4" s="120"/>
      <c r="W4" s="35"/>
      <c r="X4" s="35"/>
      <c r="Y4" s="35"/>
      <c r="AC4" s="37">
        <f>AVERAGE(AC7:AC31)</f>
        <v>8.7965</v>
      </c>
      <c r="AG4" s="37">
        <f>AVERAGE(AG7:AG31)</f>
        <v>10.294</v>
      </c>
      <c r="AK4" s="37">
        <f>AVERAGE(AK7:AK31)</f>
        <v>8.5969999999999995</v>
      </c>
      <c r="AO4" s="37">
        <f>AVERAGE(AO7:AO31)</f>
        <v>9.1074999999999982</v>
      </c>
    </row>
    <row r="5" spans="1:90" s="38" customFormat="1" ht="18.95" customHeight="1" x14ac:dyDescent="0.25">
      <c r="A5" s="256" t="s">
        <v>8</v>
      </c>
      <c r="B5" s="257" t="s">
        <v>5</v>
      </c>
      <c r="C5" s="257" t="s">
        <v>11</v>
      </c>
      <c r="D5" s="257" t="s">
        <v>157</v>
      </c>
      <c r="E5" s="256" t="s">
        <v>12</v>
      </c>
      <c r="F5" s="256"/>
      <c r="G5" s="256"/>
      <c r="H5" s="256"/>
      <c r="I5" s="256" t="s">
        <v>13</v>
      </c>
      <c r="J5" s="256"/>
      <c r="K5" s="256"/>
      <c r="L5" s="256"/>
      <c r="M5" s="256" t="s">
        <v>14</v>
      </c>
      <c r="N5" s="256"/>
      <c r="O5" s="256"/>
      <c r="P5" s="256"/>
      <c r="Q5" s="256" t="s">
        <v>15</v>
      </c>
      <c r="R5" s="256"/>
      <c r="S5" s="256"/>
      <c r="T5" s="256"/>
      <c r="U5" s="158"/>
      <c r="V5" s="121"/>
      <c r="W5" s="256" t="s">
        <v>8</v>
      </c>
      <c r="X5" s="257" t="s">
        <v>5</v>
      </c>
      <c r="Y5" s="257" t="s">
        <v>11</v>
      </c>
      <c r="Z5" s="257" t="s">
        <v>157</v>
      </c>
      <c r="AA5" s="256" t="s">
        <v>12</v>
      </c>
      <c r="AB5" s="256"/>
      <c r="AC5" s="256"/>
      <c r="AD5" s="256"/>
      <c r="AE5" s="256" t="s">
        <v>13</v>
      </c>
      <c r="AF5" s="256"/>
      <c r="AG5" s="256"/>
      <c r="AH5" s="256"/>
      <c r="AI5" s="256" t="s">
        <v>14</v>
      </c>
      <c r="AJ5" s="256"/>
      <c r="AK5" s="256"/>
      <c r="AL5" s="256"/>
      <c r="AM5" s="256" t="s">
        <v>15</v>
      </c>
      <c r="AN5" s="256"/>
      <c r="AO5" s="256"/>
      <c r="AP5" s="256"/>
      <c r="AQ5" s="158"/>
    </row>
    <row r="6" spans="1:90" s="24" customFormat="1" ht="18.95" customHeight="1" x14ac:dyDescent="0.25">
      <c r="A6" s="256"/>
      <c r="B6" s="257"/>
      <c r="C6" s="257"/>
      <c r="D6" s="257"/>
      <c r="E6" s="152" t="s">
        <v>113</v>
      </c>
      <c r="F6" s="153" t="s">
        <v>114</v>
      </c>
      <c r="G6" s="96" t="s">
        <v>16</v>
      </c>
      <c r="H6" s="153" t="s">
        <v>17</v>
      </c>
      <c r="I6" s="152" t="str">
        <f>$E$6</f>
        <v>Av Homew</v>
      </c>
      <c r="J6" s="153" t="str">
        <f>$F$6</f>
        <v>Comp</v>
      </c>
      <c r="K6" s="96" t="str">
        <f>$G$6</f>
        <v>Av D</v>
      </c>
      <c r="L6" s="153" t="str">
        <f>$H$6</f>
        <v>Rank D</v>
      </c>
      <c r="M6" s="152" t="str">
        <f>$E$6</f>
        <v>Av Homew</v>
      </c>
      <c r="N6" s="153" t="str">
        <f>$F$6</f>
        <v>Comp</v>
      </c>
      <c r="O6" s="96" t="str">
        <f>$G$6</f>
        <v>Av D</v>
      </c>
      <c r="P6" s="153" t="str">
        <f>$H$6</f>
        <v>Rank D</v>
      </c>
      <c r="Q6" s="152" t="str">
        <f>$E$6</f>
        <v>Av Homew</v>
      </c>
      <c r="R6" s="153" t="str">
        <f>$F$6</f>
        <v>Comp</v>
      </c>
      <c r="S6" s="96" t="str">
        <f>$G$6</f>
        <v>Av D</v>
      </c>
      <c r="T6" s="153" t="str">
        <f>$H$6</f>
        <v>Rank D</v>
      </c>
      <c r="U6" s="153" t="s">
        <v>20</v>
      </c>
      <c r="V6" s="122"/>
      <c r="W6" s="256"/>
      <c r="X6" s="257"/>
      <c r="Y6" s="257"/>
      <c r="Z6" s="257"/>
      <c r="AA6" s="130" t="s">
        <v>113</v>
      </c>
      <c r="AB6" s="79" t="s">
        <v>114</v>
      </c>
      <c r="AC6" s="96" t="s">
        <v>16</v>
      </c>
      <c r="AD6" s="153" t="s">
        <v>17</v>
      </c>
      <c r="AE6" s="152" t="str">
        <f>$E$6</f>
        <v>Av Homew</v>
      </c>
      <c r="AF6" s="153" t="str">
        <f>$F$6</f>
        <v>Comp</v>
      </c>
      <c r="AG6" s="96" t="str">
        <f>$G$6</f>
        <v>Av D</v>
      </c>
      <c r="AH6" s="153" t="str">
        <f>$H$6</f>
        <v>Rank D</v>
      </c>
      <c r="AI6" s="152" t="str">
        <f>$E$6</f>
        <v>Av Homew</v>
      </c>
      <c r="AJ6" s="153" t="str">
        <f>$F$6</f>
        <v>Comp</v>
      </c>
      <c r="AK6" s="96" t="str">
        <f>$G$6</f>
        <v>Av D</v>
      </c>
      <c r="AL6" s="153" t="str">
        <f>$H$6</f>
        <v>Rank D</v>
      </c>
      <c r="AM6" s="152" t="str">
        <f>$E$6</f>
        <v>Av Homew</v>
      </c>
      <c r="AN6" s="153" t="str">
        <f>$F$6</f>
        <v>Comp</v>
      </c>
      <c r="AO6" s="96" t="str">
        <f>$G$6</f>
        <v>Av D</v>
      </c>
      <c r="AP6" s="153" t="str">
        <f>$H$6</f>
        <v>Rank D</v>
      </c>
      <c r="AQ6" s="23" t="s">
        <v>20</v>
      </c>
    </row>
    <row r="7" spans="1:90" customFormat="1" x14ac:dyDescent="0.25">
      <c r="A7" s="80" cm="1">
        <f t="array" ref="A7:A26">_xlfn.SEQUENCE(COUNTA($B$7:$B$31))</f>
        <v>1</v>
      </c>
      <c r="B7" s="81" t="s">
        <v>63</v>
      </c>
      <c r="C7" s="81" t="s">
        <v>25</v>
      </c>
      <c r="D7" s="81" t="s">
        <v>26</v>
      </c>
      <c r="E7" s="154">
        <v>10</v>
      </c>
      <c r="F7" s="155">
        <v>7</v>
      </c>
      <c r="G7" s="97">
        <v>8.5</v>
      </c>
      <c r="H7" s="155">
        <v>1</v>
      </c>
      <c r="I7" s="155">
        <v>11</v>
      </c>
      <c r="J7" s="155">
        <v>11</v>
      </c>
      <c r="K7" s="97">
        <v>11</v>
      </c>
      <c r="L7" s="155">
        <v>20</v>
      </c>
      <c r="M7" s="155">
        <v>10.5</v>
      </c>
      <c r="N7" s="155">
        <v>11</v>
      </c>
      <c r="O7" s="97">
        <v>10.75</v>
      </c>
      <c r="P7" s="155">
        <v>1</v>
      </c>
      <c r="Q7" s="155">
        <v>11.5</v>
      </c>
      <c r="R7" s="155">
        <v>2</v>
      </c>
      <c r="S7" s="97">
        <v>6.75</v>
      </c>
      <c r="T7" s="155">
        <v>20</v>
      </c>
      <c r="U7" s="156" t="str">
        <f>IF(B7="","",$U$2)</f>
        <v>_3eA</v>
      </c>
      <c r="V7" s="123"/>
      <c r="W7" s="80" cm="1">
        <f t="array" ref="W7:W26">_xlfn.SEQUENCE(COUNTA($X$7:$X$31))</f>
        <v>1</v>
      </c>
      <c r="X7" s="81" t="s">
        <v>63</v>
      </c>
      <c r="Y7" s="81" t="s">
        <v>25</v>
      </c>
      <c r="Z7" s="81" t="s">
        <v>26</v>
      </c>
      <c r="AA7" s="154">
        <v>10</v>
      </c>
      <c r="AB7" s="155">
        <v>7</v>
      </c>
      <c r="AC7" s="97">
        <v>13.5</v>
      </c>
      <c r="AD7" s="155">
        <v>21</v>
      </c>
      <c r="AE7" s="155">
        <v>11</v>
      </c>
      <c r="AF7" s="155">
        <v>11</v>
      </c>
      <c r="AG7" s="97">
        <v>12.24</v>
      </c>
      <c r="AH7" s="155">
        <v>40</v>
      </c>
      <c r="AI7" s="155">
        <v>10.5</v>
      </c>
      <c r="AJ7" s="155">
        <v>11</v>
      </c>
      <c r="AK7" s="97">
        <v>14.01</v>
      </c>
      <c r="AL7" s="155">
        <v>21</v>
      </c>
      <c r="AM7" s="155">
        <v>11.5</v>
      </c>
      <c r="AN7" s="155">
        <v>2</v>
      </c>
      <c r="AO7" s="97">
        <v>12.75</v>
      </c>
      <c r="AP7" s="155">
        <v>40</v>
      </c>
      <c r="AQ7" s="26" t="str">
        <f>IF(X7="","",$AQ$2)</f>
        <v>_3eA</v>
      </c>
    </row>
    <row r="8" spans="1:90" customFormat="1" x14ac:dyDescent="0.25">
      <c r="A8" s="80">
        <v>2</v>
      </c>
      <c r="B8" s="81" t="s">
        <v>64</v>
      </c>
      <c r="C8" s="81" t="s">
        <v>28</v>
      </c>
      <c r="D8" s="81" t="s">
        <v>29</v>
      </c>
      <c r="E8" s="154">
        <v>9</v>
      </c>
      <c r="F8" s="155">
        <v>7</v>
      </c>
      <c r="G8" s="97">
        <v>8</v>
      </c>
      <c r="H8" s="155">
        <v>2</v>
      </c>
      <c r="I8" s="155">
        <v>7</v>
      </c>
      <c r="J8" s="155">
        <v>5</v>
      </c>
      <c r="K8" s="97">
        <v>6</v>
      </c>
      <c r="L8" s="155">
        <v>19</v>
      </c>
      <c r="M8" s="155">
        <v>6</v>
      </c>
      <c r="N8" s="155">
        <v>9</v>
      </c>
      <c r="O8" s="97">
        <v>7.5</v>
      </c>
      <c r="P8" s="155">
        <v>2</v>
      </c>
      <c r="Q8" s="155">
        <v>6.75</v>
      </c>
      <c r="R8" s="155">
        <v>6.5</v>
      </c>
      <c r="S8" s="97">
        <v>6.63</v>
      </c>
      <c r="T8" s="155">
        <v>19</v>
      </c>
      <c r="U8" s="156" t="str">
        <f t="shared" ref="U8:U31" si="0">IF(B8="","",$U$2)</f>
        <v>_3eA</v>
      </c>
      <c r="V8" s="123"/>
      <c r="W8" s="80">
        <v>2</v>
      </c>
      <c r="X8" s="81" t="s">
        <v>64</v>
      </c>
      <c r="Y8" s="81" t="s">
        <v>28</v>
      </c>
      <c r="Z8" s="81" t="s">
        <v>29</v>
      </c>
      <c r="AA8" s="154">
        <v>9</v>
      </c>
      <c r="AB8" s="155">
        <v>7</v>
      </c>
      <c r="AC8" s="97">
        <v>9.1300000000000008</v>
      </c>
      <c r="AD8" s="155">
        <v>22</v>
      </c>
      <c r="AE8" s="155">
        <v>7</v>
      </c>
      <c r="AF8" s="155">
        <v>5</v>
      </c>
      <c r="AG8" s="97">
        <v>10</v>
      </c>
      <c r="AH8" s="155">
        <v>39</v>
      </c>
      <c r="AI8" s="155">
        <v>6</v>
      </c>
      <c r="AJ8" s="155">
        <v>9</v>
      </c>
      <c r="AK8" s="97">
        <v>10.5</v>
      </c>
      <c r="AL8" s="155">
        <v>22</v>
      </c>
      <c r="AM8" s="155">
        <v>6.75</v>
      </c>
      <c r="AN8" s="155">
        <v>6.5</v>
      </c>
      <c r="AO8" s="97">
        <v>13.54</v>
      </c>
      <c r="AP8" s="155">
        <v>39</v>
      </c>
      <c r="AQ8" s="26" t="str">
        <f t="shared" ref="AQ8:AQ31" si="1">IF(X8="","",$AQ$2)</f>
        <v>_3eA</v>
      </c>
    </row>
    <row r="9" spans="1:90" customFormat="1" x14ac:dyDescent="0.25">
      <c r="A9" s="80">
        <v>3</v>
      </c>
      <c r="B9" s="81" t="s">
        <v>65</v>
      </c>
      <c r="C9" s="81" t="s">
        <v>30</v>
      </c>
      <c r="D9" s="81" t="s">
        <v>26</v>
      </c>
      <c r="E9" s="154">
        <v>8.5</v>
      </c>
      <c r="F9" s="155">
        <v>7</v>
      </c>
      <c r="G9" s="97">
        <v>7.75</v>
      </c>
      <c r="H9" s="155">
        <v>3</v>
      </c>
      <c r="I9" s="155">
        <v>13.5</v>
      </c>
      <c r="J9" s="155">
        <v>12</v>
      </c>
      <c r="K9" s="97">
        <v>12.75</v>
      </c>
      <c r="L9" s="155">
        <v>18</v>
      </c>
      <c r="M9" s="155">
        <v>11</v>
      </c>
      <c r="N9" s="155">
        <v>8</v>
      </c>
      <c r="O9" s="97">
        <v>9.5</v>
      </c>
      <c r="P9" s="155">
        <v>3</v>
      </c>
      <c r="Q9" s="155">
        <v>7.5</v>
      </c>
      <c r="R9" s="155">
        <v>3.5</v>
      </c>
      <c r="S9" s="97">
        <v>5.5</v>
      </c>
      <c r="T9" s="155">
        <v>18</v>
      </c>
      <c r="U9" s="156" t="str">
        <f t="shared" si="0"/>
        <v>_3eA</v>
      </c>
      <c r="V9" s="123"/>
      <c r="W9" s="80">
        <v>3</v>
      </c>
      <c r="X9" s="81" t="s">
        <v>65</v>
      </c>
      <c r="Y9" s="81" t="s">
        <v>30</v>
      </c>
      <c r="Z9" s="81" t="s">
        <v>26</v>
      </c>
      <c r="AA9" s="154">
        <v>8.5</v>
      </c>
      <c r="AB9" s="155">
        <v>7</v>
      </c>
      <c r="AC9" s="97">
        <v>11.55</v>
      </c>
      <c r="AD9" s="155">
        <v>23</v>
      </c>
      <c r="AE9" s="155">
        <v>13.5</v>
      </c>
      <c r="AF9" s="155">
        <v>12</v>
      </c>
      <c r="AG9" s="97">
        <v>11.64</v>
      </c>
      <c r="AH9" s="155">
        <v>38</v>
      </c>
      <c r="AI9" s="155">
        <v>11</v>
      </c>
      <c r="AJ9" s="155">
        <v>8</v>
      </c>
      <c r="AK9" s="97">
        <v>16.149999999999999</v>
      </c>
      <c r="AL9" s="155">
        <v>23</v>
      </c>
      <c r="AM9" s="155">
        <v>7.5</v>
      </c>
      <c r="AN9" s="155">
        <v>3.5</v>
      </c>
      <c r="AO9" s="97">
        <v>14.5</v>
      </c>
      <c r="AP9" s="155">
        <v>38</v>
      </c>
      <c r="AQ9" s="26" t="str">
        <f t="shared" si="1"/>
        <v>_3eA</v>
      </c>
    </row>
    <row r="10" spans="1:90" customFormat="1" x14ac:dyDescent="0.25">
      <c r="A10" s="80">
        <v>4</v>
      </c>
      <c r="B10" s="81" t="s">
        <v>66</v>
      </c>
      <c r="C10" s="81" t="s">
        <v>117</v>
      </c>
      <c r="D10" s="81" t="s">
        <v>118</v>
      </c>
      <c r="E10" s="154">
        <v>8</v>
      </c>
      <c r="F10" s="155">
        <v>7</v>
      </c>
      <c r="G10" s="97">
        <v>7.5</v>
      </c>
      <c r="H10" s="155">
        <v>4</v>
      </c>
      <c r="I10" s="155">
        <v>10.5</v>
      </c>
      <c r="J10" s="155">
        <v>7</v>
      </c>
      <c r="K10" s="97">
        <v>8.75</v>
      </c>
      <c r="L10" s="155">
        <v>17</v>
      </c>
      <c r="M10" s="155">
        <v>6.5</v>
      </c>
      <c r="N10" s="155">
        <v>5</v>
      </c>
      <c r="O10" s="97">
        <v>5.75</v>
      </c>
      <c r="P10" s="155">
        <v>4</v>
      </c>
      <c r="Q10" s="155">
        <v>9.5</v>
      </c>
      <c r="R10" s="155">
        <v>5.75</v>
      </c>
      <c r="S10" s="97">
        <v>7.63</v>
      </c>
      <c r="T10" s="155">
        <v>17</v>
      </c>
      <c r="U10" s="156" t="str">
        <f t="shared" si="0"/>
        <v>_3eA</v>
      </c>
      <c r="V10" s="123"/>
      <c r="W10" s="80">
        <v>4</v>
      </c>
      <c r="X10" s="81" t="s">
        <v>66</v>
      </c>
      <c r="Y10" s="81" t="s">
        <v>117</v>
      </c>
      <c r="Z10" s="81" t="s">
        <v>118</v>
      </c>
      <c r="AA10" s="154">
        <v>8</v>
      </c>
      <c r="AB10" s="155">
        <v>7</v>
      </c>
      <c r="AC10" s="97">
        <v>7.5</v>
      </c>
      <c r="AD10" s="155">
        <v>24</v>
      </c>
      <c r="AE10" s="155">
        <v>10.5</v>
      </c>
      <c r="AF10" s="155">
        <v>7</v>
      </c>
      <c r="AG10" s="97">
        <v>18.75</v>
      </c>
      <c r="AH10" s="155">
        <v>37</v>
      </c>
      <c r="AI10" s="155">
        <v>6.5</v>
      </c>
      <c r="AJ10" s="155">
        <v>5</v>
      </c>
      <c r="AK10" s="97">
        <v>15.03</v>
      </c>
      <c r="AL10" s="155">
        <v>24</v>
      </c>
      <c r="AM10" s="155">
        <v>9.5</v>
      </c>
      <c r="AN10" s="155">
        <v>5.75</v>
      </c>
      <c r="AO10" s="97">
        <v>9.6300000000000008</v>
      </c>
      <c r="AP10" s="155">
        <v>37</v>
      </c>
      <c r="AQ10" s="26" t="str">
        <f t="shared" si="1"/>
        <v>_3eA</v>
      </c>
    </row>
    <row r="11" spans="1:90" customFormat="1" x14ac:dyDescent="0.25">
      <c r="A11" s="80">
        <v>5</v>
      </c>
      <c r="B11" s="81" t="s">
        <v>68</v>
      </c>
      <c r="C11" s="81" t="s">
        <v>39</v>
      </c>
      <c r="D11" s="81" t="s">
        <v>40</v>
      </c>
      <c r="E11" s="154">
        <v>8</v>
      </c>
      <c r="F11" s="155">
        <v>7</v>
      </c>
      <c r="G11" s="97">
        <v>7.5</v>
      </c>
      <c r="H11" s="155">
        <v>5</v>
      </c>
      <c r="I11" s="155">
        <v>7.5</v>
      </c>
      <c r="J11" s="155">
        <v>6</v>
      </c>
      <c r="K11" s="97">
        <v>6.75</v>
      </c>
      <c r="L11" s="155">
        <v>16</v>
      </c>
      <c r="M11" s="155">
        <v>4.5</v>
      </c>
      <c r="N11" s="155">
        <v>4</v>
      </c>
      <c r="O11" s="97">
        <v>4.25</v>
      </c>
      <c r="P11" s="155">
        <v>5</v>
      </c>
      <c r="Q11" s="155">
        <v>5.5</v>
      </c>
      <c r="R11" s="155">
        <v>5.5</v>
      </c>
      <c r="S11" s="97">
        <v>5.5</v>
      </c>
      <c r="T11" s="155">
        <v>16</v>
      </c>
      <c r="U11" s="156" t="str">
        <f t="shared" si="0"/>
        <v>_3eA</v>
      </c>
      <c r="V11" s="123"/>
      <c r="W11" s="80">
        <v>5</v>
      </c>
      <c r="X11" s="81" t="s">
        <v>68</v>
      </c>
      <c r="Y11" s="81" t="s">
        <v>39</v>
      </c>
      <c r="Z11" s="81" t="s">
        <v>40</v>
      </c>
      <c r="AA11" s="154">
        <v>8</v>
      </c>
      <c r="AB11" s="155">
        <v>7</v>
      </c>
      <c r="AC11" s="97">
        <v>7.5</v>
      </c>
      <c r="AD11" s="155">
        <v>25</v>
      </c>
      <c r="AE11" s="155">
        <v>7.5</v>
      </c>
      <c r="AF11" s="155">
        <v>6</v>
      </c>
      <c r="AG11" s="97">
        <v>6.75</v>
      </c>
      <c r="AH11" s="155">
        <v>36</v>
      </c>
      <c r="AI11" s="155">
        <v>4.5</v>
      </c>
      <c r="AJ11" s="155">
        <v>4</v>
      </c>
      <c r="AK11" s="97">
        <v>4.25</v>
      </c>
      <c r="AL11" s="155">
        <v>25</v>
      </c>
      <c r="AM11" s="155">
        <v>5.5</v>
      </c>
      <c r="AN11" s="155">
        <v>5.5</v>
      </c>
      <c r="AO11" s="97">
        <v>5.5</v>
      </c>
      <c r="AP11" s="155">
        <v>36</v>
      </c>
      <c r="AQ11" s="26" t="str">
        <f t="shared" si="1"/>
        <v>_3eA</v>
      </c>
    </row>
    <row r="12" spans="1:90" customFormat="1" x14ac:dyDescent="0.25">
      <c r="A12" s="80">
        <v>6</v>
      </c>
      <c r="B12" s="81" t="s">
        <v>69</v>
      </c>
      <c r="C12" s="81" t="s">
        <v>41</v>
      </c>
      <c r="D12" s="81" t="s">
        <v>42</v>
      </c>
      <c r="E12" s="154">
        <v>8.5</v>
      </c>
      <c r="F12" s="155">
        <v>7</v>
      </c>
      <c r="G12" s="97">
        <v>7.75</v>
      </c>
      <c r="H12" s="155">
        <v>6</v>
      </c>
      <c r="I12" s="155">
        <v>8.5</v>
      </c>
      <c r="J12" s="155">
        <v>3</v>
      </c>
      <c r="K12" s="97">
        <v>5.75</v>
      </c>
      <c r="L12" s="155">
        <v>15</v>
      </c>
      <c r="M12" s="155">
        <v>5</v>
      </c>
      <c r="N12" s="155">
        <v>7</v>
      </c>
      <c r="O12" s="97">
        <v>6</v>
      </c>
      <c r="P12" s="155">
        <v>6</v>
      </c>
      <c r="Q12" s="155">
        <v>6</v>
      </c>
      <c r="R12" s="155">
        <v>8</v>
      </c>
      <c r="S12" s="97">
        <v>7</v>
      </c>
      <c r="T12" s="155">
        <v>15</v>
      </c>
      <c r="U12" s="156" t="str">
        <f t="shared" si="0"/>
        <v>_3eA</v>
      </c>
      <c r="V12" s="123"/>
      <c r="W12" s="80">
        <v>6</v>
      </c>
      <c r="X12" s="81" t="s">
        <v>69</v>
      </c>
      <c r="Y12" s="81" t="s">
        <v>41</v>
      </c>
      <c r="Z12" s="81" t="s">
        <v>42</v>
      </c>
      <c r="AA12" s="154">
        <v>8.5</v>
      </c>
      <c r="AB12" s="155">
        <v>7</v>
      </c>
      <c r="AC12" s="97">
        <v>7.75</v>
      </c>
      <c r="AD12" s="155">
        <v>26</v>
      </c>
      <c r="AE12" s="155">
        <v>8.5</v>
      </c>
      <c r="AF12" s="155">
        <v>3</v>
      </c>
      <c r="AG12" s="97">
        <v>5.75</v>
      </c>
      <c r="AH12" s="155">
        <v>35</v>
      </c>
      <c r="AI12" s="155">
        <v>5</v>
      </c>
      <c r="AJ12" s="155">
        <v>7</v>
      </c>
      <c r="AK12" s="97">
        <v>6</v>
      </c>
      <c r="AL12" s="155">
        <v>26</v>
      </c>
      <c r="AM12" s="155">
        <v>6</v>
      </c>
      <c r="AN12" s="155">
        <v>8</v>
      </c>
      <c r="AO12" s="97">
        <v>7</v>
      </c>
      <c r="AP12" s="155">
        <v>35</v>
      </c>
      <c r="AQ12" s="26" t="str">
        <f t="shared" si="1"/>
        <v>_3eA</v>
      </c>
    </row>
    <row r="13" spans="1:90" customFormat="1" x14ac:dyDescent="0.25">
      <c r="A13" s="80">
        <v>7</v>
      </c>
      <c r="B13" s="81" t="s">
        <v>70</v>
      </c>
      <c r="C13" s="81" t="s">
        <v>43</v>
      </c>
      <c r="D13" s="81" t="s">
        <v>37</v>
      </c>
      <c r="E13" s="154">
        <v>8.5</v>
      </c>
      <c r="F13" s="155">
        <v>7</v>
      </c>
      <c r="G13" s="97">
        <v>7.75</v>
      </c>
      <c r="H13" s="155">
        <v>7</v>
      </c>
      <c r="I13" s="155">
        <v>11</v>
      </c>
      <c r="J13" s="155">
        <v>13</v>
      </c>
      <c r="K13" s="97">
        <v>12</v>
      </c>
      <c r="L13" s="155">
        <v>14</v>
      </c>
      <c r="M13" s="155">
        <v>5.5</v>
      </c>
      <c r="N13" s="155">
        <v>9</v>
      </c>
      <c r="O13" s="97">
        <v>7.25</v>
      </c>
      <c r="P13" s="155">
        <v>7</v>
      </c>
      <c r="Q13" s="155">
        <v>11.75</v>
      </c>
      <c r="R13" s="155">
        <v>12.5</v>
      </c>
      <c r="S13" s="97">
        <v>12.13</v>
      </c>
      <c r="T13" s="155">
        <v>14</v>
      </c>
      <c r="U13" s="156" t="str">
        <f t="shared" si="0"/>
        <v>_3eA</v>
      </c>
      <c r="V13" s="123"/>
      <c r="W13" s="80">
        <v>7</v>
      </c>
      <c r="X13" s="81" t="s">
        <v>70</v>
      </c>
      <c r="Y13" s="81" t="s">
        <v>43</v>
      </c>
      <c r="Z13" s="81" t="s">
        <v>37</v>
      </c>
      <c r="AA13" s="154">
        <v>8.5</v>
      </c>
      <c r="AB13" s="155">
        <v>7</v>
      </c>
      <c r="AC13" s="97">
        <v>7.75</v>
      </c>
      <c r="AD13" s="155">
        <v>27</v>
      </c>
      <c r="AE13" s="155">
        <v>11</v>
      </c>
      <c r="AF13" s="155">
        <v>13</v>
      </c>
      <c r="AG13" s="97">
        <v>12</v>
      </c>
      <c r="AH13" s="155">
        <v>34</v>
      </c>
      <c r="AI13" s="155">
        <v>5.5</v>
      </c>
      <c r="AJ13" s="155">
        <v>9</v>
      </c>
      <c r="AK13" s="97">
        <v>7.25</v>
      </c>
      <c r="AL13" s="155">
        <v>27</v>
      </c>
      <c r="AM13" s="155">
        <v>11.75</v>
      </c>
      <c r="AN13" s="155">
        <v>12.5</v>
      </c>
      <c r="AO13" s="97">
        <v>12.13</v>
      </c>
      <c r="AP13" s="155">
        <v>34</v>
      </c>
      <c r="AQ13" s="26" t="str">
        <f t="shared" si="1"/>
        <v>_3eA</v>
      </c>
    </row>
    <row r="14" spans="1:90" customFormat="1" x14ac:dyDescent="0.25">
      <c r="A14" s="80">
        <v>8</v>
      </c>
      <c r="B14" s="81" t="s">
        <v>72</v>
      </c>
      <c r="C14" s="81" t="s">
        <v>47</v>
      </c>
      <c r="D14" s="81" t="s">
        <v>48</v>
      </c>
      <c r="E14" s="154">
        <v>9.5</v>
      </c>
      <c r="F14" s="155">
        <v>7</v>
      </c>
      <c r="G14" s="97">
        <v>8.25</v>
      </c>
      <c r="H14" s="155">
        <v>8</v>
      </c>
      <c r="I14" s="155">
        <v>10</v>
      </c>
      <c r="J14" s="155">
        <v>3</v>
      </c>
      <c r="K14" s="97">
        <v>6.5</v>
      </c>
      <c r="L14" s="155">
        <v>13</v>
      </c>
      <c r="M14" s="155">
        <v>4.5</v>
      </c>
      <c r="N14" s="155">
        <v>7</v>
      </c>
      <c r="O14" s="97">
        <v>5.75</v>
      </c>
      <c r="P14" s="155">
        <v>8</v>
      </c>
      <c r="Q14" s="155">
        <v>7.25</v>
      </c>
      <c r="R14" s="155">
        <v>2</v>
      </c>
      <c r="S14" s="97">
        <v>4.63</v>
      </c>
      <c r="T14" s="155">
        <v>13</v>
      </c>
      <c r="U14" s="156" t="str">
        <f t="shared" si="0"/>
        <v>_3eA</v>
      </c>
      <c r="V14" s="123"/>
      <c r="W14" s="80">
        <v>8</v>
      </c>
      <c r="X14" s="81" t="s">
        <v>72</v>
      </c>
      <c r="Y14" s="81" t="s">
        <v>47</v>
      </c>
      <c r="Z14" s="81" t="s">
        <v>48</v>
      </c>
      <c r="AA14" s="154">
        <v>9.5</v>
      </c>
      <c r="AB14" s="155">
        <v>7</v>
      </c>
      <c r="AC14" s="97">
        <v>8.25</v>
      </c>
      <c r="AD14" s="155">
        <v>28</v>
      </c>
      <c r="AE14" s="155">
        <v>10</v>
      </c>
      <c r="AF14" s="155">
        <v>3</v>
      </c>
      <c r="AG14" s="97">
        <v>6.5</v>
      </c>
      <c r="AH14" s="155">
        <v>33</v>
      </c>
      <c r="AI14" s="155">
        <v>4.5</v>
      </c>
      <c r="AJ14" s="155">
        <v>7</v>
      </c>
      <c r="AK14" s="97">
        <v>5.75</v>
      </c>
      <c r="AL14" s="155">
        <v>28</v>
      </c>
      <c r="AM14" s="155">
        <v>7.25</v>
      </c>
      <c r="AN14" s="155">
        <v>2</v>
      </c>
      <c r="AO14" s="97">
        <v>4.63</v>
      </c>
      <c r="AP14" s="155">
        <v>33</v>
      </c>
      <c r="AQ14" s="26" t="str">
        <f t="shared" si="1"/>
        <v>_3eA</v>
      </c>
    </row>
    <row r="15" spans="1:90" customFormat="1" x14ac:dyDescent="0.25">
      <c r="A15" s="80">
        <v>9</v>
      </c>
      <c r="B15" s="81" t="s">
        <v>73</v>
      </c>
      <c r="C15" s="81" t="s">
        <v>49</v>
      </c>
      <c r="D15" s="81" t="s">
        <v>50</v>
      </c>
      <c r="E15" s="154">
        <v>9</v>
      </c>
      <c r="F15" s="155">
        <v>7</v>
      </c>
      <c r="G15" s="97">
        <v>8</v>
      </c>
      <c r="H15" s="155">
        <v>9</v>
      </c>
      <c r="I15" s="155">
        <v>11.5</v>
      </c>
      <c r="J15" s="155">
        <v>9</v>
      </c>
      <c r="K15" s="97">
        <v>10.25</v>
      </c>
      <c r="L15" s="155">
        <v>12</v>
      </c>
      <c r="M15" s="155">
        <v>7</v>
      </c>
      <c r="N15" s="155">
        <v>6</v>
      </c>
      <c r="O15" s="97">
        <v>6.5</v>
      </c>
      <c r="P15" s="155">
        <v>9</v>
      </c>
      <c r="Q15" s="155">
        <v>6</v>
      </c>
      <c r="R15" s="155">
        <v>5</v>
      </c>
      <c r="S15" s="97">
        <v>5.5</v>
      </c>
      <c r="T15" s="155">
        <v>12</v>
      </c>
      <c r="U15" s="156" t="str">
        <f t="shared" si="0"/>
        <v>_3eA</v>
      </c>
      <c r="V15" s="123"/>
      <c r="W15" s="80">
        <v>9</v>
      </c>
      <c r="X15" s="81" t="s">
        <v>73</v>
      </c>
      <c r="Y15" s="81" t="s">
        <v>49</v>
      </c>
      <c r="Z15" s="81" t="s">
        <v>50</v>
      </c>
      <c r="AA15" s="154">
        <v>9</v>
      </c>
      <c r="AB15" s="155">
        <v>7</v>
      </c>
      <c r="AC15" s="97">
        <v>8</v>
      </c>
      <c r="AD15" s="155">
        <v>29</v>
      </c>
      <c r="AE15" s="155">
        <v>11.5</v>
      </c>
      <c r="AF15" s="155">
        <v>9</v>
      </c>
      <c r="AG15" s="97">
        <v>10.25</v>
      </c>
      <c r="AH15" s="155">
        <v>32</v>
      </c>
      <c r="AI15" s="155">
        <v>7</v>
      </c>
      <c r="AJ15" s="155">
        <v>6</v>
      </c>
      <c r="AK15" s="97">
        <v>6.5</v>
      </c>
      <c r="AL15" s="155">
        <v>29</v>
      </c>
      <c r="AM15" s="155">
        <v>6</v>
      </c>
      <c r="AN15" s="155">
        <v>5</v>
      </c>
      <c r="AO15" s="97">
        <v>5.5</v>
      </c>
      <c r="AP15" s="155">
        <v>32</v>
      </c>
      <c r="AQ15" s="26" t="str">
        <f t="shared" si="1"/>
        <v>_3eA</v>
      </c>
    </row>
    <row r="16" spans="1:90" customFormat="1" x14ac:dyDescent="0.25">
      <c r="A16" s="80">
        <v>10</v>
      </c>
      <c r="B16" s="81" t="s">
        <v>74</v>
      </c>
      <c r="C16" s="81" t="s">
        <v>51</v>
      </c>
      <c r="D16" s="81" t="s">
        <v>52</v>
      </c>
      <c r="E16" s="154">
        <v>6.5</v>
      </c>
      <c r="F16" s="155">
        <v>7</v>
      </c>
      <c r="G16" s="97">
        <v>6.75</v>
      </c>
      <c r="H16" s="155">
        <v>10</v>
      </c>
      <c r="I16" s="155">
        <v>9.5</v>
      </c>
      <c r="J16" s="155">
        <v>9</v>
      </c>
      <c r="K16" s="97">
        <v>9.25</v>
      </c>
      <c r="L16" s="155">
        <v>11</v>
      </c>
      <c r="M16" s="155">
        <v>3.5</v>
      </c>
      <c r="N16" s="155">
        <v>1</v>
      </c>
      <c r="O16" s="97">
        <v>2.25</v>
      </c>
      <c r="P16" s="155">
        <v>10</v>
      </c>
      <c r="Q16" s="155">
        <v>8</v>
      </c>
      <c r="R16" s="155">
        <v>2.5</v>
      </c>
      <c r="S16" s="97">
        <v>5.25</v>
      </c>
      <c r="T16" s="155">
        <v>11</v>
      </c>
      <c r="U16" s="156" t="str">
        <f t="shared" si="0"/>
        <v>_3eA</v>
      </c>
      <c r="V16" s="123"/>
      <c r="W16" s="80">
        <v>10</v>
      </c>
      <c r="X16" s="81" t="s">
        <v>74</v>
      </c>
      <c r="Y16" s="81" t="s">
        <v>51</v>
      </c>
      <c r="Z16" s="81" t="s">
        <v>52</v>
      </c>
      <c r="AA16" s="154">
        <v>6.5</v>
      </c>
      <c r="AB16" s="155">
        <v>7</v>
      </c>
      <c r="AC16" s="97">
        <v>6.75</v>
      </c>
      <c r="AD16" s="155">
        <v>30</v>
      </c>
      <c r="AE16" s="155">
        <v>9.5</v>
      </c>
      <c r="AF16" s="155">
        <v>9</v>
      </c>
      <c r="AG16" s="97">
        <v>9.25</v>
      </c>
      <c r="AH16" s="155">
        <v>31</v>
      </c>
      <c r="AI16" s="155">
        <v>3.5</v>
      </c>
      <c r="AJ16" s="155">
        <v>1</v>
      </c>
      <c r="AK16" s="97">
        <v>2.25</v>
      </c>
      <c r="AL16" s="155">
        <v>30</v>
      </c>
      <c r="AM16" s="155">
        <v>8</v>
      </c>
      <c r="AN16" s="155">
        <v>2.5</v>
      </c>
      <c r="AO16" s="97">
        <v>5.25</v>
      </c>
      <c r="AP16" s="155">
        <v>31</v>
      </c>
      <c r="AQ16" s="26" t="str">
        <f t="shared" si="1"/>
        <v>_3eA</v>
      </c>
    </row>
    <row r="17" spans="1:43" customFormat="1" x14ac:dyDescent="0.25">
      <c r="A17" s="80">
        <v>11</v>
      </c>
      <c r="B17" s="81" t="s">
        <v>75</v>
      </c>
      <c r="C17" s="81" t="s">
        <v>119</v>
      </c>
      <c r="D17" s="81" t="s">
        <v>53</v>
      </c>
      <c r="E17" s="154">
        <v>8.5</v>
      </c>
      <c r="F17" s="155">
        <v>7</v>
      </c>
      <c r="G17" s="97">
        <v>7.75</v>
      </c>
      <c r="H17" s="155">
        <v>11</v>
      </c>
      <c r="I17" s="155">
        <v>7.5</v>
      </c>
      <c r="J17" s="155">
        <v>7</v>
      </c>
      <c r="K17" s="97">
        <v>7.25</v>
      </c>
      <c r="L17" s="155">
        <v>10</v>
      </c>
      <c r="M17" s="155">
        <v>4</v>
      </c>
      <c r="N17" s="155">
        <v>7</v>
      </c>
      <c r="O17" s="97">
        <v>5.5</v>
      </c>
      <c r="P17" s="155">
        <v>11</v>
      </c>
      <c r="Q17" s="155">
        <v>6.5</v>
      </c>
      <c r="R17" s="155">
        <v>9.5</v>
      </c>
      <c r="S17" s="97">
        <v>8</v>
      </c>
      <c r="T17" s="155">
        <v>10</v>
      </c>
      <c r="U17" s="156" t="str">
        <f t="shared" si="0"/>
        <v>_3eA</v>
      </c>
      <c r="V17" s="123"/>
      <c r="W17" s="80">
        <v>11</v>
      </c>
      <c r="X17" s="81" t="s">
        <v>75</v>
      </c>
      <c r="Y17" s="81" t="s">
        <v>119</v>
      </c>
      <c r="Z17" s="81" t="s">
        <v>53</v>
      </c>
      <c r="AA17" s="154">
        <v>8.5</v>
      </c>
      <c r="AB17" s="155">
        <v>7</v>
      </c>
      <c r="AC17" s="97">
        <v>7.75</v>
      </c>
      <c r="AD17" s="155">
        <v>31</v>
      </c>
      <c r="AE17" s="155">
        <v>7.5</v>
      </c>
      <c r="AF17" s="155">
        <v>7</v>
      </c>
      <c r="AG17" s="97">
        <v>7.25</v>
      </c>
      <c r="AH17" s="155">
        <v>30</v>
      </c>
      <c r="AI17" s="155">
        <v>4</v>
      </c>
      <c r="AJ17" s="155">
        <v>7</v>
      </c>
      <c r="AK17" s="97">
        <v>5.5</v>
      </c>
      <c r="AL17" s="155">
        <v>31</v>
      </c>
      <c r="AM17" s="155">
        <v>6.5</v>
      </c>
      <c r="AN17" s="155">
        <v>9.5</v>
      </c>
      <c r="AO17" s="97">
        <v>8</v>
      </c>
      <c r="AP17" s="155">
        <v>30</v>
      </c>
      <c r="AQ17" s="26" t="str">
        <f t="shared" si="1"/>
        <v>_3eA</v>
      </c>
    </row>
    <row r="18" spans="1:43" customFormat="1" x14ac:dyDescent="0.25">
      <c r="A18" s="80">
        <v>12</v>
      </c>
      <c r="B18" s="81" t="s">
        <v>76</v>
      </c>
      <c r="C18" s="81" t="s">
        <v>56</v>
      </c>
      <c r="D18" s="81" t="s">
        <v>56</v>
      </c>
      <c r="E18" s="154">
        <v>9.5</v>
      </c>
      <c r="F18" s="155">
        <v>10</v>
      </c>
      <c r="G18" s="97">
        <v>9.75</v>
      </c>
      <c r="H18" s="155">
        <v>12</v>
      </c>
      <c r="I18" s="155">
        <v>11.5</v>
      </c>
      <c r="J18" s="155">
        <v>14</v>
      </c>
      <c r="K18" s="97">
        <v>12.75</v>
      </c>
      <c r="L18" s="155">
        <v>9</v>
      </c>
      <c r="M18" s="155">
        <v>15.5</v>
      </c>
      <c r="N18" s="155">
        <v>15</v>
      </c>
      <c r="O18" s="97">
        <v>15.25</v>
      </c>
      <c r="P18" s="155">
        <v>12</v>
      </c>
      <c r="Q18" s="155">
        <v>11.25</v>
      </c>
      <c r="R18" s="155">
        <v>11.25</v>
      </c>
      <c r="S18" s="97">
        <v>11.25</v>
      </c>
      <c r="T18" s="155">
        <v>9</v>
      </c>
      <c r="U18" s="156" t="str">
        <f t="shared" si="0"/>
        <v>_3eA</v>
      </c>
      <c r="V18" s="123"/>
      <c r="W18" s="80">
        <v>12</v>
      </c>
      <c r="X18" s="81" t="s">
        <v>76</v>
      </c>
      <c r="Y18" s="81" t="s">
        <v>56</v>
      </c>
      <c r="Z18" s="81" t="s">
        <v>56</v>
      </c>
      <c r="AA18" s="154">
        <v>9.5</v>
      </c>
      <c r="AB18" s="155">
        <v>10</v>
      </c>
      <c r="AC18" s="97">
        <v>9.75</v>
      </c>
      <c r="AD18" s="155">
        <v>32</v>
      </c>
      <c r="AE18" s="155">
        <v>11.5</v>
      </c>
      <c r="AF18" s="155">
        <v>14</v>
      </c>
      <c r="AG18" s="97">
        <v>12.75</v>
      </c>
      <c r="AH18" s="155">
        <v>29</v>
      </c>
      <c r="AI18" s="155">
        <v>15.5</v>
      </c>
      <c r="AJ18" s="155">
        <v>15</v>
      </c>
      <c r="AK18" s="97">
        <v>15.25</v>
      </c>
      <c r="AL18" s="155">
        <v>32</v>
      </c>
      <c r="AM18" s="155">
        <v>11.25</v>
      </c>
      <c r="AN18" s="155">
        <v>11.25</v>
      </c>
      <c r="AO18" s="97">
        <v>11.25</v>
      </c>
      <c r="AP18" s="155">
        <v>29</v>
      </c>
      <c r="AQ18" s="26" t="str">
        <f t="shared" si="1"/>
        <v>_3eA</v>
      </c>
    </row>
    <row r="19" spans="1:43" customFormat="1" x14ac:dyDescent="0.25">
      <c r="A19" s="80">
        <v>13</v>
      </c>
      <c r="B19" s="81" t="s">
        <v>77</v>
      </c>
      <c r="C19" s="81" t="s">
        <v>57</v>
      </c>
      <c r="D19" s="81" t="s">
        <v>58</v>
      </c>
      <c r="E19" s="154">
        <v>10</v>
      </c>
      <c r="F19" s="155">
        <v>8</v>
      </c>
      <c r="G19" s="97">
        <v>9</v>
      </c>
      <c r="H19" s="155">
        <v>13</v>
      </c>
      <c r="I19" s="155">
        <v>11.5</v>
      </c>
      <c r="J19" s="155">
        <v>11</v>
      </c>
      <c r="K19" s="97">
        <v>11.25</v>
      </c>
      <c r="L19" s="155">
        <v>8</v>
      </c>
      <c r="M19" s="155">
        <v>9.5</v>
      </c>
      <c r="N19" s="155">
        <v>11</v>
      </c>
      <c r="O19" s="97">
        <v>10.25</v>
      </c>
      <c r="P19" s="155">
        <v>13</v>
      </c>
      <c r="Q19" s="155">
        <v>7.75</v>
      </c>
      <c r="R19" s="155">
        <v>5</v>
      </c>
      <c r="S19" s="97">
        <v>6.38</v>
      </c>
      <c r="T19" s="155">
        <v>8</v>
      </c>
      <c r="U19" s="156" t="str">
        <f t="shared" si="0"/>
        <v>_3eA</v>
      </c>
      <c r="V19" s="123"/>
      <c r="W19" s="80">
        <v>13</v>
      </c>
      <c r="X19" s="81" t="s">
        <v>77</v>
      </c>
      <c r="Y19" s="81" t="s">
        <v>57</v>
      </c>
      <c r="Z19" s="81" t="s">
        <v>58</v>
      </c>
      <c r="AA19" s="154">
        <v>10</v>
      </c>
      <c r="AB19" s="155">
        <v>8</v>
      </c>
      <c r="AC19" s="97">
        <v>9</v>
      </c>
      <c r="AD19" s="155">
        <v>33</v>
      </c>
      <c r="AE19" s="155">
        <v>11.5</v>
      </c>
      <c r="AF19" s="155">
        <v>11</v>
      </c>
      <c r="AG19" s="97">
        <v>11.25</v>
      </c>
      <c r="AH19" s="155">
        <v>28</v>
      </c>
      <c r="AI19" s="155">
        <v>9.5</v>
      </c>
      <c r="AJ19" s="155">
        <v>11</v>
      </c>
      <c r="AK19" s="97">
        <v>10.25</v>
      </c>
      <c r="AL19" s="155">
        <v>33</v>
      </c>
      <c r="AM19" s="155">
        <v>7.75</v>
      </c>
      <c r="AN19" s="155">
        <v>5</v>
      </c>
      <c r="AO19" s="97">
        <v>6.38</v>
      </c>
      <c r="AP19" s="155">
        <v>28</v>
      </c>
      <c r="AQ19" s="26" t="str">
        <f t="shared" si="1"/>
        <v>_3eA</v>
      </c>
    </row>
    <row r="20" spans="1:43" customFormat="1" x14ac:dyDescent="0.25">
      <c r="A20" s="80">
        <v>14</v>
      </c>
      <c r="B20" s="81" t="s">
        <v>78</v>
      </c>
      <c r="C20" s="81" t="s">
        <v>59</v>
      </c>
      <c r="D20" s="81" t="s">
        <v>120</v>
      </c>
      <c r="E20" s="154">
        <v>7</v>
      </c>
      <c r="F20" s="155">
        <v>7</v>
      </c>
      <c r="G20" s="97">
        <v>7</v>
      </c>
      <c r="H20" s="155">
        <v>14</v>
      </c>
      <c r="I20" s="155">
        <v>9</v>
      </c>
      <c r="J20" s="155">
        <v>11</v>
      </c>
      <c r="K20" s="97">
        <v>10</v>
      </c>
      <c r="L20" s="155">
        <v>7</v>
      </c>
      <c r="M20" s="155">
        <v>4</v>
      </c>
      <c r="N20" s="155">
        <v>6</v>
      </c>
      <c r="O20" s="97">
        <v>5</v>
      </c>
      <c r="P20" s="155">
        <v>14</v>
      </c>
      <c r="Q20" s="155">
        <v>9.25</v>
      </c>
      <c r="R20" s="155">
        <v>11</v>
      </c>
      <c r="S20" s="97">
        <v>10.130000000000001</v>
      </c>
      <c r="T20" s="155">
        <v>7</v>
      </c>
      <c r="U20" s="156" t="str">
        <f t="shared" si="0"/>
        <v>_3eA</v>
      </c>
      <c r="V20" s="123"/>
      <c r="W20" s="80">
        <v>14</v>
      </c>
      <c r="X20" s="81" t="s">
        <v>78</v>
      </c>
      <c r="Y20" s="81" t="s">
        <v>59</v>
      </c>
      <c r="Z20" s="81" t="s">
        <v>120</v>
      </c>
      <c r="AA20" s="154">
        <v>7</v>
      </c>
      <c r="AB20" s="155">
        <v>7</v>
      </c>
      <c r="AC20" s="97">
        <v>7</v>
      </c>
      <c r="AD20" s="155">
        <v>34</v>
      </c>
      <c r="AE20" s="155">
        <v>9</v>
      </c>
      <c r="AF20" s="155">
        <v>11</v>
      </c>
      <c r="AG20" s="97">
        <v>10</v>
      </c>
      <c r="AH20" s="155">
        <v>27</v>
      </c>
      <c r="AI20" s="155">
        <v>4</v>
      </c>
      <c r="AJ20" s="155">
        <v>6</v>
      </c>
      <c r="AK20" s="97">
        <v>5</v>
      </c>
      <c r="AL20" s="155">
        <v>34</v>
      </c>
      <c r="AM20" s="155">
        <v>9.25</v>
      </c>
      <c r="AN20" s="155">
        <v>11</v>
      </c>
      <c r="AO20" s="97">
        <v>10.130000000000001</v>
      </c>
      <c r="AP20" s="155">
        <v>27</v>
      </c>
      <c r="AQ20" s="26" t="str">
        <f t="shared" si="1"/>
        <v>_3eA</v>
      </c>
    </row>
    <row r="21" spans="1:43" customFormat="1" x14ac:dyDescent="0.25">
      <c r="A21" s="80">
        <v>15</v>
      </c>
      <c r="B21" s="81" t="s">
        <v>79</v>
      </c>
      <c r="C21" s="81" t="s">
        <v>60</v>
      </c>
      <c r="D21" s="81" t="s">
        <v>61</v>
      </c>
      <c r="E21" s="154">
        <v>15.5</v>
      </c>
      <c r="F21" s="155">
        <v>16</v>
      </c>
      <c r="G21" s="97">
        <v>15.75</v>
      </c>
      <c r="H21" s="155">
        <v>15</v>
      </c>
      <c r="I21" s="155">
        <v>18.5</v>
      </c>
      <c r="J21" s="155">
        <v>16</v>
      </c>
      <c r="K21" s="97">
        <v>17.25</v>
      </c>
      <c r="L21" s="155">
        <v>6</v>
      </c>
      <c r="M21" s="155">
        <v>17</v>
      </c>
      <c r="N21" s="155">
        <v>13</v>
      </c>
      <c r="O21" s="97">
        <v>15</v>
      </c>
      <c r="P21" s="155">
        <v>15</v>
      </c>
      <c r="Q21" s="155">
        <v>18</v>
      </c>
      <c r="R21" s="155">
        <v>19.75</v>
      </c>
      <c r="S21" s="97">
        <v>18.88</v>
      </c>
      <c r="T21" s="155">
        <v>6</v>
      </c>
      <c r="U21" s="156" t="str">
        <f t="shared" si="0"/>
        <v>_3eA</v>
      </c>
      <c r="V21" s="123"/>
      <c r="W21" s="80">
        <v>15</v>
      </c>
      <c r="X21" s="81" t="s">
        <v>79</v>
      </c>
      <c r="Y21" s="81" t="s">
        <v>60</v>
      </c>
      <c r="Z21" s="81" t="s">
        <v>61</v>
      </c>
      <c r="AA21" s="154">
        <v>15.5</v>
      </c>
      <c r="AB21" s="155">
        <v>16</v>
      </c>
      <c r="AC21" s="97">
        <v>15.75</v>
      </c>
      <c r="AD21" s="155">
        <v>35</v>
      </c>
      <c r="AE21" s="155">
        <v>18.5</v>
      </c>
      <c r="AF21" s="155">
        <v>16</v>
      </c>
      <c r="AG21" s="97">
        <v>17.25</v>
      </c>
      <c r="AH21" s="155">
        <v>26</v>
      </c>
      <c r="AI21" s="155">
        <v>17</v>
      </c>
      <c r="AJ21" s="155">
        <v>13</v>
      </c>
      <c r="AK21" s="97">
        <v>15</v>
      </c>
      <c r="AL21" s="155">
        <v>35</v>
      </c>
      <c r="AM21" s="155">
        <v>18</v>
      </c>
      <c r="AN21" s="155">
        <v>19.75</v>
      </c>
      <c r="AO21" s="97">
        <v>18.88</v>
      </c>
      <c r="AP21" s="155">
        <v>26</v>
      </c>
      <c r="AQ21" s="26" t="str">
        <f t="shared" si="1"/>
        <v>_3eA</v>
      </c>
    </row>
    <row r="22" spans="1:43" customFormat="1" x14ac:dyDescent="0.25">
      <c r="A22" s="80">
        <v>16</v>
      </c>
      <c r="B22" s="81" t="s">
        <v>80</v>
      </c>
      <c r="C22" s="81" t="s">
        <v>121</v>
      </c>
      <c r="D22" s="81" t="s">
        <v>58</v>
      </c>
      <c r="E22" s="154">
        <v>8</v>
      </c>
      <c r="F22" s="155">
        <v>8</v>
      </c>
      <c r="G22" s="97">
        <v>8</v>
      </c>
      <c r="H22" s="155">
        <v>16</v>
      </c>
      <c r="I22" s="155">
        <v>8</v>
      </c>
      <c r="J22" s="155">
        <v>9</v>
      </c>
      <c r="K22" s="97">
        <v>8.5</v>
      </c>
      <c r="L22" s="155">
        <v>5</v>
      </c>
      <c r="M22" s="155">
        <v>8</v>
      </c>
      <c r="N22" s="155">
        <v>3</v>
      </c>
      <c r="O22" s="97">
        <v>5.5</v>
      </c>
      <c r="P22" s="155">
        <v>16</v>
      </c>
      <c r="Q22" s="155">
        <v>7.25</v>
      </c>
      <c r="R22" s="155">
        <v>4.5</v>
      </c>
      <c r="S22" s="97">
        <v>5.88</v>
      </c>
      <c r="T22" s="155">
        <v>5</v>
      </c>
      <c r="U22" s="156" t="str">
        <f t="shared" si="0"/>
        <v>_3eA</v>
      </c>
      <c r="V22" s="123"/>
      <c r="W22" s="80">
        <v>16</v>
      </c>
      <c r="X22" s="81" t="s">
        <v>80</v>
      </c>
      <c r="Y22" s="81" t="s">
        <v>121</v>
      </c>
      <c r="Z22" s="81" t="s">
        <v>58</v>
      </c>
      <c r="AA22" s="154">
        <v>8</v>
      </c>
      <c r="AB22" s="155">
        <v>8</v>
      </c>
      <c r="AC22" s="97">
        <v>8</v>
      </c>
      <c r="AD22" s="155">
        <v>36</v>
      </c>
      <c r="AE22" s="155">
        <v>8</v>
      </c>
      <c r="AF22" s="155">
        <v>9</v>
      </c>
      <c r="AG22" s="97">
        <v>8.5</v>
      </c>
      <c r="AH22" s="155">
        <v>25</v>
      </c>
      <c r="AI22" s="155">
        <v>8</v>
      </c>
      <c r="AJ22" s="155">
        <v>3</v>
      </c>
      <c r="AK22" s="97">
        <v>5.5</v>
      </c>
      <c r="AL22" s="155">
        <v>36</v>
      </c>
      <c r="AM22" s="155">
        <v>7.25</v>
      </c>
      <c r="AN22" s="155">
        <v>4.5</v>
      </c>
      <c r="AO22" s="97">
        <v>5.88</v>
      </c>
      <c r="AP22" s="155">
        <v>25</v>
      </c>
      <c r="AQ22" s="26" t="str">
        <f t="shared" si="1"/>
        <v>_3eA</v>
      </c>
    </row>
    <row r="23" spans="1:43" customFormat="1" x14ac:dyDescent="0.25">
      <c r="A23" s="80">
        <v>17</v>
      </c>
      <c r="B23" s="81" t="s">
        <v>81</v>
      </c>
      <c r="C23" s="81" t="s">
        <v>122</v>
      </c>
      <c r="D23" s="81" t="s">
        <v>123</v>
      </c>
      <c r="E23" s="154">
        <v>8</v>
      </c>
      <c r="F23" s="155">
        <v>7</v>
      </c>
      <c r="G23" s="97">
        <v>7.5</v>
      </c>
      <c r="H23" s="155">
        <v>17</v>
      </c>
      <c r="I23" s="155">
        <v>6.5</v>
      </c>
      <c r="J23" s="155">
        <v>8</v>
      </c>
      <c r="K23" s="97">
        <v>7.25</v>
      </c>
      <c r="L23" s="155">
        <v>4</v>
      </c>
      <c r="M23" s="155">
        <v>4.5</v>
      </c>
      <c r="N23" s="155">
        <v>7</v>
      </c>
      <c r="O23" s="97">
        <v>5.75</v>
      </c>
      <c r="P23" s="155">
        <v>17</v>
      </c>
      <c r="Q23" s="155">
        <v>9.5</v>
      </c>
      <c r="R23" s="155">
        <v>7.75</v>
      </c>
      <c r="S23" s="97">
        <v>8.6300000000000008</v>
      </c>
      <c r="T23" s="155">
        <v>4</v>
      </c>
      <c r="U23" s="156" t="str">
        <f t="shared" si="0"/>
        <v>_3eA</v>
      </c>
      <c r="V23" s="123"/>
      <c r="W23" s="80">
        <v>17</v>
      </c>
      <c r="X23" s="81" t="s">
        <v>81</v>
      </c>
      <c r="Y23" s="81" t="s">
        <v>122</v>
      </c>
      <c r="Z23" s="81" t="s">
        <v>123</v>
      </c>
      <c r="AA23" s="154">
        <v>8</v>
      </c>
      <c r="AB23" s="155">
        <v>7</v>
      </c>
      <c r="AC23" s="97">
        <v>7.5</v>
      </c>
      <c r="AD23" s="155">
        <v>37</v>
      </c>
      <c r="AE23" s="155">
        <v>6.5</v>
      </c>
      <c r="AF23" s="155">
        <v>8</v>
      </c>
      <c r="AG23" s="97">
        <v>7.25</v>
      </c>
      <c r="AH23" s="155">
        <v>24</v>
      </c>
      <c r="AI23" s="155">
        <v>4.5</v>
      </c>
      <c r="AJ23" s="155">
        <v>7</v>
      </c>
      <c r="AK23" s="97">
        <v>5.75</v>
      </c>
      <c r="AL23" s="155">
        <v>37</v>
      </c>
      <c r="AM23" s="155">
        <v>9.5</v>
      </c>
      <c r="AN23" s="155">
        <v>7.75</v>
      </c>
      <c r="AO23" s="97">
        <v>8.6300000000000008</v>
      </c>
      <c r="AP23" s="155">
        <v>24</v>
      </c>
      <c r="AQ23" s="26" t="str">
        <f t="shared" si="1"/>
        <v>_3eA</v>
      </c>
    </row>
    <row r="24" spans="1:43" customFormat="1" x14ac:dyDescent="0.25">
      <c r="A24" s="80">
        <v>18</v>
      </c>
      <c r="B24" s="81" t="s">
        <v>82</v>
      </c>
      <c r="C24" s="81" t="s">
        <v>124</v>
      </c>
      <c r="D24" s="81" t="s">
        <v>125</v>
      </c>
      <c r="E24" s="154">
        <v>9</v>
      </c>
      <c r="F24" s="155">
        <v>7</v>
      </c>
      <c r="G24" s="97">
        <v>8</v>
      </c>
      <c r="H24" s="155">
        <v>18</v>
      </c>
      <c r="I24" s="155">
        <v>10</v>
      </c>
      <c r="J24" s="155">
        <v>11</v>
      </c>
      <c r="K24" s="97">
        <v>10.5</v>
      </c>
      <c r="L24" s="155">
        <v>3</v>
      </c>
      <c r="M24" s="155">
        <v>5</v>
      </c>
      <c r="N24" s="155">
        <v>10</v>
      </c>
      <c r="O24" s="97">
        <v>7.5</v>
      </c>
      <c r="P24" s="155">
        <v>18</v>
      </c>
      <c r="Q24" s="155">
        <v>10.130000000000001</v>
      </c>
      <c r="R24" s="155">
        <v>8.25</v>
      </c>
      <c r="S24" s="97">
        <v>9.19</v>
      </c>
      <c r="T24" s="155">
        <v>3</v>
      </c>
      <c r="U24" s="156" t="str">
        <f t="shared" si="0"/>
        <v>_3eA</v>
      </c>
      <c r="V24" s="123"/>
      <c r="W24" s="80">
        <v>18</v>
      </c>
      <c r="X24" s="81" t="s">
        <v>82</v>
      </c>
      <c r="Y24" s="81" t="s">
        <v>124</v>
      </c>
      <c r="Z24" s="81" t="s">
        <v>125</v>
      </c>
      <c r="AA24" s="154">
        <v>9</v>
      </c>
      <c r="AB24" s="155">
        <v>7</v>
      </c>
      <c r="AC24" s="97">
        <v>8</v>
      </c>
      <c r="AD24" s="155">
        <v>38</v>
      </c>
      <c r="AE24" s="155">
        <v>10</v>
      </c>
      <c r="AF24" s="155">
        <v>11</v>
      </c>
      <c r="AG24" s="97">
        <v>10.5</v>
      </c>
      <c r="AH24" s="155">
        <v>23</v>
      </c>
      <c r="AI24" s="155">
        <v>5</v>
      </c>
      <c r="AJ24" s="155">
        <v>10</v>
      </c>
      <c r="AK24" s="97">
        <v>7.5</v>
      </c>
      <c r="AL24" s="155">
        <v>38</v>
      </c>
      <c r="AM24" s="155">
        <v>10.130000000000001</v>
      </c>
      <c r="AN24" s="155">
        <v>8.25</v>
      </c>
      <c r="AO24" s="97">
        <v>9.19</v>
      </c>
      <c r="AP24" s="155">
        <v>23</v>
      </c>
      <c r="AQ24" s="26" t="str">
        <f t="shared" si="1"/>
        <v>_3eA</v>
      </c>
    </row>
    <row r="25" spans="1:43" customFormat="1" x14ac:dyDescent="0.25">
      <c r="A25" s="80">
        <v>19</v>
      </c>
      <c r="B25" s="81" t="s">
        <v>83</v>
      </c>
      <c r="C25" s="81" t="s">
        <v>126</v>
      </c>
      <c r="D25" s="81" t="s">
        <v>127</v>
      </c>
      <c r="E25" s="154">
        <v>7.5</v>
      </c>
      <c r="F25" s="155">
        <v>8</v>
      </c>
      <c r="G25" s="97">
        <v>7.75</v>
      </c>
      <c r="H25" s="155">
        <v>19</v>
      </c>
      <c r="I25" s="155">
        <v>9</v>
      </c>
      <c r="J25" s="155">
        <v>10</v>
      </c>
      <c r="K25" s="97">
        <v>9.5</v>
      </c>
      <c r="L25" s="155">
        <v>2</v>
      </c>
      <c r="M25" s="155">
        <v>7.5</v>
      </c>
      <c r="N25" s="155">
        <v>12</v>
      </c>
      <c r="O25" s="97">
        <v>9.75</v>
      </c>
      <c r="P25" s="155">
        <v>19</v>
      </c>
      <c r="Q25" s="155">
        <v>8.25</v>
      </c>
      <c r="R25" s="155">
        <v>8.25</v>
      </c>
      <c r="S25" s="97">
        <v>8.25</v>
      </c>
      <c r="T25" s="155">
        <v>2</v>
      </c>
      <c r="U25" s="156" t="str">
        <f t="shared" si="0"/>
        <v>_3eA</v>
      </c>
      <c r="V25" s="123"/>
      <c r="W25" s="80">
        <v>19</v>
      </c>
      <c r="X25" s="81" t="s">
        <v>83</v>
      </c>
      <c r="Y25" s="81" t="s">
        <v>126</v>
      </c>
      <c r="Z25" s="81" t="s">
        <v>127</v>
      </c>
      <c r="AA25" s="154">
        <v>7.5</v>
      </c>
      <c r="AB25" s="155">
        <v>8</v>
      </c>
      <c r="AC25" s="97">
        <v>7.75</v>
      </c>
      <c r="AD25" s="155">
        <v>39</v>
      </c>
      <c r="AE25" s="155">
        <v>9</v>
      </c>
      <c r="AF25" s="155">
        <v>10</v>
      </c>
      <c r="AG25" s="97">
        <v>9.5</v>
      </c>
      <c r="AH25" s="155">
        <v>22</v>
      </c>
      <c r="AI25" s="155">
        <v>7.5</v>
      </c>
      <c r="AJ25" s="155">
        <v>12</v>
      </c>
      <c r="AK25" s="97">
        <v>9.75</v>
      </c>
      <c r="AL25" s="155">
        <v>39</v>
      </c>
      <c r="AM25" s="155">
        <v>8.25</v>
      </c>
      <c r="AN25" s="155">
        <v>8.25</v>
      </c>
      <c r="AO25" s="97">
        <v>8.25</v>
      </c>
      <c r="AP25" s="155">
        <v>22</v>
      </c>
      <c r="AQ25" s="26" t="str">
        <f t="shared" si="1"/>
        <v>_3eA</v>
      </c>
    </row>
    <row r="26" spans="1:43" customFormat="1" x14ac:dyDescent="0.25">
      <c r="A26" s="80">
        <v>20</v>
      </c>
      <c r="B26" s="81" t="s">
        <v>84</v>
      </c>
      <c r="C26" s="81" t="s">
        <v>128</v>
      </c>
      <c r="D26" s="81" t="s">
        <v>129</v>
      </c>
      <c r="E26" s="154">
        <v>8.5</v>
      </c>
      <c r="F26" s="155">
        <v>7</v>
      </c>
      <c r="G26" s="97">
        <v>7.75</v>
      </c>
      <c r="H26" s="155">
        <v>20</v>
      </c>
      <c r="I26" s="155">
        <v>8</v>
      </c>
      <c r="J26" s="155">
        <v>9</v>
      </c>
      <c r="K26" s="97">
        <v>8.5</v>
      </c>
      <c r="L26" s="155">
        <v>1</v>
      </c>
      <c r="M26" s="155">
        <v>5.5</v>
      </c>
      <c r="N26" s="155">
        <v>4</v>
      </c>
      <c r="O26" s="97">
        <v>4.75</v>
      </c>
      <c r="P26" s="155">
        <v>20</v>
      </c>
      <c r="Q26" s="155">
        <v>7</v>
      </c>
      <c r="R26" s="155">
        <v>3.25</v>
      </c>
      <c r="S26" s="97">
        <v>5.13</v>
      </c>
      <c r="T26" s="155">
        <v>1</v>
      </c>
      <c r="U26" s="156" t="str">
        <f t="shared" si="0"/>
        <v>_3eA</v>
      </c>
      <c r="V26" s="123"/>
      <c r="W26" s="80">
        <v>20</v>
      </c>
      <c r="X26" s="81" t="s">
        <v>84</v>
      </c>
      <c r="Y26" s="81" t="s">
        <v>128</v>
      </c>
      <c r="Z26" s="81" t="s">
        <v>129</v>
      </c>
      <c r="AA26" s="154">
        <v>8.5</v>
      </c>
      <c r="AB26" s="155">
        <v>7</v>
      </c>
      <c r="AC26" s="97">
        <v>7.75</v>
      </c>
      <c r="AD26" s="155">
        <v>40</v>
      </c>
      <c r="AE26" s="155">
        <v>8</v>
      </c>
      <c r="AF26" s="155">
        <v>9</v>
      </c>
      <c r="AG26" s="97">
        <v>8.5</v>
      </c>
      <c r="AH26" s="155">
        <v>21</v>
      </c>
      <c r="AI26" s="155">
        <v>5.5</v>
      </c>
      <c r="AJ26" s="155">
        <v>4</v>
      </c>
      <c r="AK26" s="97">
        <v>4.75</v>
      </c>
      <c r="AL26" s="155">
        <v>40</v>
      </c>
      <c r="AM26" s="155">
        <v>7</v>
      </c>
      <c r="AN26" s="155">
        <v>3.25</v>
      </c>
      <c r="AO26" s="97">
        <v>5.13</v>
      </c>
      <c r="AP26" s="155">
        <v>21</v>
      </c>
      <c r="AQ26" s="26" t="str">
        <f t="shared" si="1"/>
        <v>_3eA</v>
      </c>
    </row>
    <row r="27" spans="1:43" customFormat="1" x14ac:dyDescent="0.25">
      <c r="A27" s="80"/>
      <c r="B27" s="81"/>
      <c r="C27" s="81"/>
      <c r="D27" s="81"/>
      <c r="E27" s="154"/>
      <c r="F27" s="155"/>
      <c r="G27" s="97"/>
      <c r="H27" s="155"/>
      <c r="I27" s="155"/>
      <c r="J27" s="155"/>
      <c r="K27" s="97"/>
      <c r="L27" s="155"/>
      <c r="M27" s="155"/>
      <c r="N27" s="155"/>
      <c r="O27" s="97"/>
      <c r="P27" s="155"/>
      <c r="Q27" s="155"/>
      <c r="R27" s="155"/>
      <c r="S27" s="97"/>
      <c r="T27" s="155"/>
      <c r="U27" s="156"/>
      <c r="V27" s="123"/>
      <c r="W27" s="80"/>
      <c r="X27" s="81"/>
      <c r="Y27" s="81"/>
      <c r="Z27" s="81"/>
      <c r="AA27" s="154"/>
      <c r="AB27" s="155"/>
      <c r="AC27" s="97"/>
      <c r="AD27" s="155"/>
      <c r="AE27" s="155"/>
      <c r="AF27" s="155"/>
      <c r="AG27" s="97"/>
      <c r="AH27" s="155"/>
      <c r="AI27" s="155"/>
      <c r="AJ27" s="155"/>
      <c r="AK27" s="97"/>
      <c r="AL27" s="155"/>
      <c r="AM27" s="155"/>
      <c r="AN27" s="155"/>
      <c r="AO27" s="97"/>
      <c r="AP27" s="155"/>
      <c r="AQ27" s="26"/>
    </row>
    <row r="28" spans="1:43" customFormat="1" x14ac:dyDescent="0.25">
      <c r="A28" s="80"/>
      <c r="B28" s="81"/>
      <c r="C28" s="81"/>
      <c r="D28" s="81"/>
      <c r="E28" s="154"/>
      <c r="F28" s="155"/>
      <c r="G28" s="97"/>
      <c r="H28" s="155"/>
      <c r="I28" s="155"/>
      <c r="J28" s="155"/>
      <c r="K28" s="97"/>
      <c r="L28" s="155"/>
      <c r="M28" s="155"/>
      <c r="N28" s="155"/>
      <c r="O28" s="97"/>
      <c r="P28" s="155"/>
      <c r="Q28" s="155"/>
      <c r="R28" s="155"/>
      <c r="S28" s="97"/>
      <c r="T28" s="155"/>
      <c r="U28" s="156"/>
      <c r="V28" s="123"/>
      <c r="W28" s="80"/>
      <c r="X28" s="81"/>
      <c r="Y28" s="81"/>
      <c r="Z28" s="81"/>
      <c r="AA28" s="154"/>
      <c r="AB28" s="155"/>
      <c r="AC28" s="97"/>
      <c r="AD28" s="155"/>
      <c r="AE28" s="155"/>
      <c r="AF28" s="155"/>
      <c r="AG28" s="97"/>
      <c r="AH28" s="155"/>
      <c r="AI28" s="155"/>
      <c r="AJ28" s="155"/>
      <c r="AK28" s="97"/>
      <c r="AL28" s="155"/>
      <c r="AM28" s="155"/>
      <c r="AN28" s="155"/>
      <c r="AO28" s="97"/>
      <c r="AP28" s="155"/>
      <c r="AQ28" s="26"/>
    </row>
    <row r="29" spans="1:43" customFormat="1" x14ac:dyDescent="0.25">
      <c r="A29" s="80"/>
      <c r="B29" s="81"/>
      <c r="C29" s="81"/>
      <c r="D29" s="81"/>
      <c r="E29" s="154"/>
      <c r="F29" s="155"/>
      <c r="G29" s="97"/>
      <c r="H29" s="155"/>
      <c r="I29" s="155"/>
      <c r="J29" s="155"/>
      <c r="K29" s="97"/>
      <c r="L29" s="155"/>
      <c r="M29" s="155"/>
      <c r="N29" s="155"/>
      <c r="O29" s="97"/>
      <c r="P29" s="155"/>
      <c r="Q29" s="155"/>
      <c r="R29" s="155"/>
      <c r="S29" s="97"/>
      <c r="T29" s="155"/>
      <c r="U29" s="156"/>
      <c r="V29" s="123"/>
      <c r="W29" s="80"/>
      <c r="X29" s="81"/>
      <c r="Y29" s="81"/>
      <c r="Z29" s="81"/>
      <c r="AA29" s="154"/>
      <c r="AB29" s="155"/>
      <c r="AC29" s="97"/>
      <c r="AD29" s="155"/>
      <c r="AE29" s="155"/>
      <c r="AF29" s="155"/>
      <c r="AG29" s="97"/>
      <c r="AH29" s="155"/>
      <c r="AI29" s="155"/>
      <c r="AJ29" s="155"/>
      <c r="AK29" s="97"/>
      <c r="AL29" s="155"/>
      <c r="AM29" s="155"/>
      <c r="AN29" s="155"/>
      <c r="AO29" s="97"/>
      <c r="AP29" s="155"/>
      <c r="AQ29" s="26"/>
    </row>
    <row r="30" spans="1:43" customFormat="1" x14ac:dyDescent="0.25">
      <c r="A30" s="80"/>
      <c r="B30" s="81"/>
      <c r="C30" s="81"/>
      <c r="D30" s="81"/>
      <c r="E30" s="154"/>
      <c r="F30" s="155"/>
      <c r="G30" s="97"/>
      <c r="H30" s="155"/>
      <c r="I30" s="155"/>
      <c r="J30" s="155"/>
      <c r="K30" s="97"/>
      <c r="L30" s="155"/>
      <c r="M30" s="155"/>
      <c r="N30" s="155"/>
      <c r="O30" s="97"/>
      <c r="P30" s="155"/>
      <c r="Q30" s="155"/>
      <c r="R30" s="155"/>
      <c r="S30" s="97"/>
      <c r="T30" s="155"/>
      <c r="U30" s="156"/>
      <c r="V30" s="123"/>
      <c r="W30" s="80"/>
      <c r="X30" s="81"/>
      <c r="Y30" s="81"/>
      <c r="Z30" s="81"/>
      <c r="AA30" s="154"/>
      <c r="AB30" s="155"/>
      <c r="AC30" s="97"/>
      <c r="AD30" s="155"/>
      <c r="AE30" s="155"/>
      <c r="AF30" s="155"/>
      <c r="AG30" s="97"/>
      <c r="AH30" s="155"/>
      <c r="AI30" s="155"/>
      <c r="AJ30" s="155"/>
      <c r="AK30" s="97"/>
      <c r="AL30" s="155"/>
      <c r="AM30" s="155"/>
      <c r="AN30" s="155"/>
      <c r="AO30" s="97"/>
      <c r="AP30" s="155"/>
      <c r="AQ30" s="26"/>
    </row>
    <row r="31" spans="1:43" customFormat="1" ht="15" x14ac:dyDescent="0.25">
      <c r="A31" s="91"/>
      <c r="B31" s="81"/>
      <c r="C31" s="81"/>
      <c r="D31" s="87"/>
      <c r="E31" s="156"/>
      <c r="F31" s="156"/>
      <c r="G31" s="98"/>
      <c r="H31" s="156"/>
      <c r="I31" s="156"/>
      <c r="J31" s="156"/>
      <c r="K31" s="98"/>
      <c r="L31" s="156"/>
      <c r="M31" s="156"/>
      <c r="N31" s="156"/>
      <c r="O31" s="98"/>
      <c r="P31" s="156"/>
      <c r="Q31" s="156"/>
      <c r="R31" s="156"/>
      <c r="S31" s="98"/>
      <c r="T31" s="156"/>
      <c r="U31" s="156" t="str">
        <f t="shared" si="0"/>
        <v/>
      </c>
      <c r="V31" s="123"/>
      <c r="W31" s="91"/>
      <c r="X31" s="81"/>
      <c r="Y31" s="81"/>
      <c r="Z31" s="87"/>
      <c r="AA31" s="156"/>
      <c r="AB31" s="156"/>
      <c r="AC31" s="98"/>
      <c r="AD31" s="156"/>
      <c r="AE31" s="156"/>
      <c r="AF31" s="156"/>
      <c r="AG31" s="98"/>
      <c r="AH31" s="156"/>
      <c r="AI31" s="156"/>
      <c r="AJ31" s="156"/>
      <c r="AK31" s="98"/>
      <c r="AL31" s="156"/>
      <c r="AM31" s="156"/>
      <c r="AN31" s="156"/>
      <c r="AO31" s="98"/>
      <c r="AP31" s="156"/>
      <c r="AQ31" s="26" t="str">
        <f t="shared" si="1"/>
        <v/>
      </c>
    </row>
    <row r="32" spans="1:43" s="29" customFormat="1" ht="5.0999999999999996" customHeight="1" x14ac:dyDescent="0.25">
      <c r="A32" s="28"/>
      <c r="B32" s="44"/>
      <c r="C32" s="44"/>
      <c r="D32" s="45"/>
      <c r="L32" s="157"/>
      <c r="M32" s="157"/>
      <c r="N32" s="157"/>
      <c r="V32" s="123"/>
      <c r="W32" s="28"/>
      <c r="X32" s="44"/>
      <c r="Y32" s="44"/>
      <c r="Z32" s="45"/>
    </row>
    <row r="33" spans="1:90" customFormat="1" x14ac:dyDescent="0.25">
      <c r="A33" s="25"/>
      <c r="B33" s="22"/>
      <c r="C33" s="22"/>
      <c r="D33" s="22"/>
      <c r="E33" s="39"/>
      <c r="F33" s="40"/>
      <c r="G33" s="41"/>
      <c r="H33" s="42"/>
      <c r="I33" s="43"/>
      <c r="J33" s="40"/>
      <c r="K33" s="41"/>
      <c r="L33" s="42"/>
      <c r="M33" s="43"/>
      <c r="N33" s="40"/>
      <c r="O33" s="41"/>
      <c r="P33" s="42"/>
      <c r="Q33" s="43"/>
      <c r="R33" s="40"/>
      <c r="S33" s="41"/>
      <c r="T33" s="42"/>
      <c r="V33" s="123"/>
      <c r="W33" s="25"/>
      <c r="X33" s="22"/>
      <c r="Y33" s="22"/>
      <c r="Z33" s="22"/>
      <c r="AA33" s="39"/>
      <c r="AB33" s="40"/>
      <c r="AC33" s="41"/>
      <c r="AD33" s="42"/>
      <c r="AE33" s="43"/>
      <c r="AF33" s="40"/>
      <c r="AG33" s="41"/>
      <c r="AH33" s="42"/>
      <c r="AI33" s="43"/>
      <c r="AJ33" s="40"/>
      <c r="AK33" s="41"/>
      <c r="AL33" s="42"/>
      <c r="AM33" s="43"/>
      <c r="AN33" s="40"/>
      <c r="AO33" s="41"/>
      <c r="AP33" s="42"/>
    </row>
    <row r="34" spans="1:90" s="1" customFormat="1" ht="18.95" customHeight="1" x14ac:dyDescent="0.25">
      <c r="A34" s="51"/>
      <c r="B34" s="52"/>
      <c r="C34" s="52"/>
      <c r="D34" s="52"/>
      <c r="E34" s="52"/>
      <c r="F34" s="53"/>
      <c r="G34" s="54"/>
      <c r="I34" s="51"/>
      <c r="J34" s="51"/>
      <c r="K34" s="52"/>
      <c r="L34" s="52"/>
      <c r="M34" s="52"/>
      <c r="N34" s="52"/>
      <c r="O34" s="53"/>
      <c r="P34" s="54"/>
      <c r="R34" s="51"/>
      <c r="S34" s="51"/>
      <c r="T34" s="115"/>
      <c r="U34" s="114" t="s">
        <v>19</v>
      </c>
      <c r="V34" s="119"/>
      <c r="W34" s="52"/>
      <c r="X34" s="53"/>
      <c r="Y34" s="54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115"/>
      <c r="AQ34" s="114" t="s">
        <v>18</v>
      </c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</row>
    <row r="35" spans="1:90" s="1" customFormat="1" ht="18.95" customHeight="1" x14ac:dyDescent="0.25">
      <c r="A35" s="51"/>
      <c r="B35" s="52"/>
      <c r="C35" s="52"/>
      <c r="D35" s="52"/>
      <c r="E35" s="52"/>
      <c r="F35" s="53"/>
      <c r="G35" s="54"/>
      <c r="I35" s="51"/>
      <c r="J35" s="51"/>
      <c r="K35" s="52"/>
      <c r="L35" s="52"/>
      <c r="M35" s="52"/>
      <c r="N35" s="52"/>
      <c r="O35" s="53"/>
      <c r="P35" s="54"/>
      <c r="R35" s="51"/>
      <c r="S35" s="51"/>
      <c r="T35" s="52"/>
      <c r="U35" s="116" t="s">
        <v>3</v>
      </c>
      <c r="V35" s="119"/>
      <c r="W35" s="52"/>
      <c r="X35" s="53"/>
      <c r="Y35" s="54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5"/>
      <c r="AQ35" s="116" t="str">
        <f>$U$35</f>
        <v>_3eB</v>
      </c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</row>
    <row r="36" spans="1:90" s="36" customFormat="1" ht="15" x14ac:dyDescent="0.25">
      <c r="A36" s="35"/>
      <c r="B36" s="35"/>
      <c r="C36" s="35"/>
      <c r="G36" s="37">
        <f>AVERAGE(G39:G63)</f>
        <v>10.661764705882353</v>
      </c>
      <c r="K36" s="37">
        <f>AVERAGE(K39:K63)</f>
        <v>11.970588235294118</v>
      </c>
      <c r="O36" s="37">
        <f>AVERAGE(O39:O63)</f>
        <v>10.147058823529411</v>
      </c>
      <c r="S36" s="37">
        <f>AVERAGE(S39:S63)</f>
        <v>9.5588235294117645</v>
      </c>
      <c r="V36" s="120"/>
      <c r="W36" s="35"/>
      <c r="X36" s="35"/>
      <c r="Y36" s="35"/>
      <c r="AC36" s="37">
        <f>AVERAGE(AC39:AC63)</f>
        <v>10.724117647058824</v>
      </c>
      <c r="AG36" s="37">
        <f>AVERAGE(AG39:AG63)</f>
        <v>11.897058823529411</v>
      </c>
      <c r="AK36" s="37">
        <f>AVERAGE(AK39:AK63)</f>
        <v>10.67</v>
      </c>
      <c r="AO36" s="37">
        <f>AVERAGE(AO39:AO63)</f>
        <v>10.459999999999999</v>
      </c>
    </row>
    <row r="37" spans="1:90" s="38" customFormat="1" ht="18.95" customHeight="1" x14ac:dyDescent="0.25">
      <c r="A37" s="256" t="s">
        <v>8</v>
      </c>
      <c r="B37" s="257" t="s">
        <v>5</v>
      </c>
      <c r="C37" s="257" t="s">
        <v>11</v>
      </c>
      <c r="D37" s="257" t="s">
        <v>157</v>
      </c>
      <c r="E37" s="256" t="s">
        <v>12</v>
      </c>
      <c r="F37" s="256"/>
      <c r="G37" s="256"/>
      <c r="H37" s="256"/>
      <c r="I37" s="256" t="s">
        <v>13</v>
      </c>
      <c r="J37" s="256"/>
      <c r="K37" s="256"/>
      <c r="L37" s="256"/>
      <c r="M37" s="256" t="s">
        <v>14</v>
      </c>
      <c r="N37" s="256"/>
      <c r="O37" s="256"/>
      <c r="P37" s="256"/>
      <c r="Q37" s="256" t="s">
        <v>15</v>
      </c>
      <c r="R37" s="256"/>
      <c r="S37" s="256"/>
      <c r="T37" s="256"/>
      <c r="U37" s="158"/>
      <c r="V37" s="121"/>
      <c r="W37" s="256" t="s">
        <v>8</v>
      </c>
      <c r="X37" s="257" t="s">
        <v>5</v>
      </c>
      <c r="Y37" s="257" t="s">
        <v>11</v>
      </c>
      <c r="Z37" s="257" t="s">
        <v>157</v>
      </c>
      <c r="AA37" s="256" t="s">
        <v>12</v>
      </c>
      <c r="AB37" s="256"/>
      <c r="AC37" s="256"/>
      <c r="AD37" s="256"/>
      <c r="AE37" s="256" t="s">
        <v>13</v>
      </c>
      <c r="AF37" s="256"/>
      <c r="AG37" s="256"/>
      <c r="AH37" s="256"/>
      <c r="AI37" s="256" t="s">
        <v>14</v>
      </c>
      <c r="AJ37" s="256"/>
      <c r="AK37" s="256"/>
      <c r="AL37" s="256"/>
      <c r="AM37" s="256" t="s">
        <v>15</v>
      </c>
      <c r="AN37" s="256"/>
      <c r="AO37" s="256"/>
      <c r="AP37" s="256"/>
      <c r="AQ37" s="158"/>
    </row>
    <row r="38" spans="1:90" s="24" customFormat="1" ht="18.95" customHeight="1" x14ac:dyDescent="0.25">
      <c r="A38" s="256"/>
      <c r="B38" s="257"/>
      <c r="C38" s="257"/>
      <c r="D38" s="257"/>
      <c r="E38" s="152" t="s">
        <v>113</v>
      </c>
      <c r="F38" s="153" t="s">
        <v>114</v>
      </c>
      <c r="G38" s="96" t="s">
        <v>16</v>
      </c>
      <c r="H38" s="153" t="s">
        <v>17</v>
      </c>
      <c r="I38" s="152" t="str">
        <f>$E$6</f>
        <v>Av Homew</v>
      </c>
      <c r="J38" s="153" t="str">
        <f>$F$6</f>
        <v>Comp</v>
      </c>
      <c r="K38" s="96" t="str">
        <f>$G$6</f>
        <v>Av D</v>
      </c>
      <c r="L38" s="153" t="str">
        <f>$H$6</f>
        <v>Rank D</v>
      </c>
      <c r="M38" s="152" t="str">
        <f>$E$6</f>
        <v>Av Homew</v>
      </c>
      <c r="N38" s="153" t="str">
        <f>$F$6</f>
        <v>Comp</v>
      </c>
      <c r="O38" s="96" t="str">
        <f>$G$6</f>
        <v>Av D</v>
      </c>
      <c r="P38" s="153" t="str">
        <f>$H$6</f>
        <v>Rank D</v>
      </c>
      <c r="Q38" s="152" t="str">
        <f>$E$6</f>
        <v>Av Homew</v>
      </c>
      <c r="R38" s="153" t="str">
        <f>$F$6</f>
        <v>Comp</v>
      </c>
      <c r="S38" s="96" t="str">
        <f>$G$6</f>
        <v>Av D</v>
      </c>
      <c r="T38" s="153" t="str">
        <f>$H$6</f>
        <v>Rank D</v>
      </c>
      <c r="U38" s="23" t="s">
        <v>20</v>
      </c>
      <c r="V38" s="122"/>
      <c r="W38" s="256"/>
      <c r="X38" s="257"/>
      <c r="Y38" s="257"/>
      <c r="Z38" s="257"/>
      <c r="AA38" s="152" t="s">
        <v>113</v>
      </c>
      <c r="AB38" s="153" t="s">
        <v>114</v>
      </c>
      <c r="AC38" s="96" t="s">
        <v>16</v>
      </c>
      <c r="AD38" s="153" t="s">
        <v>17</v>
      </c>
      <c r="AE38" s="152" t="str">
        <f>$E$6</f>
        <v>Av Homew</v>
      </c>
      <c r="AF38" s="153" t="str">
        <f>$F$6</f>
        <v>Comp</v>
      </c>
      <c r="AG38" s="96" t="str">
        <f>$G$6</f>
        <v>Av D</v>
      </c>
      <c r="AH38" s="153" t="str">
        <f>$H$6</f>
        <v>Rank D</v>
      </c>
      <c r="AI38" s="152" t="str">
        <f>$E$6</f>
        <v>Av Homew</v>
      </c>
      <c r="AJ38" s="153" t="str">
        <f>$F$6</f>
        <v>Comp</v>
      </c>
      <c r="AK38" s="96" t="str">
        <f>$G$6</f>
        <v>Av D</v>
      </c>
      <c r="AL38" s="153" t="str">
        <f>$H$6</f>
        <v>Rank D</v>
      </c>
      <c r="AM38" s="152" t="str">
        <f>$E$6</f>
        <v>Av Homew</v>
      </c>
      <c r="AN38" s="153" t="str">
        <f>$F$6</f>
        <v>Comp</v>
      </c>
      <c r="AO38" s="96" t="str">
        <f>$G$6</f>
        <v>Av D</v>
      </c>
      <c r="AP38" s="153" t="str">
        <f>$H$6</f>
        <v>Rank D</v>
      </c>
      <c r="AQ38" s="23" t="s">
        <v>20</v>
      </c>
    </row>
    <row r="39" spans="1:90" customFormat="1" x14ac:dyDescent="0.25">
      <c r="A39" s="80" cm="1">
        <f t="array" ref="A39:A55">_xlfn.SEQUENCE(COUNTA($B$39:$B$63))</f>
        <v>1</v>
      </c>
      <c r="B39" s="81" t="s">
        <v>85</v>
      </c>
      <c r="C39" s="81" t="s">
        <v>21</v>
      </c>
      <c r="D39" s="81" t="s">
        <v>22</v>
      </c>
      <c r="E39" s="154">
        <v>12.5</v>
      </c>
      <c r="F39" s="155">
        <v>8</v>
      </c>
      <c r="G39" s="97">
        <v>10.25</v>
      </c>
      <c r="H39" s="155">
        <v>17</v>
      </c>
      <c r="I39" s="155">
        <v>14.5</v>
      </c>
      <c r="J39" s="155">
        <v>8</v>
      </c>
      <c r="K39" s="97">
        <v>11.25</v>
      </c>
      <c r="L39" s="155">
        <v>1</v>
      </c>
      <c r="M39" s="155">
        <v>11.5</v>
      </c>
      <c r="N39" s="155">
        <v>12</v>
      </c>
      <c r="O39" s="97">
        <v>11.75</v>
      </c>
      <c r="P39" s="155">
        <v>17</v>
      </c>
      <c r="Q39" s="155">
        <v>8.5</v>
      </c>
      <c r="R39" s="155">
        <v>6</v>
      </c>
      <c r="S39" s="97">
        <v>7.25</v>
      </c>
      <c r="T39" s="155">
        <v>1</v>
      </c>
      <c r="U39" s="26" t="str">
        <f>IF(B39="","",$U$35)</f>
        <v>_3eB</v>
      </c>
      <c r="V39" s="123"/>
      <c r="W39" s="80" cm="1">
        <f t="array" ref="W39:W55">_xlfn.SEQUENCE(COUNTA($X$39:$X$63))</f>
        <v>1</v>
      </c>
      <c r="X39" s="81" t="s">
        <v>85</v>
      </c>
      <c r="Y39" s="81" t="s">
        <v>21</v>
      </c>
      <c r="Z39" s="81" t="s">
        <v>22</v>
      </c>
      <c r="AA39" s="154">
        <v>12.5</v>
      </c>
      <c r="AB39" s="155">
        <v>8</v>
      </c>
      <c r="AC39" s="97">
        <v>11.25</v>
      </c>
      <c r="AD39" s="155">
        <v>18</v>
      </c>
      <c r="AE39" s="155">
        <v>14.5</v>
      </c>
      <c r="AF39" s="155">
        <v>8</v>
      </c>
      <c r="AG39" s="97">
        <v>14.52</v>
      </c>
      <c r="AH39" s="155">
        <v>34</v>
      </c>
      <c r="AI39" s="155">
        <v>11.5</v>
      </c>
      <c r="AJ39" s="155">
        <v>12</v>
      </c>
      <c r="AK39" s="97">
        <v>13.75</v>
      </c>
      <c r="AL39" s="155">
        <v>18</v>
      </c>
      <c r="AM39" s="155">
        <v>8.5</v>
      </c>
      <c r="AN39" s="155">
        <v>6</v>
      </c>
      <c r="AO39" s="97">
        <v>11.25</v>
      </c>
      <c r="AP39" s="155">
        <v>34</v>
      </c>
      <c r="AQ39" s="26" t="str">
        <f>IF(X39="","",$AQ$35)</f>
        <v>_3eB</v>
      </c>
    </row>
    <row r="40" spans="1:90" customFormat="1" x14ac:dyDescent="0.25">
      <c r="A40" s="80">
        <v>2</v>
      </c>
      <c r="B40" s="81" t="s">
        <v>86</v>
      </c>
      <c r="C40" s="81" t="s">
        <v>23</v>
      </c>
      <c r="D40" s="81" t="s">
        <v>24</v>
      </c>
      <c r="E40" s="154">
        <v>14.5</v>
      </c>
      <c r="F40" s="155">
        <v>12</v>
      </c>
      <c r="G40" s="97">
        <v>13.25</v>
      </c>
      <c r="H40" s="155">
        <v>16</v>
      </c>
      <c r="I40" s="155">
        <v>12</v>
      </c>
      <c r="J40" s="155">
        <v>16</v>
      </c>
      <c r="K40" s="97">
        <v>14</v>
      </c>
      <c r="L40" s="155">
        <v>2</v>
      </c>
      <c r="M40" s="155">
        <v>11</v>
      </c>
      <c r="N40" s="155">
        <v>10</v>
      </c>
      <c r="O40" s="97">
        <v>10.5</v>
      </c>
      <c r="P40" s="155">
        <v>16</v>
      </c>
      <c r="Q40" s="155">
        <v>11</v>
      </c>
      <c r="R40" s="155">
        <v>13</v>
      </c>
      <c r="S40" s="97">
        <v>12</v>
      </c>
      <c r="T40" s="155">
        <v>2</v>
      </c>
      <c r="U40" s="26" t="str">
        <f t="shared" ref="U40:U63" si="2">IF(B40="","",$U$35)</f>
        <v>_3eB</v>
      </c>
      <c r="V40" s="123"/>
      <c r="W40" s="80">
        <v>2</v>
      </c>
      <c r="X40" s="81" t="s">
        <v>86</v>
      </c>
      <c r="Y40" s="81" t="s">
        <v>23</v>
      </c>
      <c r="Z40" s="81" t="s">
        <v>24</v>
      </c>
      <c r="AA40" s="154">
        <v>14.5</v>
      </c>
      <c r="AB40" s="155">
        <v>12</v>
      </c>
      <c r="AC40" s="97">
        <v>9.31</v>
      </c>
      <c r="AD40" s="155">
        <v>19</v>
      </c>
      <c r="AE40" s="155">
        <v>12</v>
      </c>
      <c r="AF40" s="155">
        <v>16</v>
      </c>
      <c r="AG40" s="97">
        <v>13</v>
      </c>
      <c r="AH40" s="155">
        <v>33</v>
      </c>
      <c r="AI40" s="155">
        <v>11</v>
      </c>
      <c r="AJ40" s="155">
        <v>10</v>
      </c>
      <c r="AK40" s="97">
        <v>12.5</v>
      </c>
      <c r="AL40" s="155">
        <v>19</v>
      </c>
      <c r="AM40" s="155">
        <v>11</v>
      </c>
      <c r="AN40" s="155">
        <v>13</v>
      </c>
      <c r="AO40" s="97">
        <v>13.27</v>
      </c>
      <c r="AP40" s="155">
        <v>33</v>
      </c>
      <c r="AQ40" s="26" t="str">
        <f t="shared" ref="AQ40:AQ57" si="3">IF(X40="","",$AQ$35)</f>
        <v>_3eB</v>
      </c>
    </row>
    <row r="41" spans="1:90" customFormat="1" x14ac:dyDescent="0.25">
      <c r="A41" s="80">
        <v>3</v>
      </c>
      <c r="B41" s="81" t="s">
        <v>87</v>
      </c>
      <c r="C41" s="81" t="s">
        <v>25</v>
      </c>
      <c r="D41" s="81" t="s">
        <v>26</v>
      </c>
      <c r="E41" s="154">
        <v>10</v>
      </c>
      <c r="F41" s="155">
        <v>13</v>
      </c>
      <c r="G41" s="97">
        <v>11.5</v>
      </c>
      <c r="H41" s="155">
        <v>15</v>
      </c>
      <c r="I41" s="155">
        <v>13</v>
      </c>
      <c r="J41" s="155">
        <v>16</v>
      </c>
      <c r="K41" s="97">
        <v>14.5</v>
      </c>
      <c r="L41" s="155">
        <v>3</v>
      </c>
      <c r="M41" s="155">
        <v>10.5</v>
      </c>
      <c r="N41" s="155">
        <v>9</v>
      </c>
      <c r="O41" s="97">
        <v>9.75</v>
      </c>
      <c r="P41" s="155">
        <v>15</v>
      </c>
      <c r="Q41" s="155">
        <v>7</v>
      </c>
      <c r="R41" s="155">
        <v>4</v>
      </c>
      <c r="S41" s="97">
        <v>5.5</v>
      </c>
      <c r="T41" s="155">
        <v>3</v>
      </c>
      <c r="U41" s="26" t="str">
        <f t="shared" si="2"/>
        <v>_3eB</v>
      </c>
      <c r="V41" s="123"/>
      <c r="W41" s="80">
        <v>3</v>
      </c>
      <c r="X41" s="81" t="s">
        <v>87</v>
      </c>
      <c r="Y41" s="81" t="s">
        <v>25</v>
      </c>
      <c r="Z41" s="81" t="s">
        <v>26</v>
      </c>
      <c r="AA41" s="154">
        <v>10</v>
      </c>
      <c r="AB41" s="155">
        <v>13</v>
      </c>
      <c r="AC41" s="97">
        <v>13.5</v>
      </c>
      <c r="AD41" s="155">
        <v>20</v>
      </c>
      <c r="AE41" s="155">
        <v>13</v>
      </c>
      <c r="AF41" s="155">
        <v>16</v>
      </c>
      <c r="AG41" s="97">
        <v>12.5</v>
      </c>
      <c r="AH41" s="155">
        <v>32</v>
      </c>
      <c r="AI41" s="155">
        <v>10.5</v>
      </c>
      <c r="AJ41" s="155">
        <v>9</v>
      </c>
      <c r="AK41" s="97">
        <v>10.63</v>
      </c>
      <c r="AL41" s="155">
        <v>20</v>
      </c>
      <c r="AM41" s="155">
        <v>7</v>
      </c>
      <c r="AN41" s="155">
        <v>4</v>
      </c>
      <c r="AO41" s="97">
        <v>15.02</v>
      </c>
      <c r="AP41" s="155">
        <v>32</v>
      </c>
      <c r="AQ41" s="26" t="str">
        <f t="shared" si="3"/>
        <v>_3eB</v>
      </c>
    </row>
    <row r="42" spans="1:90" customFormat="1" x14ac:dyDescent="0.25">
      <c r="A42" s="80">
        <v>4</v>
      </c>
      <c r="B42" s="81" t="s">
        <v>88</v>
      </c>
      <c r="C42" s="81" t="s">
        <v>27</v>
      </c>
      <c r="D42" s="81" t="s">
        <v>24</v>
      </c>
      <c r="E42" s="154">
        <v>12</v>
      </c>
      <c r="F42" s="155">
        <v>11</v>
      </c>
      <c r="G42" s="97">
        <v>11.5</v>
      </c>
      <c r="H42" s="155">
        <v>14</v>
      </c>
      <c r="I42" s="155">
        <v>17.5</v>
      </c>
      <c r="J42" s="155">
        <v>16</v>
      </c>
      <c r="K42" s="97">
        <v>16.75</v>
      </c>
      <c r="L42" s="155">
        <v>4</v>
      </c>
      <c r="M42" s="155">
        <v>17</v>
      </c>
      <c r="N42" s="155">
        <v>18</v>
      </c>
      <c r="O42" s="97">
        <v>17.5</v>
      </c>
      <c r="P42" s="155">
        <v>14</v>
      </c>
      <c r="Q42" s="155">
        <v>16.5</v>
      </c>
      <c r="R42" s="155">
        <v>19</v>
      </c>
      <c r="S42" s="97">
        <v>17.75</v>
      </c>
      <c r="T42" s="155">
        <v>4</v>
      </c>
      <c r="U42" s="26" t="str">
        <f t="shared" si="2"/>
        <v>_3eB</v>
      </c>
      <c r="V42" s="123"/>
      <c r="W42" s="80">
        <v>4</v>
      </c>
      <c r="X42" s="81" t="s">
        <v>88</v>
      </c>
      <c r="Y42" s="81" t="s">
        <v>27</v>
      </c>
      <c r="Z42" s="81" t="s">
        <v>24</v>
      </c>
      <c r="AA42" s="154">
        <v>12</v>
      </c>
      <c r="AB42" s="155">
        <v>11</v>
      </c>
      <c r="AC42" s="97">
        <v>17.5</v>
      </c>
      <c r="AD42" s="155">
        <v>21</v>
      </c>
      <c r="AE42" s="155">
        <v>17.5</v>
      </c>
      <c r="AF42" s="155">
        <v>16</v>
      </c>
      <c r="AG42" s="97">
        <v>15.23</v>
      </c>
      <c r="AH42" s="155">
        <v>31</v>
      </c>
      <c r="AI42" s="155">
        <v>17</v>
      </c>
      <c r="AJ42" s="155">
        <v>18</v>
      </c>
      <c r="AK42" s="97">
        <v>14.51</v>
      </c>
      <c r="AL42" s="155">
        <v>21</v>
      </c>
      <c r="AM42" s="155">
        <v>16.5</v>
      </c>
      <c r="AN42" s="155">
        <v>19</v>
      </c>
      <c r="AO42" s="97">
        <v>14.65</v>
      </c>
      <c r="AP42" s="155">
        <v>31</v>
      </c>
      <c r="AQ42" s="26" t="str">
        <f t="shared" si="3"/>
        <v>_3eB</v>
      </c>
    </row>
    <row r="43" spans="1:90" customFormat="1" x14ac:dyDescent="0.25">
      <c r="A43" s="80">
        <v>5</v>
      </c>
      <c r="B43" s="81" t="s">
        <v>89</v>
      </c>
      <c r="C43" s="81" t="s">
        <v>28</v>
      </c>
      <c r="D43" s="81" t="s">
        <v>29</v>
      </c>
      <c r="E43" s="154">
        <v>14</v>
      </c>
      <c r="F43" s="155">
        <v>10</v>
      </c>
      <c r="G43" s="97">
        <v>12</v>
      </c>
      <c r="H43" s="155">
        <v>13</v>
      </c>
      <c r="I43" s="155">
        <v>12.5</v>
      </c>
      <c r="J43" s="155">
        <v>16</v>
      </c>
      <c r="K43" s="97">
        <v>14.25</v>
      </c>
      <c r="L43" s="155">
        <v>5</v>
      </c>
      <c r="M43" s="155">
        <v>10.5</v>
      </c>
      <c r="N43" s="155">
        <v>7</v>
      </c>
      <c r="O43" s="97">
        <v>8.75</v>
      </c>
      <c r="P43" s="155">
        <v>13</v>
      </c>
      <c r="Q43" s="155">
        <v>6</v>
      </c>
      <c r="R43" s="155">
        <v>5</v>
      </c>
      <c r="S43" s="97">
        <v>5.5</v>
      </c>
      <c r="T43" s="155">
        <v>5</v>
      </c>
      <c r="U43" s="26" t="str">
        <f t="shared" si="2"/>
        <v>_3eB</v>
      </c>
      <c r="V43" s="123"/>
      <c r="W43" s="80">
        <v>5</v>
      </c>
      <c r="X43" s="81" t="s">
        <v>89</v>
      </c>
      <c r="Y43" s="81" t="s">
        <v>28</v>
      </c>
      <c r="Z43" s="81" t="s">
        <v>29</v>
      </c>
      <c r="AA43" s="154">
        <v>14</v>
      </c>
      <c r="AB43" s="155">
        <v>10</v>
      </c>
      <c r="AC43" s="97">
        <v>8</v>
      </c>
      <c r="AD43" s="155">
        <v>22</v>
      </c>
      <c r="AE43" s="155">
        <v>12.5</v>
      </c>
      <c r="AF43" s="155">
        <v>16</v>
      </c>
      <c r="AG43" s="97">
        <v>14.25</v>
      </c>
      <c r="AH43" s="155">
        <v>30</v>
      </c>
      <c r="AI43" s="155">
        <v>10.5</v>
      </c>
      <c r="AJ43" s="155">
        <v>7</v>
      </c>
      <c r="AK43" s="97">
        <v>15.75</v>
      </c>
      <c r="AL43" s="155">
        <v>22</v>
      </c>
      <c r="AM43" s="155">
        <v>6</v>
      </c>
      <c r="AN43" s="155">
        <v>5</v>
      </c>
      <c r="AO43" s="97">
        <v>9.1300000000000008</v>
      </c>
      <c r="AP43" s="155">
        <v>30</v>
      </c>
      <c r="AQ43" s="26" t="str">
        <f t="shared" si="3"/>
        <v>_3eB</v>
      </c>
    </row>
    <row r="44" spans="1:90" customFormat="1" x14ac:dyDescent="0.25">
      <c r="A44" s="80">
        <v>6</v>
      </c>
      <c r="B44" s="81" t="s">
        <v>90</v>
      </c>
      <c r="C44" s="81" t="s">
        <v>30</v>
      </c>
      <c r="D44" s="81" t="s">
        <v>26</v>
      </c>
      <c r="E44" s="154">
        <v>16.5</v>
      </c>
      <c r="F44" s="155">
        <v>9</v>
      </c>
      <c r="G44" s="97">
        <v>12.75</v>
      </c>
      <c r="H44" s="155">
        <v>12</v>
      </c>
      <c r="I44" s="155">
        <v>15.5</v>
      </c>
      <c r="J44" s="155">
        <v>16</v>
      </c>
      <c r="K44" s="97">
        <v>15.75</v>
      </c>
      <c r="L44" s="155">
        <v>6</v>
      </c>
      <c r="M44" s="155">
        <v>12</v>
      </c>
      <c r="N44" s="155">
        <v>12</v>
      </c>
      <c r="O44" s="97">
        <v>12</v>
      </c>
      <c r="P44" s="155">
        <v>12</v>
      </c>
      <c r="Q44" s="155">
        <v>16</v>
      </c>
      <c r="R44" s="155">
        <v>12</v>
      </c>
      <c r="S44" s="97">
        <v>14</v>
      </c>
      <c r="T44" s="155">
        <v>6</v>
      </c>
      <c r="U44" s="26" t="str">
        <f t="shared" si="2"/>
        <v>_3eB</v>
      </c>
      <c r="V44" s="123"/>
      <c r="W44" s="80">
        <v>6</v>
      </c>
      <c r="X44" s="81" t="s">
        <v>90</v>
      </c>
      <c r="Y44" s="81" t="s">
        <v>30</v>
      </c>
      <c r="Z44" s="81" t="s">
        <v>26</v>
      </c>
      <c r="AA44" s="154">
        <v>16.5</v>
      </c>
      <c r="AB44" s="155">
        <v>9</v>
      </c>
      <c r="AC44" s="97">
        <v>12.75</v>
      </c>
      <c r="AD44" s="155">
        <v>23</v>
      </c>
      <c r="AE44" s="155">
        <v>15.5</v>
      </c>
      <c r="AF44" s="155">
        <v>16</v>
      </c>
      <c r="AG44" s="97">
        <v>15.75</v>
      </c>
      <c r="AH44" s="155">
        <v>29</v>
      </c>
      <c r="AI44" s="155">
        <v>12</v>
      </c>
      <c r="AJ44" s="155">
        <v>12</v>
      </c>
      <c r="AK44" s="97">
        <v>12</v>
      </c>
      <c r="AL44" s="155">
        <v>23</v>
      </c>
      <c r="AM44" s="155">
        <v>16</v>
      </c>
      <c r="AN44" s="155">
        <v>12</v>
      </c>
      <c r="AO44" s="97">
        <v>14</v>
      </c>
      <c r="AP44" s="155">
        <v>29</v>
      </c>
      <c r="AQ44" s="26" t="str">
        <f t="shared" si="3"/>
        <v>_3eB</v>
      </c>
    </row>
    <row r="45" spans="1:90" customFormat="1" x14ac:dyDescent="0.25">
      <c r="A45" s="80">
        <v>7</v>
      </c>
      <c r="B45" s="81" t="s">
        <v>91</v>
      </c>
      <c r="C45" s="81" t="s">
        <v>31</v>
      </c>
      <c r="D45" s="81"/>
      <c r="E45" s="154">
        <v>16</v>
      </c>
      <c r="F45" s="155">
        <v>8</v>
      </c>
      <c r="G45" s="97">
        <v>12</v>
      </c>
      <c r="H45" s="155">
        <v>11</v>
      </c>
      <c r="I45" s="155">
        <v>12.5</v>
      </c>
      <c r="J45" s="155">
        <v>17</v>
      </c>
      <c r="K45" s="97">
        <v>14.75</v>
      </c>
      <c r="L45" s="155">
        <v>7</v>
      </c>
      <c r="M45" s="155">
        <v>17</v>
      </c>
      <c r="N45" s="155">
        <v>14</v>
      </c>
      <c r="O45" s="97">
        <v>15.5</v>
      </c>
      <c r="P45" s="155">
        <v>11</v>
      </c>
      <c r="Q45" s="155">
        <v>16</v>
      </c>
      <c r="R45" s="155">
        <v>19</v>
      </c>
      <c r="S45" s="97">
        <v>17.5</v>
      </c>
      <c r="T45" s="155">
        <v>7</v>
      </c>
      <c r="U45" s="26" t="str">
        <f t="shared" si="2"/>
        <v>_3eB</v>
      </c>
      <c r="V45" s="123"/>
      <c r="W45" s="80">
        <v>7</v>
      </c>
      <c r="X45" s="81" t="s">
        <v>91</v>
      </c>
      <c r="Y45" s="81" t="s">
        <v>31</v>
      </c>
      <c r="Z45" s="81"/>
      <c r="AA45" s="154">
        <v>16</v>
      </c>
      <c r="AB45" s="155">
        <v>8</v>
      </c>
      <c r="AC45" s="97">
        <v>12</v>
      </c>
      <c r="AD45" s="155">
        <v>24</v>
      </c>
      <c r="AE45" s="155">
        <v>12.5</v>
      </c>
      <c r="AF45" s="155">
        <v>17</v>
      </c>
      <c r="AG45" s="97">
        <v>14.75</v>
      </c>
      <c r="AH45" s="155">
        <v>28</v>
      </c>
      <c r="AI45" s="155">
        <v>17</v>
      </c>
      <c r="AJ45" s="155">
        <v>14</v>
      </c>
      <c r="AK45" s="97">
        <v>15.5</v>
      </c>
      <c r="AL45" s="155">
        <v>24</v>
      </c>
      <c r="AM45" s="155">
        <v>16</v>
      </c>
      <c r="AN45" s="155">
        <v>19</v>
      </c>
      <c r="AO45" s="97">
        <v>17.5</v>
      </c>
      <c r="AP45" s="155">
        <v>28</v>
      </c>
      <c r="AQ45" s="26" t="str">
        <f t="shared" si="3"/>
        <v>_3eB</v>
      </c>
    </row>
    <row r="46" spans="1:90" customFormat="1" x14ac:dyDescent="0.25">
      <c r="A46" s="80">
        <v>8</v>
      </c>
      <c r="B46" s="81" t="s">
        <v>92</v>
      </c>
      <c r="C46" s="81" t="s">
        <v>32</v>
      </c>
      <c r="D46" s="81" t="s">
        <v>33</v>
      </c>
      <c r="E46" s="154">
        <v>12</v>
      </c>
      <c r="F46" s="155">
        <v>8</v>
      </c>
      <c r="G46" s="97">
        <v>10</v>
      </c>
      <c r="H46" s="155">
        <v>10</v>
      </c>
      <c r="I46" s="155">
        <v>11.5</v>
      </c>
      <c r="J46" s="155">
        <v>9</v>
      </c>
      <c r="K46" s="97">
        <v>10.25</v>
      </c>
      <c r="L46" s="155">
        <v>8</v>
      </c>
      <c r="M46" s="155">
        <v>11</v>
      </c>
      <c r="N46" s="155">
        <v>9</v>
      </c>
      <c r="O46" s="97">
        <v>10</v>
      </c>
      <c r="P46" s="155">
        <v>10</v>
      </c>
      <c r="Q46" s="155">
        <v>5.5</v>
      </c>
      <c r="R46" s="155">
        <v>7</v>
      </c>
      <c r="S46" s="97">
        <v>6.25</v>
      </c>
      <c r="T46" s="155">
        <v>8</v>
      </c>
      <c r="U46" s="26" t="str">
        <f t="shared" si="2"/>
        <v>_3eB</v>
      </c>
      <c r="V46" s="123"/>
      <c r="W46" s="80">
        <v>8</v>
      </c>
      <c r="X46" s="81" t="s">
        <v>92</v>
      </c>
      <c r="Y46" s="81" t="s">
        <v>32</v>
      </c>
      <c r="Z46" s="81" t="s">
        <v>33</v>
      </c>
      <c r="AA46" s="154">
        <v>12</v>
      </c>
      <c r="AB46" s="155">
        <v>8</v>
      </c>
      <c r="AC46" s="97">
        <v>10</v>
      </c>
      <c r="AD46" s="155">
        <v>25</v>
      </c>
      <c r="AE46" s="155">
        <v>11.5</v>
      </c>
      <c r="AF46" s="155">
        <v>9</v>
      </c>
      <c r="AG46" s="97">
        <v>10.25</v>
      </c>
      <c r="AH46" s="155">
        <v>27</v>
      </c>
      <c r="AI46" s="155">
        <v>11</v>
      </c>
      <c r="AJ46" s="155">
        <v>9</v>
      </c>
      <c r="AK46" s="97">
        <v>10</v>
      </c>
      <c r="AL46" s="155">
        <v>25</v>
      </c>
      <c r="AM46" s="155">
        <v>5.5</v>
      </c>
      <c r="AN46" s="155">
        <v>7</v>
      </c>
      <c r="AO46" s="97">
        <v>6.25</v>
      </c>
      <c r="AP46" s="155">
        <v>27</v>
      </c>
      <c r="AQ46" s="26" t="str">
        <f t="shared" si="3"/>
        <v>_3eB</v>
      </c>
    </row>
    <row r="47" spans="1:90" customFormat="1" x14ac:dyDescent="0.25">
      <c r="A47" s="80">
        <v>9</v>
      </c>
      <c r="B47" s="81" t="s">
        <v>93</v>
      </c>
      <c r="C47" s="81" t="s">
        <v>34</v>
      </c>
      <c r="D47" s="81"/>
      <c r="E47" s="154">
        <v>16</v>
      </c>
      <c r="F47" s="155">
        <v>12</v>
      </c>
      <c r="G47" s="97">
        <v>14</v>
      </c>
      <c r="H47" s="155">
        <v>9</v>
      </c>
      <c r="I47" s="155">
        <v>15.5</v>
      </c>
      <c r="J47" s="155">
        <v>17</v>
      </c>
      <c r="K47" s="97">
        <v>16.25</v>
      </c>
      <c r="L47" s="155">
        <v>9</v>
      </c>
      <c r="M47" s="155">
        <v>12</v>
      </c>
      <c r="N47" s="155">
        <v>11</v>
      </c>
      <c r="O47" s="97">
        <v>11.5</v>
      </c>
      <c r="P47" s="155">
        <v>9</v>
      </c>
      <c r="Q47" s="155">
        <v>12.5</v>
      </c>
      <c r="R47" s="155">
        <v>19</v>
      </c>
      <c r="S47" s="97">
        <v>15.75</v>
      </c>
      <c r="T47" s="155">
        <v>9</v>
      </c>
      <c r="U47" s="26" t="str">
        <f t="shared" si="2"/>
        <v>_3eB</v>
      </c>
      <c r="V47" s="123"/>
      <c r="W47" s="80">
        <v>9</v>
      </c>
      <c r="X47" s="81" t="s">
        <v>93</v>
      </c>
      <c r="Y47" s="81" t="s">
        <v>34</v>
      </c>
      <c r="Z47" s="81"/>
      <c r="AA47" s="154">
        <v>16</v>
      </c>
      <c r="AB47" s="155">
        <v>12</v>
      </c>
      <c r="AC47" s="97">
        <v>14</v>
      </c>
      <c r="AD47" s="155">
        <v>26</v>
      </c>
      <c r="AE47" s="155">
        <v>15.5</v>
      </c>
      <c r="AF47" s="155">
        <v>17</v>
      </c>
      <c r="AG47" s="97">
        <v>16.25</v>
      </c>
      <c r="AH47" s="155">
        <v>26</v>
      </c>
      <c r="AI47" s="155">
        <v>12</v>
      </c>
      <c r="AJ47" s="155">
        <v>11</v>
      </c>
      <c r="AK47" s="97">
        <v>11.5</v>
      </c>
      <c r="AL47" s="155">
        <v>26</v>
      </c>
      <c r="AM47" s="155">
        <v>12.5</v>
      </c>
      <c r="AN47" s="155">
        <v>19</v>
      </c>
      <c r="AO47" s="97">
        <v>15.75</v>
      </c>
      <c r="AP47" s="155">
        <v>26</v>
      </c>
      <c r="AQ47" s="26" t="str">
        <f t="shared" si="3"/>
        <v>_3eB</v>
      </c>
    </row>
    <row r="48" spans="1:90" customFormat="1" x14ac:dyDescent="0.25">
      <c r="A48" s="80">
        <v>10</v>
      </c>
      <c r="B48" s="81" t="s">
        <v>94</v>
      </c>
      <c r="C48" s="81" t="s">
        <v>35</v>
      </c>
      <c r="D48" s="81"/>
      <c r="E48" s="154">
        <v>9.5</v>
      </c>
      <c r="F48" s="155">
        <v>12</v>
      </c>
      <c r="G48" s="97">
        <v>10.75</v>
      </c>
      <c r="H48" s="155">
        <v>8</v>
      </c>
      <c r="I48" s="155">
        <v>11</v>
      </c>
      <c r="J48" s="155">
        <v>12</v>
      </c>
      <c r="K48" s="97">
        <v>11.5</v>
      </c>
      <c r="L48" s="155">
        <v>10</v>
      </c>
      <c r="M48" s="155">
        <v>13.5</v>
      </c>
      <c r="N48" s="155">
        <v>8</v>
      </c>
      <c r="O48" s="97">
        <v>10.75</v>
      </c>
      <c r="P48" s="155">
        <v>8</v>
      </c>
      <c r="Q48" s="155">
        <v>5.5</v>
      </c>
      <c r="R48" s="155">
        <v>5</v>
      </c>
      <c r="S48" s="97">
        <v>5.25</v>
      </c>
      <c r="T48" s="155">
        <v>10</v>
      </c>
      <c r="U48" s="26" t="str">
        <f t="shared" si="2"/>
        <v>_3eB</v>
      </c>
      <c r="V48" s="123"/>
      <c r="W48" s="80">
        <v>10</v>
      </c>
      <c r="X48" s="81" t="s">
        <v>94</v>
      </c>
      <c r="Y48" s="81" t="s">
        <v>35</v>
      </c>
      <c r="Z48" s="81"/>
      <c r="AA48" s="154">
        <v>9.5</v>
      </c>
      <c r="AB48" s="155">
        <v>12</v>
      </c>
      <c r="AC48" s="97">
        <v>10.75</v>
      </c>
      <c r="AD48" s="155">
        <v>27</v>
      </c>
      <c r="AE48" s="155">
        <v>11</v>
      </c>
      <c r="AF48" s="155">
        <v>12</v>
      </c>
      <c r="AG48" s="97">
        <v>11.5</v>
      </c>
      <c r="AH48" s="155">
        <v>25</v>
      </c>
      <c r="AI48" s="155">
        <v>13.5</v>
      </c>
      <c r="AJ48" s="155">
        <v>8</v>
      </c>
      <c r="AK48" s="97">
        <v>10.75</v>
      </c>
      <c r="AL48" s="155">
        <v>27</v>
      </c>
      <c r="AM48" s="155">
        <v>5.5</v>
      </c>
      <c r="AN48" s="155">
        <v>5</v>
      </c>
      <c r="AO48" s="97">
        <v>5.25</v>
      </c>
      <c r="AP48" s="155">
        <v>25</v>
      </c>
      <c r="AQ48" s="26" t="str">
        <f t="shared" si="3"/>
        <v>_3eB</v>
      </c>
    </row>
    <row r="49" spans="1:43" customFormat="1" x14ac:dyDescent="0.25">
      <c r="A49" s="80">
        <v>11</v>
      </c>
      <c r="B49" s="81" t="s">
        <v>95</v>
      </c>
      <c r="C49" s="81" t="s">
        <v>36</v>
      </c>
      <c r="D49" s="81" t="s">
        <v>37</v>
      </c>
      <c r="E49" s="154">
        <v>9.5</v>
      </c>
      <c r="F49" s="155">
        <v>9</v>
      </c>
      <c r="G49" s="97">
        <v>9.25</v>
      </c>
      <c r="H49" s="155">
        <v>7</v>
      </c>
      <c r="I49" s="155">
        <v>8.5</v>
      </c>
      <c r="J49" s="155">
        <v>11</v>
      </c>
      <c r="K49" s="97">
        <v>9.75</v>
      </c>
      <c r="L49" s="155">
        <v>11</v>
      </c>
      <c r="M49" s="155">
        <v>9.5</v>
      </c>
      <c r="N49" s="155">
        <v>4</v>
      </c>
      <c r="O49" s="97">
        <v>6.75</v>
      </c>
      <c r="P49" s="155">
        <v>7</v>
      </c>
      <c r="Q49" s="155">
        <v>9.5</v>
      </c>
      <c r="R49" s="155">
        <v>8</v>
      </c>
      <c r="S49" s="97">
        <v>8.75</v>
      </c>
      <c r="T49" s="155">
        <v>11</v>
      </c>
      <c r="U49" s="26" t="str">
        <f t="shared" si="2"/>
        <v>_3eB</v>
      </c>
      <c r="V49" s="123"/>
      <c r="W49" s="80">
        <v>11</v>
      </c>
      <c r="X49" s="81" t="s">
        <v>95</v>
      </c>
      <c r="Y49" s="81" t="s">
        <v>36</v>
      </c>
      <c r="Z49" s="81" t="s">
        <v>37</v>
      </c>
      <c r="AA49" s="154">
        <v>9.5</v>
      </c>
      <c r="AB49" s="155">
        <v>9</v>
      </c>
      <c r="AC49" s="97">
        <v>9.25</v>
      </c>
      <c r="AD49" s="155">
        <v>28</v>
      </c>
      <c r="AE49" s="155">
        <v>8.5</v>
      </c>
      <c r="AF49" s="155">
        <v>11</v>
      </c>
      <c r="AG49" s="97">
        <v>9.75</v>
      </c>
      <c r="AH49" s="155">
        <v>24</v>
      </c>
      <c r="AI49" s="155">
        <v>9.5</v>
      </c>
      <c r="AJ49" s="155">
        <v>4</v>
      </c>
      <c r="AK49" s="97">
        <v>6.75</v>
      </c>
      <c r="AL49" s="155">
        <v>28</v>
      </c>
      <c r="AM49" s="155">
        <v>9.5</v>
      </c>
      <c r="AN49" s="155">
        <v>8</v>
      </c>
      <c r="AO49" s="97">
        <v>8.75</v>
      </c>
      <c r="AP49" s="155">
        <v>24</v>
      </c>
      <c r="AQ49" s="26" t="str">
        <f t="shared" si="3"/>
        <v>_3eB</v>
      </c>
    </row>
    <row r="50" spans="1:43" customFormat="1" x14ac:dyDescent="0.25">
      <c r="A50" s="80">
        <v>12</v>
      </c>
      <c r="B50" s="81" t="s">
        <v>96</v>
      </c>
      <c r="C50" s="81" t="s">
        <v>38</v>
      </c>
      <c r="D50" s="81"/>
      <c r="E50" s="154">
        <v>7</v>
      </c>
      <c r="F50" s="155">
        <v>7</v>
      </c>
      <c r="G50" s="97">
        <v>7</v>
      </c>
      <c r="H50" s="155">
        <v>6</v>
      </c>
      <c r="I50" s="155">
        <v>9.5</v>
      </c>
      <c r="J50" s="155">
        <v>11</v>
      </c>
      <c r="K50" s="97">
        <v>10.25</v>
      </c>
      <c r="L50" s="155">
        <v>12</v>
      </c>
      <c r="M50" s="155">
        <v>10.5</v>
      </c>
      <c r="N50" s="155">
        <v>4</v>
      </c>
      <c r="O50" s="97">
        <v>7.25</v>
      </c>
      <c r="P50" s="155">
        <v>6</v>
      </c>
      <c r="Q50" s="155">
        <v>7</v>
      </c>
      <c r="R50" s="155">
        <v>4</v>
      </c>
      <c r="S50" s="97">
        <v>5.5</v>
      </c>
      <c r="T50" s="155">
        <v>12</v>
      </c>
      <c r="U50" s="26" t="str">
        <f t="shared" si="2"/>
        <v>_3eB</v>
      </c>
      <c r="V50" s="123"/>
      <c r="W50" s="80">
        <v>12</v>
      </c>
      <c r="X50" s="81" t="s">
        <v>96</v>
      </c>
      <c r="Y50" s="81" t="s">
        <v>38</v>
      </c>
      <c r="Z50" s="81"/>
      <c r="AA50" s="154">
        <v>7</v>
      </c>
      <c r="AB50" s="155">
        <v>7</v>
      </c>
      <c r="AC50" s="97">
        <v>7</v>
      </c>
      <c r="AD50" s="155">
        <v>29</v>
      </c>
      <c r="AE50" s="155">
        <v>9.5</v>
      </c>
      <c r="AF50" s="155">
        <v>11</v>
      </c>
      <c r="AG50" s="97">
        <v>10.25</v>
      </c>
      <c r="AH50" s="155">
        <v>23</v>
      </c>
      <c r="AI50" s="155">
        <v>10.5</v>
      </c>
      <c r="AJ50" s="155">
        <v>4</v>
      </c>
      <c r="AK50" s="97">
        <v>7.25</v>
      </c>
      <c r="AL50" s="155">
        <v>29</v>
      </c>
      <c r="AM50" s="155">
        <v>7</v>
      </c>
      <c r="AN50" s="155">
        <v>4</v>
      </c>
      <c r="AO50" s="97">
        <v>5.5</v>
      </c>
      <c r="AP50" s="155">
        <v>23</v>
      </c>
      <c r="AQ50" s="26" t="str">
        <f t="shared" si="3"/>
        <v>_3eB</v>
      </c>
    </row>
    <row r="51" spans="1:43" customFormat="1" x14ac:dyDescent="0.25">
      <c r="A51" s="80">
        <v>13</v>
      </c>
      <c r="B51" s="81" t="s">
        <v>97</v>
      </c>
      <c r="C51" s="81" t="s">
        <v>39</v>
      </c>
      <c r="D51" s="81" t="s">
        <v>40</v>
      </c>
      <c r="E51" s="154">
        <v>16</v>
      </c>
      <c r="F51" s="155">
        <v>11</v>
      </c>
      <c r="G51" s="97">
        <v>13.5</v>
      </c>
      <c r="H51" s="155">
        <v>5</v>
      </c>
      <c r="I51" s="155">
        <v>10.5</v>
      </c>
      <c r="J51" s="155">
        <v>9</v>
      </c>
      <c r="K51" s="97">
        <v>9.75</v>
      </c>
      <c r="L51" s="155">
        <v>13</v>
      </c>
      <c r="M51" s="155">
        <v>10.5</v>
      </c>
      <c r="N51" s="155">
        <v>6</v>
      </c>
      <c r="O51" s="97">
        <v>8.25</v>
      </c>
      <c r="P51" s="155">
        <v>5</v>
      </c>
      <c r="Q51" s="155">
        <v>7</v>
      </c>
      <c r="R51" s="155">
        <v>6</v>
      </c>
      <c r="S51" s="97">
        <v>6.5</v>
      </c>
      <c r="T51" s="155">
        <v>13</v>
      </c>
      <c r="U51" s="26" t="str">
        <f t="shared" si="2"/>
        <v>_3eB</v>
      </c>
      <c r="V51" s="123"/>
      <c r="W51" s="80">
        <v>13</v>
      </c>
      <c r="X51" s="81" t="s">
        <v>97</v>
      </c>
      <c r="Y51" s="81" t="s">
        <v>39</v>
      </c>
      <c r="Z51" s="81" t="s">
        <v>40</v>
      </c>
      <c r="AA51" s="154">
        <v>16</v>
      </c>
      <c r="AB51" s="155">
        <v>11</v>
      </c>
      <c r="AC51" s="97">
        <v>13.5</v>
      </c>
      <c r="AD51" s="155">
        <v>30</v>
      </c>
      <c r="AE51" s="155">
        <v>10.5</v>
      </c>
      <c r="AF51" s="155">
        <v>9</v>
      </c>
      <c r="AG51" s="97">
        <v>9.75</v>
      </c>
      <c r="AH51" s="155">
        <v>22</v>
      </c>
      <c r="AI51" s="155">
        <v>10.5</v>
      </c>
      <c r="AJ51" s="155">
        <v>6</v>
      </c>
      <c r="AK51" s="97">
        <v>8.25</v>
      </c>
      <c r="AL51" s="155">
        <v>30</v>
      </c>
      <c r="AM51" s="155">
        <v>7</v>
      </c>
      <c r="AN51" s="155">
        <v>6</v>
      </c>
      <c r="AO51" s="97">
        <v>6.5</v>
      </c>
      <c r="AP51" s="155">
        <v>22</v>
      </c>
      <c r="AQ51" s="26" t="str">
        <f t="shared" si="3"/>
        <v>_3eB</v>
      </c>
    </row>
    <row r="52" spans="1:43" customFormat="1" x14ac:dyDescent="0.25">
      <c r="A52" s="80">
        <v>14</v>
      </c>
      <c r="B52" s="81" t="s">
        <v>98</v>
      </c>
      <c r="C52" s="81" t="s">
        <v>41</v>
      </c>
      <c r="D52" s="81" t="s">
        <v>42</v>
      </c>
      <c r="E52" s="154">
        <v>9</v>
      </c>
      <c r="F52" s="155">
        <v>9</v>
      </c>
      <c r="G52" s="97">
        <v>9</v>
      </c>
      <c r="H52" s="155">
        <v>4</v>
      </c>
      <c r="I52" s="155">
        <v>7.5</v>
      </c>
      <c r="J52" s="155">
        <v>12</v>
      </c>
      <c r="K52" s="97">
        <v>9.75</v>
      </c>
      <c r="L52" s="155">
        <v>14</v>
      </c>
      <c r="M52" s="155">
        <v>11.5</v>
      </c>
      <c r="N52" s="155">
        <v>2</v>
      </c>
      <c r="O52" s="97">
        <v>6.75</v>
      </c>
      <c r="P52" s="155">
        <v>4</v>
      </c>
      <c r="Q52" s="155">
        <v>13</v>
      </c>
      <c r="R52" s="155">
        <v>6</v>
      </c>
      <c r="S52" s="97">
        <v>9.5</v>
      </c>
      <c r="T52" s="155">
        <v>14</v>
      </c>
      <c r="U52" s="26" t="str">
        <f t="shared" si="2"/>
        <v>_3eB</v>
      </c>
      <c r="V52" s="123"/>
      <c r="W52" s="80">
        <v>14</v>
      </c>
      <c r="X52" s="81" t="s">
        <v>98</v>
      </c>
      <c r="Y52" s="81" t="s">
        <v>41</v>
      </c>
      <c r="Z52" s="81" t="s">
        <v>42</v>
      </c>
      <c r="AA52" s="154">
        <v>9</v>
      </c>
      <c r="AB52" s="155">
        <v>9</v>
      </c>
      <c r="AC52" s="97">
        <v>9</v>
      </c>
      <c r="AD52" s="155">
        <v>31</v>
      </c>
      <c r="AE52" s="155">
        <v>7.5</v>
      </c>
      <c r="AF52" s="155">
        <v>12</v>
      </c>
      <c r="AG52" s="97">
        <v>9.75</v>
      </c>
      <c r="AH52" s="155">
        <v>21</v>
      </c>
      <c r="AI52" s="155">
        <v>11.5</v>
      </c>
      <c r="AJ52" s="155">
        <v>2</v>
      </c>
      <c r="AK52" s="97">
        <v>6.75</v>
      </c>
      <c r="AL52" s="155">
        <v>31</v>
      </c>
      <c r="AM52" s="155">
        <v>13</v>
      </c>
      <c r="AN52" s="155">
        <v>6</v>
      </c>
      <c r="AO52" s="97">
        <v>9.5</v>
      </c>
      <c r="AP52" s="155">
        <v>21</v>
      </c>
      <c r="AQ52" s="26" t="str">
        <f t="shared" si="3"/>
        <v>_3eB</v>
      </c>
    </row>
    <row r="53" spans="1:43" customFormat="1" x14ac:dyDescent="0.25">
      <c r="A53" s="80">
        <v>15</v>
      </c>
      <c r="B53" s="81" t="s">
        <v>99</v>
      </c>
      <c r="C53" s="81" t="s">
        <v>43</v>
      </c>
      <c r="D53" s="81" t="s">
        <v>37</v>
      </c>
      <c r="E53" s="154">
        <v>7.5</v>
      </c>
      <c r="F53" s="155">
        <v>9</v>
      </c>
      <c r="G53" s="97">
        <v>8.25</v>
      </c>
      <c r="H53" s="155">
        <v>3</v>
      </c>
      <c r="I53" s="155">
        <v>11.5</v>
      </c>
      <c r="J53" s="155">
        <v>12</v>
      </c>
      <c r="K53" s="97">
        <v>11.75</v>
      </c>
      <c r="L53" s="155">
        <v>15</v>
      </c>
      <c r="M53" s="155">
        <v>14.5</v>
      </c>
      <c r="N53" s="155">
        <v>12</v>
      </c>
      <c r="O53" s="97">
        <v>13.25</v>
      </c>
      <c r="P53" s="155">
        <v>3</v>
      </c>
      <c r="Q53" s="155">
        <v>8</v>
      </c>
      <c r="R53" s="155">
        <v>9</v>
      </c>
      <c r="S53" s="97">
        <v>8.5</v>
      </c>
      <c r="T53" s="155">
        <v>15</v>
      </c>
      <c r="U53" s="26" t="str">
        <f t="shared" si="2"/>
        <v>_3eB</v>
      </c>
      <c r="V53" s="123"/>
      <c r="W53" s="80">
        <v>15</v>
      </c>
      <c r="X53" s="81" t="s">
        <v>99</v>
      </c>
      <c r="Y53" s="81" t="s">
        <v>43</v>
      </c>
      <c r="Z53" s="81" t="s">
        <v>37</v>
      </c>
      <c r="AA53" s="154">
        <v>7.5</v>
      </c>
      <c r="AB53" s="155">
        <v>9</v>
      </c>
      <c r="AC53" s="97">
        <v>8.25</v>
      </c>
      <c r="AD53" s="155">
        <v>32</v>
      </c>
      <c r="AE53" s="155">
        <v>11.5</v>
      </c>
      <c r="AF53" s="155">
        <v>12</v>
      </c>
      <c r="AG53" s="97">
        <v>11.75</v>
      </c>
      <c r="AH53" s="155">
        <v>20</v>
      </c>
      <c r="AI53" s="155">
        <v>14.5</v>
      </c>
      <c r="AJ53" s="155">
        <v>12</v>
      </c>
      <c r="AK53" s="97">
        <v>13.25</v>
      </c>
      <c r="AL53" s="155">
        <v>32</v>
      </c>
      <c r="AM53" s="155">
        <v>8</v>
      </c>
      <c r="AN53" s="155">
        <v>9</v>
      </c>
      <c r="AO53" s="97">
        <v>8.5</v>
      </c>
      <c r="AP53" s="155">
        <v>20</v>
      </c>
      <c r="AQ53" s="26" t="str">
        <f t="shared" si="3"/>
        <v>_3eB</v>
      </c>
    </row>
    <row r="54" spans="1:43" customFormat="1" x14ac:dyDescent="0.25">
      <c r="A54" s="80">
        <v>16</v>
      </c>
      <c r="B54" s="81" t="s">
        <v>100</v>
      </c>
      <c r="C54" s="81" t="s">
        <v>44</v>
      </c>
      <c r="D54" s="81" t="s">
        <v>45</v>
      </c>
      <c r="E54" s="154">
        <v>6</v>
      </c>
      <c r="F54" s="155">
        <v>8</v>
      </c>
      <c r="G54" s="97">
        <v>7</v>
      </c>
      <c r="H54" s="155">
        <v>2</v>
      </c>
      <c r="I54" s="155">
        <v>6</v>
      </c>
      <c r="J54" s="155">
        <v>8</v>
      </c>
      <c r="K54" s="97">
        <v>7</v>
      </c>
      <c r="L54" s="155">
        <v>16</v>
      </c>
      <c r="M54" s="155">
        <v>8.5</v>
      </c>
      <c r="N54" s="155">
        <v>6</v>
      </c>
      <c r="O54" s="97">
        <v>7.25</v>
      </c>
      <c r="P54" s="155">
        <v>2</v>
      </c>
      <c r="Q54" s="155">
        <v>9.5</v>
      </c>
      <c r="R54" s="155">
        <v>6</v>
      </c>
      <c r="S54" s="97">
        <v>7.75</v>
      </c>
      <c r="T54" s="155">
        <v>16</v>
      </c>
      <c r="U54" s="26" t="str">
        <f t="shared" si="2"/>
        <v>_3eB</v>
      </c>
      <c r="V54" s="123"/>
      <c r="W54" s="80">
        <v>16</v>
      </c>
      <c r="X54" s="81" t="s">
        <v>100</v>
      </c>
      <c r="Y54" s="81" t="s">
        <v>44</v>
      </c>
      <c r="Z54" s="81" t="s">
        <v>45</v>
      </c>
      <c r="AA54" s="154">
        <v>6</v>
      </c>
      <c r="AB54" s="155">
        <v>8</v>
      </c>
      <c r="AC54" s="97">
        <v>7</v>
      </c>
      <c r="AD54" s="155">
        <v>33</v>
      </c>
      <c r="AE54" s="155">
        <v>6</v>
      </c>
      <c r="AF54" s="155">
        <v>8</v>
      </c>
      <c r="AG54" s="97">
        <v>7</v>
      </c>
      <c r="AH54" s="155">
        <v>19</v>
      </c>
      <c r="AI54" s="155">
        <v>8.5</v>
      </c>
      <c r="AJ54" s="155">
        <v>6</v>
      </c>
      <c r="AK54" s="97">
        <v>7.25</v>
      </c>
      <c r="AL54" s="155">
        <v>33</v>
      </c>
      <c r="AM54" s="155">
        <v>9.5</v>
      </c>
      <c r="AN54" s="155">
        <v>6</v>
      </c>
      <c r="AO54" s="97">
        <v>7.75</v>
      </c>
      <c r="AP54" s="155">
        <v>19</v>
      </c>
      <c r="AQ54" s="26" t="str">
        <f t="shared" si="3"/>
        <v>_3eB</v>
      </c>
    </row>
    <row r="55" spans="1:43" customFormat="1" x14ac:dyDescent="0.25">
      <c r="A55" s="80">
        <v>17</v>
      </c>
      <c r="B55" s="81" t="s">
        <v>101</v>
      </c>
      <c r="C55" s="81" t="s">
        <v>46</v>
      </c>
      <c r="D55" s="81"/>
      <c r="E55" s="154">
        <v>6.5</v>
      </c>
      <c r="F55" s="155">
        <v>12</v>
      </c>
      <c r="G55" s="97">
        <v>9.25</v>
      </c>
      <c r="H55" s="155">
        <v>1</v>
      </c>
      <c r="I55" s="155">
        <v>8</v>
      </c>
      <c r="J55" s="155">
        <v>4</v>
      </c>
      <c r="K55" s="97">
        <v>6</v>
      </c>
      <c r="L55" s="155">
        <v>17</v>
      </c>
      <c r="M55" s="155">
        <v>8</v>
      </c>
      <c r="N55" s="155">
        <v>2</v>
      </c>
      <c r="O55" s="97">
        <v>5</v>
      </c>
      <c r="P55" s="155">
        <v>1</v>
      </c>
      <c r="Q55" s="155">
        <v>9.5</v>
      </c>
      <c r="R55" s="155">
        <v>9</v>
      </c>
      <c r="S55" s="97">
        <v>9.25</v>
      </c>
      <c r="T55" s="155">
        <v>17</v>
      </c>
      <c r="U55" s="26" t="str">
        <f t="shared" si="2"/>
        <v>_3eB</v>
      </c>
      <c r="V55" s="123"/>
      <c r="W55" s="80">
        <v>17</v>
      </c>
      <c r="X55" s="81" t="s">
        <v>101</v>
      </c>
      <c r="Y55" s="81" t="s">
        <v>46</v>
      </c>
      <c r="Z55" s="81"/>
      <c r="AA55" s="154">
        <v>6.5</v>
      </c>
      <c r="AB55" s="155">
        <v>12</v>
      </c>
      <c r="AC55" s="97">
        <v>9.25</v>
      </c>
      <c r="AD55" s="155">
        <v>34</v>
      </c>
      <c r="AE55" s="155">
        <v>8</v>
      </c>
      <c r="AF55" s="155">
        <v>4</v>
      </c>
      <c r="AG55" s="97">
        <v>6</v>
      </c>
      <c r="AH55" s="155">
        <v>18</v>
      </c>
      <c r="AI55" s="155">
        <v>8</v>
      </c>
      <c r="AJ55" s="155">
        <v>2</v>
      </c>
      <c r="AK55" s="97">
        <v>5</v>
      </c>
      <c r="AL55" s="155">
        <v>34</v>
      </c>
      <c r="AM55" s="155">
        <v>9.5</v>
      </c>
      <c r="AN55" s="155">
        <v>9</v>
      </c>
      <c r="AO55" s="97">
        <v>9.25</v>
      </c>
      <c r="AP55" s="155">
        <v>18</v>
      </c>
      <c r="AQ55" s="26" t="str">
        <f t="shared" si="3"/>
        <v>_3eB</v>
      </c>
    </row>
    <row r="56" spans="1:43" customFormat="1" x14ac:dyDescent="0.25">
      <c r="A56" s="80"/>
      <c r="B56" s="81"/>
      <c r="C56" s="81"/>
      <c r="D56" s="81"/>
      <c r="E56" s="154"/>
      <c r="F56" s="155"/>
      <c r="G56" s="97"/>
      <c r="H56" s="155"/>
      <c r="I56" s="155"/>
      <c r="J56" s="155"/>
      <c r="K56" s="97"/>
      <c r="L56" s="155"/>
      <c r="M56" s="155"/>
      <c r="N56" s="155"/>
      <c r="O56" s="97"/>
      <c r="P56" s="155"/>
      <c r="Q56" s="155"/>
      <c r="R56" s="155"/>
      <c r="S56" s="97"/>
      <c r="T56" s="155"/>
      <c r="U56" s="26" t="str">
        <f t="shared" si="2"/>
        <v/>
      </c>
      <c r="V56" s="123"/>
      <c r="W56" s="80"/>
      <c r="X56" s="81"/>
      <c r="Y56" s="81"/>
      <c r="Z56" s="81"/>
      <c r="AA56" s="154"/>
      <c r="AB56" s="155"/>
      <c r="AC56" s="97"/>
      <c r="AD56" s="155"/>
      <c r="AE56" s="155"/>
      <c r="AF56" s="155"/>
      <c r="AG56" s="97"/>
      <c r="AH56" s="155"/>
      <c r="AI56" s="155"/>
      <c r="AJ56" s="155"/>
      <c r="AK56" s="97"/>
      <c r="AL56" s="155"/>
      <c r="AM56" s="155"/>
      <c r="AN56" s="155"/>
      <c r="AO56" s="97"/>
      <c r="AP56" s="155"/>
      <c r="AQ56" s="26" t="str">
        <f t="shared" si="3"/>
        <v/>
      </c>
    </row>
    <row r="57" spans="1:43" customFormat="1" x14ac:dyDescent="0.25">
      <c r="A57" s="80"/>
      <c r="B57" s="81"/>
      <c r="C57" s="81"/>
      <c r="D57" s="81"/>
      <c r="E57" s="82"/>
      <c r="F57" s="83"/>
      <c r="G57" s="97"/>
      <c r="H57" s="155"/>
      <c r="I57" s="155"/>
      <c r="J57" s="155"/>
      <c r="K57" s="97"/>
      <c r="L57" s="155"/>
      <c r="M57" s="155"/>
      <c r="N57" s="155"/>
      <c r="O57" s="97"/>
      <c r="P57" s="155"/>
      <c r="Q57" s="155"/>
      <c r="R57" s="155"/>
      <c r="S57" s="97"/>
      <c r="T57" s="155"/>
      <c r="U57" s="26" t="str">
        <f t="shared" si="2"/>
        <v/>
      </c>
      <c r="V57" s="123"/>
      <c r="W57" s="80"/>
      <c r="X57" s="81"/>
      <c r="Y57" s="81"/>
      <c r="Z57" s="81"/>
      <c r="AA57" s="154"/>
      <c r="AB57" s="155"/>
      <c r="AC57" s="97"/>
      <c r="AD57" s="155"/>
      <c r="AE57" s="155"/>
      <c r="AF57" s="155"/>
      <c r="AG57" s="97"/>
      <c r="AH57" s="155"/>
      <c r="AI57" s="155"/>
      <c r="AJ57" s="155"/>
      <c r="AK57" s="97"/>
      <c r="AL57" s="155"/>
      <c r="AM57" s="155"/>
      <c r="AN57" s="155"/>
      <c r="AO57" s="97"/>
      <c r="AP57" s="155"/>
      <c r="AQ57" s="26" t="str">
        <f t="shared" si="3"/>
        <v/>
      </c>
    </row>
    <row r="58" spans="1:43" customFormat="1" x14ac:dyDescent="0.25">
      <c r="A58" s="80"/>
      <c r="B58" s="81"/>
      <c r="C58" s="81"/>
      <c r="D58" s="81"/>
      <c r="E58" s="82"/>
      <c r="F58" s="83"/>
      <c r="G58" s="97"/>
      <c r="H58" s="84"/>
      <c r="I58" s="85"/>
      <c r="J58" s="83"/>
      <c r="K58" s="97"/>
      <c r="L58" s="84"/>
      <c r="M58" s="85"/>
      <c r="N58" s="83"/>
      <c r="O58" s="97"/>
      <c r="P58" s="84"/>
      <c r="Q58" s="85"/>
      <c r="R58" s="83"/>
      <c r="S58" s="97"/>
      <c r="T58" s="84"/>
      <c r="U58" s="26"/>
      <c r="V58" s="123"/>
      <c r="W58" s="80"/>
      <c r="X58" s="81"/>
      <c r="Y58" s="81"/>
      <c r="Z58" s="81"/>
      <c r="AA58" s="154"/>
      <c r="AB58" s="155"/>
      <c r="AC58" s="97"/>
      <c r="AD58" s="155"/>
      <c r="AE58" s="155"/>
      <c r="AF58" s="155"/>
      <c r="AG58" s="97"/>
      <c r="AH58" s="155"/>
      <c r="AI58" s="155"/>
      <c r="AJ58" s="155"/>
      <c r="AK58" s="97"/>
      <c r="AL58" s="155"/>
      <c r="AM58" s="155"/>
      <c r="AN58" s="155"/>
      <c r="AO58" s="97"/>
      <c r="AP58" s="155"/>
      <c r="AQ58" s="26"/>
    </row>
    <row r="59" spans="1:43" customFormat="1" x14ac:dyDescent="0.25">
      <c r="A59" s="80"/>
      <c r="B59" s="81"/>
      <c r="C59" s="81"/>
      <c r="D59" s="81"/>
      <c r="E59" s="82"/>
      <c r="F59" s="83"/>
      <c r="G59" s="97"/>
      <c r="H59" s="84"/>
      <c r="I59" s="85"/>
      <c r="J59" s="83"/>
      <c r="K59" s="97"/>
      <c r="L59" s="84"/>
      <c r="M59" s="85"/>
      <c r="N59" s="83"/>
      <c r="O59" s="97"/>
      <c r="P59" s="84"/>
      <c r="Q59" s="85"/>
      <c r="R59" s="83"/>
      <c r="S59" s="97"/>
      <c r="T59" s="84"/>
      <c r="U59" s="26"/>
      <c r="V59" s="123"/>
      <c r="W59" s="80"/>
      <c r="X59" s="81"/>
      <c r="Y59" s="81"/>
      <c r="Z59" s="81"/>
      <c r="AA59" s="154"/>
      <c r="AB59" s="155"/>
      <c r="AC59" s="97"/>
      <c r="AD59" s="155"/>
      <c r="AE59" s="155"/>
      <c r="AF59" s="155"/>
      <c r="AG59" s="97"/>
      <c r="AH59" s="84"/>
      <c r="AI59" s="85"/>
      <c r="AJ59" s="83"/>
      <c r="AK59" s="97"/>
      <c r="AL59" s="84"/>
      <c r="AM59" s="85"/>
      <c r="AN59" s="83"/>
      <c r="AO59" s="97"/>
      <c r="AP59" s="84"/>
      <c r="AQ59" s="26"/>
    </row>
    <row r="60" spans="1:43" customFormat="1" x14ac:dyDescent="0.25">
      <c r="A60" s="80"/>
      <c r="B60" s="81"/>
      <c r="C60" s="81"/>
      <c r="D60" s="81"/>
      <c r="E60" s="82"/>
      <c r="F60" s="83"/>
      <c r="G60" s="97"/>
      <c r="H60" s="84"/>
      <c r="I60" s="85"/>
      <c r="J60" s="83"/>
      <c r="K60" s="97"/>
      <c r="L60" s="84"/>
      <c r="M60" s="85"/>
      <c r="N60" s="83"/>
      <c r="O60" s="97"/>
      <c r="P60" s="84"/>
      <c r="Q60" s="85"/>
      <c r="R60" s="83"/>
      <c r="S60" s="97"/>
      <c r="T60" s="84"/>
      <c r="U60" s="26"/>
      <c r="V60" s="123"/>
      <c r="W60" s="80"/>
      <c r="X60" s="81"/>
      <c r="Y60" s="81"/>
      <c r="Z60" s="81"/>
      <c r="AA60" s="154"/>
      <c r="AB60" s="155"/>
      <c r="AC60" s="97"/>
      <c r="AD60" s="84"/>
      <c r="AE60" s="85"/>
      <c r="AF60" s="83"/>
      <c r="AG60" s="97"/>
      <c r="AH60" s="84"/>
      <c r="AI60" s="85"/>
      <c r="AJ60" s="83"/>
      <c r="AK60" s="97"/>
      <c r="AL60" s="84"/>
      <c r="AM60" s="85"/>
      <c r="AN60" s="83"/>
      <c r="AO60" s="97"/>
      <c r="AP60" s="84"/>
      <c r="AQ60" s="26"/>
    </row>
    <row r="61" spans="1:43" customFormat="1" x14ac:dyDescent="0.25">
      <c r="A61" s="80"/>
      <c r="B61" s="81"/>
      <c r="C61" s="81"/>
      <c r="D61" s="81"/>
      <c r="E61" s="82"/>
      <c r="F61" s="83"/>
      <c r="G61" s="97"/>
      <c r="H61" s="84"/>
      <c r="I61" s="85"/>
      <c r="J61" s="83"/>
      <c r="K61" s="97"/>
      <c r="L61" s="84"/>
      <c r="M61" s="85"/>
      <c r="N61" s="83"/>
      <c r="O61" s="97"/>
      <c r="P61" s="84"/>
      <c r="Q61" s="85"/>
      <c r="R61" s="83"/>
      <c r="S61" s="97"/>
      <c r="T61" s="84"/>
      <c r="U61" s="26"/>
      <c r="V61" s="123"/>
      <c r="W61" s="80"/>
      <c r="X61" s="81"/>
      <c r="Y61" s="81"/>
      <c r="Z61" s="81"/>
      <c r="AA61" s="154"/>
      <c r="AB61" s="155"/>
      <c r="AC61" s="97"/>
      <c r="AD61" s="84"/>
      <c r="AE61" s="85"/>
      <c r="AF61" s="83"/>
      <c r="AG61" s="97"/>
      <c r="AH61" s="84"/>
      <c r="AI61" s="85"/>
      <c r="AJ61" s="83"/>
      <c r="AK61" s="97"/>
      <c r="AL61" s="84"/>
      <c r="AM61" s="85"/>
      <c r="AN61" s="83"/>
      <c r="AO61" s="97"/>
      <c r="AP61" s="84"/>
      <c r="AQ61" s="26"/>
    </row>
    <row r="62" spans="1:43" customFormat="1" x14ac:dyDescent="0.25">
      <c r="A62" s="80"/>
      <c r="B62" s="81"/>
      <c r="C62" s="81"/>
      <c r="D62" s="81"/>
      <c r="E62" s="82"/>
      <c r="F62" s="83"/>
      <c r="G62" s="97"/>
      <c r="H62" s="84"/>
      <c r="I62" s="85"/>
      <c r="J62" s="83"/>
      <c r="K62" s="97"/>
      <c r="L62" s="84"/>
      <c r="M62" s="85"/>
      <c r="N62" s="83"/>
      <c r="O62" s="97"/>
      <c r="P62" s="84"/>
      <c r="Q62" s="85"/>
      <c r="R62" s="83"/>
      <c r="S62" s="97"/>
      <c r="T62" s="84"/>
      <c r="U62" s="26"/>
      <c r="V62" s="123"/>
      <c r="W62" s="80"/>
      <c r="X62" s="81"/>
      <c r="Y62" s="81"/>
      <c r="Z62" s="81"/>
      <c r="AA62" s="154"/>
      <c r="AB62" s="155"/>
      <c r="AC62" s="97"/>
      <c r="AD62" s="84"/>
      <c r="AE62" s="85"/>
      <c r="AF62" s="83"/>
      <c r="AG62" s="97"/>
      <c r="AH62" s="84"/>
      <c r="AI62" s="85"/>
      <c r="AJ62" s="83"/>
      <c r="AK62" s="97"/>
      <c r="AL62" s="84"/>
      <c r="AM62" s="85"/>
      <c r="AN62" s="83"/>
      <c r="AO62" s="97"/>
      <c r="AP62" s="84"/>
      <c r="AQ62" s="26"/>
    </row>
    <row r="63" spans="1:43" customFormat="1" x14ac:dyDescent="0.25">
      <c r="A63" s="86"/>
      <c r="B63" s="81"/>
      <c r="C63" s="81"/>
      <c r="D63" s="87"/>
      <c r="E63" s="26"/>
      <c r="F63" s="26"/>
      <c r="G63" s="98"/>
      <c r="H63" s="26"/>
      <c r="I63" s="26"/>
      <c r="J63" s="26"/>
      <c r="K63" s="98"/>
      <c r="L63" s="26"/>
      <c r="M63" s="26"/>
      <c r="N63" s="26"/>
      <c r="O63" s="98"/>
      <c r="P63" s="26"/>
      <c r="Q63" s="26"/>
      <c r="R63" s="26"/>
      <c r="S63" s="98"/>
      <c r="T63" s="26"/>
      <c r="U63" s="26" t="str">
        <f t="shared" si="2"/>
        <v/>
      </c>
      <c r="V63" s="123"/>
      <c r="W63" s="86"/>
      <c r="X63" s="81"/>
      <c r="Y63" s="81"/>
      <c r="Z63" s="81"/>
      <c r="AA63" s="154"/>
      <c r="AB63" s="155"/>
      <c r="AC63" s="97"/>
      <c r="AD63" s="84"/>
      <c r="AE63" s="85"/>
      <c r="AF63" s="83"/>
      <c r="AG63" s="97"/>
      <c r="AH63" s="84"/>
      <c r="AI63" s="85"/>
      <c r="AJ63" s="83"/>
      <c r="AK63" s="97"/>
      <c r="AL63" s="84"/>
      <c r="AM63" s="85"/>
      <c r="AN63" s="83"/>
      <c r="AO63" s="97"/>
      <c r="AP63" s="84"/>
      <c r="AQ63" s="26"/>
    </row>
    <row r="64" spans="1:43" s="27" customFormat="1" ht="5.0999999999999996" customHeight="1" x14ac:dyDescent="0.25">
      <c r="A64" s="30"/>
      <c r="B64" s="46"/>
      <c r="C64" s="46"/>
      <c r="D64" s="47"/>
      <c r="V64" s="123"/>
      <c r="W64" s="30"/>
      <c r="X64" s="46"/>
      <c r="Y64" s="46"/>
      <c r="Z64" s="47"/>
    </row>
    <row r="65" spans="1:90" customFormat="1" x14ac:dyDescent="0.25">
      <c r="A65" s="25"/>
      <c r="B65" s="22"/>
      <c r="C65" s="22"/>
      <c r="D65" s="22"/>
      <c r="E65" s="39"/>
      <c r="F65" s="40"/>
      <c r="G65" s="41"/>
      <c r="H65" s="42"/>
      <c r="I65" s="43"/>
      <c r="J65" s="40"/>
      <c r="K65" s="41"/>
      <c r="L65" s="42"/>
      <c r="M65" s="43"/>
      <c r="N65" s="40"/>
      <c r="O65" s="41"/>
      <c r="P65" s="42"/>
      <c r="Q65" s="43"/>
      <c r="R65" s="40"/>
      <c r="S65" s="41"/>
      <c r="T65" s="42"/>
      <c r="V65" s="123"/>
      <c r="W65" s="25"/>
      <c r="X65" s="22"/>
      <c r="Y65" s="22"/>
      <c r="Z65" s="22"/>
      <c r="AA65" s="39"/>
      <c r="AB65" s="40"/>
      <c r="AC65" s="41"/>
      <c r="AD65" s="42"/>
      <c r="AE65" s="43"/>
      <c r="AF65" s="40"/>
      <c r="AG65" s="41"/>
      <c r="AH65" s="42"/>
      <c r="AI65" s="43"/>
      <c r="AJ65" s="40"/>
      <c r="AK65" s="41"/>
      <c r="AL65" s="42"/>
      <c r="AM65" s="43"/>
      <c r="AN65" s="40"/>
      <c r="AO65" s="41"/>
      <c r="AP65" s="42"/>
    </row>
    <row r="66" spans="1:90" s="1" customFormat="1" ht="18.95" customHeight="1" x14ac:dyDescent="0.25">
      <c r="A66" s="51"/>
      <c r="B66" s="52"/>
      <c r="C66" s="52"/>
      <c r="D66" s="52"/>
      <c r="E66" s="52"/>
      <c r="F66" s="53"/>
      <c r="G66" s="54"/>
      <c r="I66" s="51"/>
      <c r="J66" s="51"/>
      <c r="K66" s="52"/>
      <c r="L66" s="52"/>
      <c r="M66" s="52"/>
      <c r="N66" s="52"/>
      <c r="O66" s="53"/>
      <c r="P66" s="54"/>
      <c r="R66" s="51"/>
      <c r="S66" s="51"/>
      <c r="T66" s="115"/>
      <c r="U66" s="114" t="s">
        <v>19</v>
      </c>
      <c r="V66" s="119"/>
      <c r="W66" s="52"/>
      <c r="X66" s="53"/>
      <c r="Y66" s="54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115"/>
      <c r="AQ66" s="114" t="s">
        <v>18</v>
      </c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</row>
    <row r="67" spans="1:90" s="1" customFormat="1" ht="18.95" customHeight="1" x14ac:dyDescent="0.25">
      <c r="A67" s="51"/>
      <c r="B67" s="52"/>
      <c r="C67" s="52"/>
      <c r="D67" s="52"/>
      <c r="E67" s="52"/>
      <c r="F67" s="53"/>
      <c r="G67" s="54"/>
      <c r="I67" s="51"/>
      <c r="J67" s="51"/>
      <c r="K67" s="52"/>
      <c r="L67" s="52"/>
      <c r="M67" s="52"/>
      <c r="N67" s="52"/>
      <c r="O67" s="53"/>
      <c r="P67" s="54"/>
      <c r="R67" s="51"/>
      <c r="S67" s="51"/>
      <c r="T67" s="52"/>
      <c r="U67" s="116" t="s">
        <v>4</v>
      </c>
      <c r="V67" s="119"/>
      <c r="W67" s="52"/>
      <c r="X67" s="53"/>
      <c r="Y67" s="54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5"/>
      <c r="AQ67" s="116" t="str">
        <f>$U$67</f>
        <v>_3eC</v>
      </c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</row>
    <row r="68" spans="1:90" s="36" customFormat="1" ht="15" x14ac:dyDescent="0.25">
      <c r="A68" s="35"/>
      <c r="B68" s="35"/>
      <c r="C68" s="35"/>
      <c r="G68" s="37">
        <f>AVERAGE(G71:G90)</f>
        <v>11.522727272727273</v>
      </c>
      <c r="K68" s="37">
        <f>AVERAGE(K71:K90)</f>
        <v>12.840909090909092</v>
      </c>
      <c r="O68" s="37">
        <f>AVERAGE(O71:O90)</f>
        <v>8.704545454545455</v>
      </c>
      <c r="S68" s="37">
        <f>AVERAGE(S71:S90)</f>
        <v>7.3427272727272728</v>
      </c>
      <c r="V68" s="120"/>
      <c r="W68" s="35"/>
      <c r="X68" s="35"/>
      <c r="Y68" s="35"/>
      <c r="AC68" s="37">
        <f>AVERAGE(AC71:AC90)</f>
        <v>10.795454545454545</v>
      </c>
      <c r="AG68" s="37">
        <f>AVERAGE(AG71:AG90)</f>
        <v>6.5690909090909093</v>
      </c>
      <c r="AK68" s="37">
        <f>AVERAGE(AK71:AK90)</f>
        <v>11.681818181818182</v>
      </c>
      <c r="AO68" s="37">
        <f>AVERAGE(AO71:AO90)</f>
        <v>11.136363636363637</v>
      </c>
    </row>
    <row r="69" spans="1:90" s="38" customFormat="1" ht="18.95" customHeight="1" x14ac:dyDescent="0.25">
      <c r="A69" s="258" t="s">
        <v>8</v>
      </c>
      <c r="B69" s="257" t="s">
        <v>5</v>
      </c>
      <c r="C69" s="257" t="s">
        <v>11</v>
      </c>
      <c r="D69" s="257" t="s">
        <v>157</v>
      </c>
      <c r="E69" s="258" t="s">
        <v>12</v>
      </c>
      <c r="F69" s="258"/>
      <c r="G69" s="258"/>
      <c r="H69" s="258"/>
      <c r="I69" s="258" t="s">
        <v>13</v>
      </c>
      <c r="J69" s="258"/>
      <c r="K69" s="258"/>
      <c r="L69" s="258"/>
      <c r="M69" s="258" t="s">
        <v>14</v>
      </c>
      <c r="N69" s="258"/>
      <c r="O69" s="258"/>
      <c r="P69" s="258"/>
      <c r="Q69" s="258" t="s">
        <v>15</v>
      </c>
      <c r="R69" s="258"/>
      <c r="S69" s="258"/>
      <c r="T69" s="258"/>
      <c r="U69" s="78"/>
      <c r="V69" s="121"/>
      <c r="W69" s="256" t="s">
        <v>8</v>
      </c>
      <c r="X69" s="257" t="s">
        <v>5</v>
      </c>
      <c r="Y69" s="257" t="s">
        <v>11</v>
      </c>
      <c r="Z69" s="257" t="s">
        <v>157</v>
      </c>
      <c r="AA69" s="256" t="s">
        <v>12</v>
      </c>
      <c r="AB69" s="256"/>
      <c r="AC69" s="256"/>
      <c r="AD69" s="256"/>
      <c r="AE69" s="256" t="s">
        <v>13</v>
      </c>
      <c r="AF69" s="256"/>
      <c r="AG69" s="256"/>
      <c r="AH69" s="256"/>
      <c r="AI69" s="256" t="s">
        <v>14</v>
      </c>
      <c r="AJ69" s="256"/>
      <c r="AK69" s="256"/>
      <c r="AL69" s="256"/>
      <c r="AM69" s="256" t="s">
        <v>15</v>
      </c>
      <c r="AN69" s="256"/>
      <c r="AO69" s="256"/>
      <c r="AP69" s="256"/>
      <c r="AQ69" s="158"/>
    </row>
    <row r="70" spans="1:90" s="24" customFormat="1" ht="18.95" customHeight="1" x14ac:dyDescent="0.25">
      <c r="A70" s="258"/>
      <c r="B70" s="257"/>
      <c r="C70" s="257"/>
      <c r="D70" s="257"/>
      <c r="E70" s="152" t="s">
        <v>113</v>
      </c>
      <c r="F70" s="153" t="s">
        <v>114</v>
      </c>
      <c r="G70" s="96" t="s">
        <v>16</v>
      </c>
      <c r="H70" s="153" t="s">
        <v>17</v>
      </c>
      <c r="I70" s="152" t="str">
        <f>$E$6</f>
        <v>Av Homew</v>
      </c>
      <c r="J70" s="153" t="str">
        <f>$F$6</f>
        <v>Comp</v>
      </c>
      <c r="K70" s="96" t="str">
        <f>$G$6</f>
        <v>Av D</v>
      </c>
      <c r="L70" s="153" t="str">
        <f>$H$6</f>
        <v>Rank D</v>
      </c>
      <c r="M70" s="152" t="str">
        <f>$E$6</f>
        <v>Av Homew</v>
      </c>
      <c r="N70" s="153" t="str">
        <f>$F$6</f>
        <v>Comp</v>
      </c>
      <c r="O70" s="96" t="str">
        <f>$G$6</f>
        <v>Av D</v>
      </c>
      <c r="P70" s="153" t="str">
        <f>$H$6</f>
        <v>Rank D</v>
      </c>
      <c r="Q70" s="152" t="str">
        <f>$E$6</f>
        <v>Av Homew</v>
      </c>
      <c r="R70" s="153" t="str">
        <f>$F$6</f>
        <v>Comp</v>
      </c>
      <c r="S70" s="96" t="str">
        <f>$G$6</f>
        <v>Av D</v>
      </c>
      <c r="T70" s="153" t="str">
        <f>$H$6</f>
        <v>Rank D</v>
      </c>
      <c r="U70" s="153" t="s">
        <v>20</v>
      </c>
      <c r="V70" s="122"/>
      <c r="W70" s="256"/>
      <c r="X70" s="257"/>
      <c r="Y70" s="257"/>
      <c r="Z70" s="257"/>
      <c r="AA70" s="152" t="s">
        <v>113</v>
      </c>
      <c r="AB70" s="153" t="s">
        <v>114</v>
      </c>
      <c r="AC70" s="96" t="s">
        <v>16</v>
      </c>
      <c r="AD70" s="153" t="s">
        <v>17</v>
      </c>
      <c r="AE70" s="152" t="str">
        <f>$E$6</f>
        <v>Av Homew</v>
      </c>
      <c r="AF70" s="153" t="str">
        <f>$F$6</f>
        <v>Comp</v>
      </c>
      <c r="AG70" s="96" t="str">
        <f>$G$6</f>
        <v>Av D</v>
      </c>
      <c r="AH70" s="153" t="str">
        <f>$H$6</f>
        <v>Rank D</v>
      </c>
      <c r="AI70" s="152" t="str">
        <f>$E$6</f>
        <v>Av Homew</v>
      </c>
      <c r="AJ70" s="153" t="str">
        <f>$F$6</f>
        <v>Comp</v>
      </c>
      <c r="AK70" s="96" t="str">
        <f>$G$6</f>
        <v>Av D</v>
      </c>
      <c r="AL70" s="153" t="str">
        <f>$H$6</f>
        <v>Rank D</v>
      </c>
      <c r="AM70" s="152" t="str">
        <f>$E$6</f>
        <v>Av Homew</v>
      </c>
      <c r="AN70" s="153" t="str">
        <f>$F$6</f>
        <v>Comp</v>
      </c>
      <c r="AO70" s="96" t="str">
        <f>$G$6</f>
        <v>Av D</v>
      </c>
      <c r="AP70" s="153" t="str">
        <f>$H$6</f>
        <v>Rank D</v>
      </c>
      <c r="AQ70" s="23" t="s">
        <v>20</v>
      </c>
    </row>
    <row r="71" spans="1:90" customFormat="1" x14ac:dyDescent="0.25">
      <c r="A71" s="80" cm="1">
        <f t="array" ref="A71:A81">_xlfn.SEQUENCE(COUNTA($B$71:$B$95))</f>
        <v>1</v>
      </c>
      <c r="B71" s="81" t="s">
        <v>102</v>
      </c>
      <c r="C71" s="81" t="s">
        <v>54</v>
      </c>
      <c r="D71" s="81" t="s">
        <v>55</v>
      </c>
      <c r="E71" s="154">
        <v>13.5</v>
      </c>
      <c r="F71" s="155">
        <v>11</v>
      </c>
      <c r="G71" s="97">
        <v>12.25</v>
      </c>
      <c r="H71" s="155">
        <v>1</v>
      </c>
      <c r="I71" s="155">
        <v>8.5</v>
      </c>
      <c r="J71" s="155">
        <v>13</v>
      </c>
      <c r="K71" s="97">
        <v>10.75</v>
      </c>
      <c r="L71" s="155">
        <v>1</v>
      </c>
      <c r="M71" s="155">
        <v>8</v>
      </c>
      <c r="N71" s="155">
        <v>3</v>
      </c>
      <c r="O71" s="97">
        <v>5.5</v>
      </c>
      <c r="P71" s="155">
        <v>1</v>
      </c>
      <c r="Q71" s="155">
        <v>10.5</v>
      </c>
      <c r="R71" s="155">
        <v>13.5</v>
      </c>
      <c r="S71" s="97">
        <v>12</v>
      </c>
      <c r="T71" s="155">
        <v>1</v>
      </c>
      <c r="U71" s="156" t="str">
        <f t="shared" ref="U71:U81" si="4">IF(B71="","",$U$67)</f>
        <v>_3eC</v>
      </c>
      <c r="V71" s="123"/>
      <c r="W71" s="80" cm="1">
        <f t="array" ref="W71:W81">_xlfn.SEQUENCE(COUNTA($X$71:$X$95))</f>
        <v>1</v>
      </c>
      <c r="X71" s="81" t="s">
        <v>102</v>
      </c>
      <c r="Y71" s="81" t="s">
        <v>54</v>
      </c>
      <c r="Z71" s="81" t="s">
        <v>55</v>
      </c>
      <c r="AA71" s="154">
        <v>13.5</v>
      </c>
      <c r="AB71" s="155">
        <v>11</v>
      </c>
      <c r="AC71" s="97">
        <v>12.75</v>
      </c>
      <c r="AD71" s="155">
        <v>12</v>
      </c>
      <c r="AE71" s="155">
        <v>8.5</v>
      </c>
      <c r="AF71" s="155">
        <v>13</v>
      </c>
      <c r="AG71" s="97">
        <v>5.5</v>
      </c>
      <c r="AH71" s="155">
        <v>22</v>
      </c>
      <c r="AI71" s="155">
        <v>8</v>
      </c>
      <c r="AJ71" s="155">
        <v>3</v>
      </c>
      <c r="AK71" s="97">
        <v>14.25</v>
      </c>
      <c r="AL71" s="155">
        <v>12</v>
      </c>
      <c r="AM71" s="155">
        <v>10.5</v>
      </c>
      <c r="AN71" s="155">
        <v>13.5</v>
      </c>
      <c r="AO71" s="97">
        <v>17.5</v>
      </c>
      <c r="AP71" s="155">
        <v>22</v>
      </c>
      <c r="AQ71" s="26" t="str">
        <f t="shared" ref="AQ71:AQ81" si="5">IF(X71="","",$AQ$67)</f>
        <v>_3eC</v>
      </c>
    </row>
    <row r="72" spans="1:90" customFormat="1" x14ac:dyDescent="0.25">
      <c r="A72" s="80">
        <v>2</v>
      </c>
      <c r="B72" s="81" t="s">
        <v>103</v>
      </c>
      <c r="C72" s="81" t="s">
        <v>130</v>
      </c>
      <c r="D72" s="81" t="s">
        <v>131</v>
      </c>
      <c r="E72" s="154">
        <v>17.5</v>
      </c>
      <c r="F72" s="155">
        <v>15</v>
      </c>
      <c r="G72" s="97">
        <v>16.25</v>
      </c>
      <c r="H72" s="155">
        <v>2</v>
      </c>
      <c r="I72" s="155">
        <v>17.5</v>
      </c>
      <c r="J72" s="155">
        <v>18</v>
      </c>
      <c r="K72" s="97">
        <v>17.75</v>
      </c>
      <c r="L72" s="155">
        <v>2</v>
      </c>
      <c r="M72" s="155">
        <v>13.5</v>
      </c>
      <c r="N72" s="155">
        <v>17</v>
      </c>
      <c r="O72" s="97">
        <v>15.25</v>
      </c>
      <c r="P72" s="155">
        <v>2</v>
      </c>
      <c r="Q72" s="155">
        <v>2.5</v>
      </c>
      <c r="R72" s="155">
        <v>2.5</v>
      </c>
      <c r="S72" s="97">
        <v>2.5</v>
      </c>
      <c r="T72" s="155">
        <v>2</v>
      </c>
      <c r="U72" s="156" t="str">
        <f t="shared" si="4"/>
        <v>_3eC</v>
      </c>
      <c r="V72" s="123"/>
      <c r="W72" s="80">
        <v>2</v>
      </c>
      <c r="X72" s="81" t="s">
        <v>103</v>
      </c>
      <c r="Y72" s="81" t="s">
        <v>130</v>
      </c>
      <c r="Z72" s="81" t="s">
        <v>131</v>
      </c>
      <c r="AA72" s="154">
        <v>17.5</v>
      </c>
      <c r="AB72" s="155">
        <v>15</v>
      </c>
      <c r="AC72" s="97">
        <v>12</v>
      </c>
      <c r="AD72" s="155">
        <v>13</v>
      </c>
      <c r="AE72" s="155">
        <v>17.5</v>
      </c>
      <c r="AF72" s="155">
        <v>18</v>
      </c>
      <c r="AG72" s="97">
        <v>3.75</v>
      </c>
      <c r="AH72" s="155">
        <v>21</v>
      </c>
      <c r="AI72" s="155">
        <v>13.5</v>
      </c>
      <c r="AJ72" s="155">
        <v>17</v>
      </c>
      <c r="AK72" s="97">
        <v>15.75</v>
      </c>
      <c r="AL72" s="155">
        <v>13</v>
      </c>
      <c r="AM72" s="155">
        <v>2.5</v>
      </c>
      <c r="AN72" s="155">
        <v>2.5</v>
      </c>
      <c r="AO72" s="97">
        <v>6.25</v>
      </c>
      <c r="AP72" s="155">
        <v>21</v>
      </c>
      <c r="AQ72" s="26" t="str">
        <f t="shared" si="5"/>
        <v>_3eC</v>
      </c>
    </row>
    <row r="73" spans="1:90" customFormat="1" x14ac:dyDescent="0.25">
      <c r="A73" s="80">
        <v>3</v>
      </c>
      <c r="B73" s="81" t="s">
        <v>104</v>
      </c>
      <c r="C73" s="81" t="s">
        <v>132</v>
      </c>
      <c r="D73" s="81" t="s">
        <v>133</v>
      </c>
      <c r="E73" s="154">
        <v>13</v>
      </c>
      <c r="F73" s="155">
        <v>13</v>
      </c>
      <c r="G73" s="97">
        <v>13</v>
      </c>
      <c r="H73" s="155">
        <v>3</v>
      </c>
      <c r="I73" s="155">
        <v>13</v>
      </c>
      <c r="J73" s="155">
        <v>17</v>
      </c>
      <c r="K73" s="97">
        <v>15</v>
      </c>
      <c r="L73" s="155">
        <v>3</v>
      </c>
      <c r="M73" s="155">
        <v>15</v>
      </c>
      <c r="N73" s="155">
        <v>14</v>
      </c>
      <c r="O73" s="97">
        <v>14.5</v>
      </c>
      <c r="P73" s="155">
        <v>3</v>
      </c>
      <c r="Q73" s="155">
        <v>9.25</v>
      </c>
      <c r="R73" s="155">
        <v>17</v>
      </c>
      <c r="S73" s="97">
        <v>13.13</v>
      </c>
      <c r="T73" s="155">
        <v>3</v>
      </c>
      <c r="U73" s="156" t="str">
        <f t="shared" si="4"/>
        <v>_3eC</v>
      </c>
      <c r="V73" s="123"/>
      <c r="W73" s="80">
        <v>3</v>
      </c>
      <c r="X73" s="81" t="s">
        <v>104</v>
      </c>
      <c r="Y73" s="81" t="s">
        <v>132</v>
      </c>
      <c r="Z73" s="81" t="s">
        <v>133</v>
      </c>
      <c r="AA73" s="154">
        <v>13</v>
      </c>
      <c r="AB73" s="155">
        <v>13</v>
      </c>
      <c r="AC73" s="97">
        <v>10</v>
      </c>
      <c r="AD73" s="155">
        <v>14</v>
      </c>
      <c r="AE73" s="155">
        <v>13</v>
      </c>
      <c r="AF73" s="155">
        <v>17</v>
      </c>
      <c r="AG73" s="97">
        <v>9.5</v>
      </c>
      <c r="AH73" s="155">
        <v>20</v>
      </c>
      <c r="AI73" s="155">
        <v>15</v>
      </c>
      <c r="AJ73" s="155">
        <v>14</v>
      </c>
      <c r="AK73" s="97">
        <v>14.75</v>
      </c>
      <c r="AL73" s="155">
        <v>14</v>
      </c>
      <c r="AM73" s="155">
        <v>9.25</v>
      </c>
      <c r="AN73" s="155">
        <v>17</v>
      </c>
      <c r="AO73" s="97">
        <v>15.75</v>
      </c>
      <c r="AP73" s="155">
        <v>20</v>
      </c>
      <c r="AQ73" s="26" t="str">
        <f t="shared" si="5"/>
        <v>_3eC</v>
      </c>
    </row>
    <row r="74" spans="1:90" customFormat="1" x14ac:dyDescent="0.25">
      <c r="A74" s="80">
        <v>4</v>
      </c>
      <c r="B74" s="81" t="s">
        <v>105</v>
      </c>
      <c r="C74" s="81" t="s">
        <v>134</v>
      </c>
      <c r="D74" s="81" t="s">
        <v>135</v>
      </c>
      <c r="E74" s="154">
        <v>11</v>
      </c>
      <c r="F74" s="155">
        <v>14</v>
      </c>
      <c r="G74" s="97">
        <v>12.5</v>
      </c>
      <c r="H74" s="155">
        <v>4</v>
      </c>
      <c r="I74" s="155">
        <v>13.5</v>
      </c>
      <c r="J74" s="155">
        <v>14</v>
      </c>
      <c r="K74" s="97">
        <v>13.75</v>
      </c>
      <c r="L74" s="155">
        <v>4</v>
      </c>
      <c r="M74" s="155">
        <v>9</v>
      </c>
      <c r="N74" s="155">
        <v>2</v>
      </c>
      <c r="O74" s="97">
        <v>5.5</v>
      </c>
      <c r="P74" s="155">
        <v>4</v>
      </c>
      <c r="Q74" s="155">
        <v>7.5</v>
      </c>
      <c r="R74" s="155">
        <v>12.25</v>
      </c>
      <c r="S74" s="97">
        <v>9.8800000000000008</v>
      </c>
      <c r="T74" s="155">
        <v>4</v>
      </c>
      <c r="U74" s="156" t="str">
        <f t="shared" si="4"/>
        <v>_3eC</v>
      </c>
      <c r="V74" s="123"/>
      <c r="W74" s="80">
        <v>4</v>
      </c>
      <c r="X74" s="81" t="s">
        <v>105</v>
      </c>
      <c r="Y74" s="81" t="s">
        <v>134</v>
      </c>
      <c r="Z74" s="81" t="s">
        <v>135</v>
      </c>
      <c r="AA74" s="154">
        <v>11</v>
      </c>
      <c r="AB74" s="155">
        <v>14</v>
      </c>
      <c r="AC74" s="97">
        <v>11.75</v>
      </c>
      <c r="AD74" s="155">
        <v>15</v>
      </c>
      <c r="AE74" s="155">
        <v>13.5</v>
      </c>
      <c r="AF74" s="155">
        <v>14</v>
      </c>
      <c r="AG74" s="97">
        <v>5.25</v>
      </c>
      <c r="AH74" s="155">
        <v>19</v>
      </c>
      <c r="AI74" s="155">
        <v>9</v>
      </c>
      <c r="AJ74" s="155">
        <v>2</v>
      </c>
      <c r="AK74" s="97">
        <v>10.25</v>
      </c>
      <c r="AL74" s="155">
        <v>15</v>
      </c>
      <c r="AM74" s="155">
        <v>7.5</v>
      </c>
      <c r="AN74" s="155">
        <v>12.25</v>
      </c>
      <c r="AO74" s="97">
        <v>5.25</v>
      </c>
      <c r="AP74" s="155">
        <v>19</v>
      </c>
      <c r="AQ74" s="26" t="str">
        <f t="shared" si="5"/>
        <v>_3eC</v>
      </c>
    </row>
    <row r="75" spans="1:90" customFormat="1" x14ac:dyDescent="0.25">
      <c r="A75" s="80">
        <v>5</v>
      </c>
      <c r="B75" s="81" t="s">
        <v>106</v>
      </c>
      <c r="C75" s="81" t="s">
        <v>136</v>
      </c>
      <c r="D75" s="81" t="s">
        <v>137</v>
      </c>
      <c r="E75" s="154">
        <v>12.5</v>
      </c>
      <c r="F75" s="155">
        <v>13</v>
      </c>
      <c r="G75" s="97">
        <v>12.75</v>
      </c>
      <c r="H75" s="155">
        <v>5</v>
      </c>
      <c r="I75" s="155">
        <v>13</v>
      </c>
      <c r="J75" s="155">
        <v>16</v>
      </c>
      <c r="K75" s="97">
        <v>14.5</v>
      </c>
      <c r="L75" s="155">
        <v>5</v>
      </c>
      <c r="M75" s="155">
        <v>11.5</v>
      </c>
      <c r="N75" s="155">
        <v>14</v>
      </c>
      <c r="O75" s="97">
        <v>12.75</v>
      </c>
      <c r="P75" s="155">
        <v>5</v>
      </c>
      <c r="Q75" s="155">
        <v>3.75</v>
      </c>
      <c r="R75" s="155">
        <v>7.25</v>
      </c>
      <c r="S75" s="97">
        <v>5.5</v>
      </c>
      <c r="T75" s="155">
        <v>5</v>
      </c>
      <c r="U75" s="156" t="str">
        <f t="shared" si="4"/>
        <v>_3eC</v>
      </c>
      <c r="V75" s="123"/>
      <c r="W75" s="80">
        <v>5</v>
      </c>
      <c r="X75" s="81" t="s">
        <v>106</v>
      </c>
      <c r="Y75" s="81" t="s">
        <v>136</v>
      </c>
      <c r="Z75" s="81" t="s">
        <v>137</v>
      </c>
      <c r="AA75" s="154">
        <v>12.5</v>
      </c>
      <c r="AB75" s="155">
        <v>13</v>
      </c>
      <c r="AC75" s="97">
        <v>8.75</v>
      </c>
      <c r="AD75" s="155">
        <v>16</v>
      </c>
      <c r="AE75" s="155">
        <v>13</v>
      </c>
      <c r="AF75" s="155">
        <v>16</v>
      </c>
      <c r="AG75" s="97">
        <v>10.130000000000001</v>
      </c>
      <c r="AH75" s="155">
        <v>18</v>
      </c>
      <c r="AI75" s="155">
        <v>11.5</v>
      </c>
      <c r="AJ75" s="155">
        <v>14</v>
      </c>
      <c r="AK75" s="97">
        <v>16.25</v>
      </c>
      <c r="AL75" s="155">
        <v>16</v>
      </c>
      <c r="AM75" s="155">
        <v>3.75</v>
      </c>
      <c r="AN75" s="155">
        <v>7.25</v>
      </c>
      <c r="AO75" s="97">
        <v>8.75</v>
      </c>
      <c r="AP75" s="155">
        <v>18</v>
      </c>
      <c r="AQ75" s="26" t="str">
        <f t="shared" si="5"/>
        <v>_3eC</v>
      </c>
    </row>
    <row r="76" spans="1:90" customFormat="1" x14ac:dyDescent="0.25">
      <c r="A76" s="80">
        <v>6</v>
      </c>
      <c r="B76" s="81" t="s">
        <v>107</v>
      </c>
      <c r="C76" s="81" t="s">
        <v>138</v>
      </c>
      <c r="D76" s="81" t="s">
        <v>139</v>
      </c>
      <c r="E76" s="154">
        <v>11</v>
      </c>
      <c r="F76" s="155">
        <v>13</v>
      </c>
      <c r="G76" s="97">
        <v>12</v>
      </c>
      <c r="H76" s="155">
        <v>6</v>
      </c>
      <c r="I76" s="155">
        <v>7</v>
      </c>
      <c r="J76" s="155">
        <v>11</v>
      </c>
      <c r="K76" s="97">
        <v>9</v>
      </c>
      <c r="L76" s="155">
        <v>6</v>
      </c>
      <c r="M76" s="155">
        <v>9.5</v>
      </c>
      <c r="N76" s="155">
        <v>6</v>
      </c>
      <c r="O76" s="97">
        <v>7.75</v>
      </c>
      <c r="P76" s="155">
        <v>6</v>
      </c>
      <c r="Q76" s="155">
        <v>5.5</v>
      </c>
      <c r="R76" s="155">
        <v>2</v>
      </c>
      <c r="S76" s="97">
        <v>3.75</v>
      </c>
      <c r="T76" s="155">
        <v>6</v>
      </c>
      <c r="U76" s="156" t="str">
        <f t="shared" si="4"/>
        <v>_3eC</v>
      </c>
      <c r="V76" s="123"/>
      <c r="W76" s="80">
        <v>6</v>
      </c>
      <c r="X76" s="81" t="s">
        <v>107</v>
      </c>
      <c r="Y76" s="81" t="s">
        <v>138</v>
      </c>
      <c r="Z76" s="81" t="s">
        <v>139</v>
      </c>
      <c r="AA76" s="154">
        <v>11</v>
      </c>
      <c r="AB76" s="155">
        <v>13</v>
      </c>
      <c r="AC76" s="97">
        <v>10</v>
      </c>
      <c r="AD76" s="155">
        <v>17</v>
      </c>
      <c r="AE76" s="155">
        <v>7</v>
      </c>
      <c r="AF76" s="155">
        <v>11</v>
      </c>
      <c r="AG76" s="97">
        <v>6.5</v>
      </c>
      <c r="AH76" s="155">
        <v>17</v>
      </c>
      <c r="AI76" s="155">
        <v>9.5</v>
      </c>
      <c r="AJ76" s="155">
        <v>6</v>
      </c>
      <c r="AK76" s="97">
        <v>11.5</v>
      </c>
      <c r="AL76" s="155">
        <v>17</v>
      </c>
      <c r="AM76" s="155">
        <v>5.5</v>
      </c>
      <c r="AN76" s="155">
        <v>2</v>
      </c>
      <c r="AO76" s="97">
        <v>5.5</v>
      </c>
      <c r="AP76" s="155">
        <v>17</v>
      </c>
      <c r="AQ76" s="26" t="str">
        <f t="shared" si="5"/>
        <v>_3eC</v>
      </c>
    </row>
    <row r="77" spans="1:90" customFormat="1" x14ac:dyDescent="0.25">
      <c r="A77" s="80">
        <v>7</v>
      </c>
      <c r="B77" s="81" t="s">
        <v>108</v>
      </c>
      <c r="C77" s="81" t="s">
        <v>140</v>
      </c>
      <c r="D77" s="81" t="s">
        <v>141</v>
      </c>
      <c r="E77" s="154">
        <v>11</v>
      </c>
      <c r="F77" s="155">
        <v>9</v>
      </c>
      <c r="G77" s="97">
        <v>10</v>
      </c>
      <c r="H77" s="155">
        <v>7</v>
      </c>
      <c r="I77" s="155">
        <v>12.5</v>
      </c>
      <c r="J77" s="155">
        <v>15</v>
      </c>
      <c r="K77" s="97">
        <v>13.75</v>
      </c>
      <c r="L77" s="155">
        <v>7</v>
      </c>
      <c r="M77" s="155">
        <v>6</v>
      </c>
      <c r="N77" s="155">
        <v>4</v>
      </c>
      <c r="O77" s="97">
        <v>5</v>
      </c>
      <c r="P77" s="155">
        <v>7</v>
      </c>
      <c r="Q77" s="155">
        <v>9.75</v>
      </c>
      <c r="R77" s="155">
        <v>9.25</v>
      </c>
      <c r="S77" s="97">
        <v>9.5</v>
      </c>
      <c r="T77" s="155">
        <v>7</v>
      </c>
      <c r="U77" s="156" t="str">
        <f t="shared" si="4"/>
        <v>_3eC</v>
      </c>
      <c r="V77" s="123"/>
      <c r="W77" s="80">
        <v>7</v>
      </c>
      <c r="X77" s="81" t="s">
        <v>108</v>
      </c>
      <c r="Y77" s="81" t="s">
        <v>140</v>
      </c>
      <c r="Z77" s="81" t="s">
        <v>141</v>
      </c>
      <c r="AA77" s="154">
        <v>11</v>
      </c>
      <c r="AB77" s="155">
        <v>9</v>
      </c>
      <c r="AC77" s="97">
        <v>5.5</v>
      </c>
      <c r="AD77" s="155">
        <v>18</v>
      </c>
      <c r="AE77" s="155">
        <v>12.5</v>
      </c>
      <c r="AF77" s="155">
        <v>15</v>
      </c>
      <c r="AG77" s="97">
        <v>2.63</v>
      </c>
      <c r="AH77" s="155">
        <v>16</v>
      </c>
      <c r="AI77" s="155">
        <v>6</v>
      </c>
      <c r="AJ77" s="155">
        <v>4</v>
      </c>
      <c r="AK77" s="97">
        <v>9.75</v>
      </c>
      <c r="AL77" s="155">
        <v>18</v>
      </c>
      <c r="AM77" s="155">
        <v>9.75</v>
      </c>
      <c r="AN77" s="155">
        <v>9.25</v>
      </c>
      <c r="AO77" s="97">
        <v>9.75</v>
      </c>
      <c r="AP77" s="155">
        <v>16</v>
      </c>
      <c r="AQ77" s="26" t="str">
        <f t="shared" si="5"/>
        <v>_3eC</v>
      </c>
    </row>
    <row r="78" spans="1:90" customFormat="1" x14ac:dyDescent="0.25">
      <c r="A78" s="80">
        <v>8</v>
      </c>
      <c r="B78" s="81" t="s">
        <v>109</v>
      </c>
      <c r="C78" s="81" t="s">
        <v>142</v>
      </c>
      <c r="D78" s="81" t="s">
        <v>143</v>
      </c>
      <c r="E78" s="154">
        <v>10.5</v>
      </c>
      <c r="F78" s="155">
        <v>13</v>
      </c>
      <c r="G78" s="97">
        <v>11.75</v>
      </c>
      <c r="H78" s="155">
        <v>8</v>
      </c>
      <c r="I78" s="155">
        <v>11</v>
      </c>
      <c r="J78" s="155">
        <v>11</v>
      </c>
      <c r="K78" s="97">
        <v>11</v>
      </c>
      <c r="L78" s="155">
        <v>8</v>
      </c>
      <c r="M78" s="155">
        <v>10</v>
      </c>
      <c r="N78" s="155">
        <v>6</v>
      </c>
      <c r="O78" s="97">
        <v>8</v>
      </c>
      <c r="P78" s="155">
        <v>8</v>
      </c>
      <c r="Q78" s="155">
        <v>3.75</v>
      </c>
      <c r="R78" s="155">
        <v>6.75</v>
      </c>
      <c r="S78" s="97">
        <v>5.25</v>
      </c>
      <c r="T78" s="155">
        <v>8</v>
      </c>
      <c r="U78" s="156" t="str">
        <f t="shared" si="4"/>
        <v>_3eC</v>
      </c>
      <c r="V78" s="123"/>
      <c r="W78" s="80">
        <v>8</v>
      </c>
      <c r="X78" s="81" t="s">
        <v>109</v>
      </c>
      <c r="Y78" s="81" t="s">
        <v>142</v>
      </c>
      <c r="Z78" s="81" t="s">
        <v>143</v>
      </c>
      <c r="AA78" s="154">
        <v>10.5</v>
      </c>
      <c r="AB78" s="155">
        <v>13</v>
      </c>
      <c r="AC78" s="97">
        <v>15.25</v>
      </c>
      <c r="AD78" s="155">
        <v>19</v>
      </c>
      <c r="AE78" s="155">
        <v>11</v>
      </c>
      <c r="AF78" s="155">
        <v>11</v>
      </c>
      <c r="AG78" s="97">
        <v>6.75</v>
      </c>
      <c r="AH78" s="155">
        <v>15</v>
      </c>
      <c r="AI78" s="155">
        <v>10</v>
      </c>
      <c r="AJ78" s="155">
        <v>6</v>
      </c>
      <c r="AK78" s="97">
        <v>6.25</v>
      </c>
      <c r="AL78" s="155">
        <v>19</v>
      </c>
      <c r="AM78" s="155">
        <v>3.75</v>
      </c>
      <c r="AN78" s="155">
        <v>6.75</v>
      </c>
      <c r="AO78" s="97">
        <v>17.5</v>
      </c>
      <c r="AP78" s="155">
        <v>15</v>
      </c>
      <c r="AQ78" s="26" t="str">
        <f t="shared" si="5"/>
        <v>_3eC</v>
      </c>
    </row>
    <row r="79" spans="1:90" customFormat="1" x14ac:dyDescent="0.25">
      <c r="A79" s="80">
        <v>9</v>
      </c>
      <c r="B79" s="81" t="s">
        <v>110</v>
      </c>
      <c r="C79" s="81" t="s">
        <v>35</v>
      </c>
      <c r="D79" s="81" t="s">
        <v>144</v>
      </c>
      <c r="E79" s="154">
        <v>9.5</v>
      </c>
      <c r="F79" s="155">
        <v>8</v>
      </c>
      <c r="G79" s="97">
        <v>8.75</v>
      </c>
      <c r="H79" s="155">
        <v>9</v>
      </c>
      <c r="I79" s="155">
        <v>11.5</v>
      </c>
      <c r="J79" s="155">
        <v>12</v>
      </c>
      <c r="K79" s="97">
        <v>11.75</v>
      </c>
      <c r="L79" s="155">
        <v>9</v>
      </c>
      <c r="M79" s="155">
        <v>9.5</v>
      </c>
      <c r="N79" s="155">
        <v>4</v>
      </c>
      <c r="O79" s="97">
        <v>6.75</v>
      </c>
      <c r="P79" s="155">
        <v>9</v>
      </c>
      <c r="Q79" s="155">
        <v>10.75</v>
      </c>
      <c r="R79" s="155">
        <v>9.5</v>
      </c>
      <c r="S79" s="97">
        <v>10.130000000000001</v>
      </c>
      <c r="T79" s="155">
        <v>9</v>
      </c>
      <c r="U79" s="156" t="str">
        <f t="shared" si="4"/>
        <v>_3eC</v>
      </c>
      <c r="V79" s="123"/>
      <c r="W79" s="80">
        <v>9</v>
      </c>
      <c r="X79" s="81" t="s">
        <v>110</v>
      </c>
      <c r="Y79" s="81" t="s">
        <v>35</v>
      </c>
      <c r="Z79" s="81" t="s">
        <v>144</v>
      </c>
      <c r="AA79" s="154">
        <v>9.5</v>
      </c>
      <c r="AB79" s="155">
        <v>8</v>
      </c>
      <c r="AC79" s="97">
        <v>14.5</v>
      </c>
      <c r="AD79" s="155">
        <v>20</v>
      </c>
      <c r="AE79" s="155">
        <v>11.5</v>
      </c>
      <c r="AF79" s="155">
        <v>12</v>
      </c>
      <c r="AG79" s="97">
        <v>7.25</v>
      </c>
      <c r="AH79" s="155">
        <v>14</v>
      </c>
      <c r="AI79" s="155">
        <v>9.5</v>
      </c>
      <c r="AJ79" s="155">
        <v>4</v>
      </c>
      <c r="AK79" s="97">
        <v>15.75</v>
      </c>
      <c r="AL79" s="155">
        <v>20</v>
      </c>
      <c r="AM79" s="155">
        <v>10.75</v>
      </c>
      <c r="AN79" s="155">
        <v>9.5</v>
      </c>
      <c r="AO79" s="97">
        <v>8.75</v>
      </c>
      <c r="AP79" s="155">
        <v>14</v>
      </c>
      <c r="AQ79" s="26" t="str">
        <f t="shared" si="5"/>
        <v>_3eC</v>
      </c>
    </row>
    <row r="80" spans="1:90" customFormat="1" x14ac:dyDescent="0.25">
      <c r="A80" s="80">
        <v>10</v>
      </c>
      <c r="B80" s="81" t="s">
        <v>111</v>
      </c>
      <c r="C80" s="81" t="s">
        <v>138</v>
      </c>
      <c r="D80" s="81" t="s">
        <v>145</v>
      </c>
      <c r="E80" s="154">
        <v>10</v>
      </c>
      <c r="F80" s="155">
        <v>10</v>
      </c>
      <c r="G80" s="97">
        <v>10</v>
      </c>
      <c r="H80" s="155">
        <v>10</v>
      </c>
      <c r="I80" s="155">
        <v>9.5</v>
      </c>
      <c r="J80" s="155">
        <v>15</v>
      </c>
      <c r="K80" s="97">
        <v>12.25</v>
      </c>
      <c r="L80" s="155">
        <v>10</v>
      </c>
      <c r="M80" s="155">
        <v>10</v>
      </c>
      <c r="N80" s="155">
        <v>4</v>
      </c>
      <c r="O80" s="97">
        <v>7</v>
      </c>
      <c r="P80" s="155">
        <v>10</v>
      </c>
      <c r="Q80" s="155">
        <v>6.5</v>
      </c>
      <c r="R80" s="155">
        <v>6.5</v>
      </c>
      <c r="S80" s="97">
        <v>6.5</v>
      </c>
      <c r="T80" s="155">
        <v>10</v>
      </c>
      <c r="U80" s="156" t="str">
        <f t="shared" si="4"/>
        <v>_3eC</v>
      </c>
      <c r="V80" s="123"/>
      <c r="W80" s="80">
        <v>10</v>
      </c>
      <c r="X80" s="81" t="s">
        <v>111</v>
      </c>
      <c r="Y80" s="81" t="s">
        <v>138</v>
      </c>
      <c r="Z80" s="81" t="s">
        <v>145</v>
      </c>
      <c r="AA80" s="154">
        <v>10</v>
      </c>
      <c r="AB80" s="155">
        <v>10</v>
      </c>
      <c r="AC80" s="97">
        <v>5.5</v>
      </c>
      <c r="AD80" s="155">
        <v>21</v>
      </c>
      <c r="AE80" s="155">
        <v>9.5</v>
      </c>
      <c r="AF80" s="155">
        <v>15</v>
      </c>
      <c r="AG80" s="97">
        <v>8.25</v>
      </c>
      <c r="AH80" s="155">
        <v>13</v>
      </c>
      <c r="AI80" s="155">
        <v>10</v>
      </c>
      <c r="AJ80" s="155">
        <v>4</v>
      </c>
      <c r="AK80" s="97">
        <v>5.25</v>
      </c>
      <c r="AL80" s="155">
        <v>21</v>
      </c>
      <c r="AM80" s="155">
        <v>6.5</v>
      </c>
      <c r="AN80" s="155">
        <v>6.5</v>
      </c>
      <c r="AO80" s="97">
        <v>12</v>
      </c>
      <c r="AP80" s="155">
        <v>13</v>
      </c>
      <c r="AQ80" s="26" t="str">
        <f t="shared" si="5"/>
        <v>_3eC</v>
      </c>
    </row>
    <row r="81" spans="1:43" customFormat="1" x14ac:dyDescent="0.25">
      <c r="A81" s="80">
        <v>11</v>
      </c>
      <c r="B81" s="81" t="s">
        <v>112</v>
      </c>
      <c r="C81" s="81" t="s">
        <v>146</v>
      </c>
      <c r="D81" s="81" t="s">
        <v>147</v>
      </c>
      <c r="E81" s="154">
        <v>9</v>
      </c>
      <c r="F81" s="155">
        <v>6</v>
      </c>
      <c r="G81" s="97">
        <v>7.5</v>
      </c>
      <c r="H81" s="155">
        <v>11</v>
      </c>
      <c r="I81" s="155">
        <v>9.5</v>
      </c>
      <c r="J81" s="155">
        <v>14</v>
      </c>
      <c r="K81" s="97">
        <v>11.75</v>
      </c>
      <c r="L81" s="155">
        <v>11</v>
      </c>
      <c r="M81" s="155">
        <v>8.5</v>
      </c>
      <c r="N81" s="155">
        <v>7</v>
      </c>
      <c r="O81" s="97">
        <v>7.75</v>
      </c>
      <c r="P81" s="155">
        <v>11</v>
      </c>
      <c r="Q81" s="155">
        <v>3.25</v>
      </c>
      <c r="R81" s="155">
        <v>2</v>
      </c>
      <c r="S81" s="97">
        <v>2.63</v>
      </c>
      <c r="T81" s="155">
        <v>11</v>
      </c>
      <c r="U81" s="156" t="str">
        <f t="shared" si="4"/>
        <v>_3eC</v>
      </c>
      <c r="V81" s="123"/>
      <c r="W81" s="80">
        <v>11</v>
      </c>
      <c r="X81" s="81" t="s">
        <v>112</v>
      </c>
      <c r="Y81" s="81" t="s">
        <v>146</v>
      </c>
      <c r="Z81" s="81" t="s">
        <v>147</v>
      </c>
      <c r="AA81" s="154">
        <v>9</v>
      </c>
      <c r="AB81" s="155">
        <v>6</v>
      </c>
      <c r="AC81" s="97">
        <v>12.75</v>
      </c>
      <c r="AD81" s="155">
        <v>22</v>
      </c>
      <c r="AE81" s="155">
        <v>9.5</v>
      </c>
      <c r="AF81" s="155">
        <v>14</v>
      </c>
      <c r="AG81" s="97">
        <v>6.75</v>
      </c>
      <c r="AH81" s="155">
        <v>12</v>
      </c>
      <c r="AI81" s="155">
        <v>8.5</v>
      </c>
      <c r="AJ81" s="155">
        <v>7</v>
      </c>
      <c r="AK81" s="97">
        <v>8.75</v>
      </c>
      <c r="AL81" s="155">
        <v>22</v>
      </c>
      <c r="AM81" s="155">
        <v>3.25</v>
      </c>
      <c r="AN81" s="155">
        <v>2</v>
      </c>
      <c r="AO81" s="97">
        <v>15.5</v>
      </c>
      <c r="AP81" s="155">
        <v>12</v>
      </c>
      <c r="AQ81" s="26" t="str">
        <f t="shared" si="5"/>
        <v>_3eC</v>
      </c>
    </row>
    <row r="82" spans="1:43" customFormat="1" x14ac:dyDescent="0.25">
      <c r="A82" s="80"/>
      <c r="B82" s="81"/>
      <c r="C82" s="81"/>
      <c r="D82" s="81"/>
      <c r="E82" s="154"/>
      <c r="F82" s="155"/>
      <c r="G82" s="97"/>
      <c r="H82" s="155"/>
      <c r="I82" s="155"/>
      <c r="J82" s="155"/>
      <c r="K82" s="97"/>
      <c r="L82" s="155"/>
      <c r="M82" s="155"/>
      <c r="N82" s="155"/>
      <c r="O82" s="97"/>
      <c r="P82" s="155"/>
      <c r="Q82" s="155"/>
      <c r="R82" s="155"/>
      <c r="S82" s="97"/>
      <c r="T82" s="155"/>
      <c r="U82" s="156"/>
      <c r="V82" s="123"/>
      <c r="W82" s="80"/>
      <c r="X82" s="81"/>
      <c r="Y82" s="81"/>
      <c r="Z82" s="81"/>
      <c r="AA82" s="154"/>
      <c r="AB82" s="155"/>
      <c r="AC82" s="97"/>
      <c r="AD82" s="155"/>
      <c r="AE82" s="155"/>
      <c r="AF82" s="155"/>
      <c r="AG82" s="97"/>
      <c r="AH82" s="155"/>
      <c r="AI82" s="155"/>
      <c r="AJ82" s="155"/>
      <c r="AK82" s="97"/>
      <c r="AL82" s="155"/>
      <c r="AM82" s="155"/>
      <c r="AN82" s="155"/>
      <c r="AO82" s="97"/>
      <c r="AP82" s="155"/>
      <c r="AQ82" s="26"/>
    </row>
    <row r="83" spans="1:43" customFormat="1" x14ac:dyDescent="0.25">
      <c r="A83" s="80"/>
      <c r="B83" s="81"/>
      <c r="C83" s="81"/>
      <c r="D83" s="81"/>
      <c r="E83" s="154"/>
      <c r="F83" s="155"/>
      <c r="G83" s="97"/>
      <c r="H83" s="155"/>
      <c r="I83" s="155"/>
      <c r="J83" s="155"/>
      <c r="K83" s="97"/>
      <c r="L83" s="84"/>
      <c r="M83" s="85"/>
      <c r="N83" s="83"/>
      <c r="O83" s="97"/>
      <c r="P83" s="84"/>
      <c r="Q83" s="85"/>
      <c r="R83" s="83"/>
      <c r="S83" s="97"/>
      <c r="T83" s="155"/>
      <c r="U83" s="156"/>
      <c r="V83" s="123"/>
      <c r="W83" s="80"/>
      <c r="X83" s="81"/>
      <c r="Y83" s="81"/>
      <c r="Z83" s="81"/>
      <c r="AA83" s="154"/>
      <c r="AB83" s="155"/>
      <c r="AC83" s="97"/>
      <c r="AD83" s="155"/>
      <c r="AE83" s="155"/>
      <c r="AF83" s="155"/>
      <c r="AG83" s="97"/>
      <c r="AH83" s="155"/>
      <c r="AI83" s="155"/>
      <c r="AJ83" s="155"/>
      <c r="AK83" s="97"/>
      <c r="AL83" s="155"/>
      <c r="AM83" s="155"/>
      <c r="AN83" s="155"/>
      <c r="AO83" s="97"/>
      <c r="AP83" s="155"/>
      <c r="AQ83" s="26"/>
    </row>
    <row r="84" spans="1:43" customFormat="1" x14ac:dyDescent="0.25">
      <c r="A84" s="80"/>
      <c r="B84" s="81"/>
      <c r="C84" s="81"/>
      <c r="D84" s="81"/>
      <c r="E84" s="82"/>
      <c r="F84" s="83"/>
      <c r="G84" s="97"/>
      <c r="H84" s="84"/>
      <c r="I84" s="85"/>
      <c r="J84" s="83"/>
      <c r="K84" s="97"/>
      <c r="L84" s="84"/>
      <c r="M84" s="85"/>
      <c r="N84" s="83"/>
      <c r="O84" s="97"/>
      <c r="P84" s="84"/>
      <c r="Q84" s="85"/>
      <c r="R84" s="83"/>
      <c r="S84" s="97"/>
      <c r="T84" s="155"/>
      <c r="U84" s="156"/>
      <c r="V84" s="123"/>
      <c r="W84" s="80"/>
      <c r="X84" s="81"/>
      <c r="Y84" s="81"/>
      <c r="Z84" s="81"/>
      <c r="AA84" s="82"/>
      <c r="AB84" s="83"/>
      <c r="AC84" s="97"/>
      <c r="AD84" s="155"/>
      <c r="AE84" s="155"/>
      <c r="AF84" s="155"/>
      <c r="AG84" s="97"/>
      <c r="AH84" s="155"/>
      <c r="AI84" s="155"/>
      <c r="AJ84" s="155"/>
      <c r="AK84" s="97"/>
      <c r="AL84" s="155"/>
      <c r="AM84" s="155"/>
      <c r="AN84" s="155"/>
      <c r="AO84" s="97"/>
      <c r="AP84" s="155"/>
      <c r="AQ84" s="26"/>
    </row>
    <row r="85" spans="1:43" customFormat="1" x14ac:dyDescent="0.25">
      <c r="A85" s="80"/>
      <c r="B85" s="81"/>
      <c r="C85" s="81"/>
      <c r="D85" s="81"/>
      <c r="E85" s="82"/>
      <c r="F85" s="83"/>
      <c r="G85" s="97"/>
      <c r="H85" s="84"/>
      <c r="I85" s="85"/>
      <c r="J85" s="83"/>
      <c r="K85" s="97"/>
      <c r="L85" s="84"/>
      <c r="M85" s="85"/>
      <c r="N85" s="83"/>
      <c r="O85" s="97"/>
      <c r="P85" s="84"/>
      <c r="Q85" s="85"/>
      <c r="R85" s="83"/>
      <c r="S85" s="97"/>
      <c r="T85" s="84"/>
      <c r="U85" s="26"/>
      <c r="V85" s="123"/>
      <c r="W85" s="80"/>
      <c r="X85" s="81"/>
      <c r="Y85" s="81"/>
      <c r="Z85" s="81"/>
      <c r="AA85" s="82"/>
      <c r="AB85" s="83"/>
      <c r="AC85" s="97"/>
      <c r="AD85" s="155"/>
      <c r="AE85" s="155"/>
      <c r="AF85" s="155"/>
      <c r="AG85" s="97"/>
      <c r="AH85" s="155"/>
      <c r="AI85" s="155"/>
      <c r="AJ85" s="155"/>
      <c r="AK85" s="97"/>
      <c r="AL85" s="84"/>
      <c r="AM85" s="85"/>
      <c r="AN85" s="83"/>
      <c r="AO85" s="97"/>
      <c r="AP85" s="155"/>
      <c r="AQ85" s="26"/>
    </row>
    <row r="86" spans="1:43" customFormat="1" x14ac:dyDescent="0.25">
      <c r="A86" s="80"/>
      <c r="B86" s="81"/>
      <c r="C86" s="81"/>
      <c r="D86" s="81"/>
      <c r="E86" s="82"/>
      <c r="F86" s="83"/>
      <c r="G86" s="97"/>
      <c r="H86" s="84"/>
      <c r="I86" s="85"/>
      <c r="J86" s="83"/>
      <c r="K86" s="97"/>
      <c r="L86" s="84"/>
      <c r="M86" s="85"/>
      <c r="N86" s="83"/>
      <c r="O86" s="97"/>
      <c r="P86" s="84"/>
      <c r="Q86" s="85"/>
      <c r="R86" s="83"/>
      <c r="S86" s="97"/>
      <c r="T86" s="84"/>
      <c r="U86" s="26"/>
      <c r="V86" s="123"/>
      <c r="W86" s="80"/>
      <c r="X86" s="81"/>
      <c r="Y86" s="81"/>
      <c r="Z86" s="81"/>
      <c r="AA86" s="82"/>
      <c r="AB86" s="83"/>
      <c r="AC86" s="97"/>
      <c r="AD86" s="84"/>
      <c r="AE86" s="85"/>
      <c r="AF86" s="83"/>
      <c r="AG86" s="97"/>
      <c r="AH86" s="84"/>
      <c r="AI86" s="85"/>
      <c r="AJ86" s="83"/>
      <c r="AK86" s="97"/>
      <c r="AL86" s="84"/>
      <c r="AM86" s="85"/>
      <c r="AN86" s="83"/>
      <c r="AO86" s="97"/>
      <c r="AP86" s="84"/>
      <c r="AQ86" s="26"/>
    </row>
    <row r="87" spans="1:43" customFormat="1" x14ac:dyDescent="0.25">
      <c r="A87" s="80"/>
      <c r="B87" s="81"/>
      <c r="C87" s="81"/>
      <c r="D87" s="81"/>
      <c r="E87" s="82"/>
      <c r="F87" s="83"/>
      <c r="G87" s="97"/>
      <c r="H87" s="84"/>
      <c r="I87" s="85"/>
      <c r="J87" s="83"/>
      <c r="K87" s="97"/>
      <c r="L87" s="84"/>
      <c r="M87" s="85"/>
      <c r="N87" s="83"/>
      <c r="O87" s="97"/>
      <c r="P87" s="84"/>
      <c r="Q87" s="85"/>
      <c r="R87" s="83"/>
      <c r="S87" s="97"/>
      <c r="T87" s="84"/>
      <c r="U87" s="26"/>
      <c r="V87" s="123"/>
      <c r="W87" s="80"/>
      <c r="X87" s="81"/>
      <c r="Y87" s="81"/>
      <c r="Z87" s="81"/>
      <c r="AA87" s="82"/>
      <c r="AB87" s="83"/>
      <c r="AC87" s="97"/>
      <c r="AD87" s="84"/>
      <c r="AE87" s="85"/>
      <c r="AF87" s="83"/>
      <c r="AG87" s="97"/>
      <c r="AH87" s="84"/>
      <c r="AI87" s="85"/>
      <c r="AJ87" s="83"/>
      <c r="AK87" s="97"/>
      <c r="AL87" s="84"/>
      <c r="AM87" s="85"/>
      <c r="AN87" s="83"/>
      <c r="AO87" s="97"/>
      <c r="AP87" s="84"/>
      <c r="AQ87" s="26"/>
    </row>
    <row r="88" spans="1:43" customFormat="1" x14ac:dyDescent="0.25">
      <c r="A88" s="80"/>
      <c r="B88" s="81"/>
      <c r="C88" s="81"/>
      <c r="D88" s="81"/>
      <c r="E88" s="82"/>
      <c r="F88" s="83"/>
      <c r="G88" s="97"/>
      <c r="H88" s="84"/>
      <c r="I88" s="85"/>
      <c r="J88" s="83"/>
      <c r="K88" s="97"/>
      <c r="L88" s="84"/>
      <c r="M88" s="85"/>
      <c r="N88" s="83"/>
      <c r="O88" s="97"/>
      <c r="P88" s="84"/>
      <c r="Q88" s="85"/>
      <c r="R88" s="83"/>
      <c r="S88" s="97"/>
      <c r="T88" s="84"/>
      <c r="U88" s="26"/>
      <c r="V88" s="123"/>
      <c r="W88" s="80"/>
      <c r="X88" s="81"/>
      <c r="Y88" s="81"/>
      <c r="Z88" s="81"/>
      <c r="AA88" s="82"/>
      <c r="AB88" s="83"/>
      <c r="AC88" s="97"/>
      <c r="AD88" s="84"/>
      <c r="AE88" s="85"/>
      <c r="AF88" s="83"/>
      <c r="AG88" s="97"/>
      <c r="AH88" s="84"/>
      <c r="AI88" s="85"/>
      <c r="AJ88" s="83"/>
      <c r="AK88" s="97"/>
      <c r="AL88" s="84"/>
      <c r="AM88" s="85"/>
      <c r="AN88" s="83"/>
      <c r="AO88" s="97"/>
      <c r="AP88" s="84"/>
      <c r="AQ88" s="26"/>
    </row>
    <row r="89" spans="1:43" customFormat="1" x14ac:dyDescent="0.25">
      <c r="A89" s="80"/>
      <c r="B89" s="81"/>
      <c r="C89" s="81"/>
      <c r="D89" s="81"/>
      <c r="E89" s="82"/>
      <c r="F89" s="83"/>
      <c r="G89" s="97"/>
      <c r="H89" s="84"/>
      <c r="I89" s="85"/>
      <c r="J89" s="83"/>
      <c r="K89" s="97"/>
      <c r="L89" s="84"/>
      <c r="M89" s="85"/>
      <c r="N89" s="83"/>
      <c r="O89" s="97"/>
      <c r="P89" s="84"/>
      <c r="Q89" s="85"/>
      <c r="R89" s="83"/>
      <c r="S89" s="97"/>
      <c r="T89" s="84"/>
      <c r="U89" s="26"/>
      <c r="V89" s="123"/>
      <c r="W89" s="80"/>
      <c r="X89" s="81"/>
      <c r="Y89" s="81"/>
      <c r="Z89" s="81"/>
      <c r="AA89" s="82"/>
      <c r="AB89" s="83"/>
      <c r="AC89" s="97"/>
      <c r="AD89" s="84"/>
      <c r="AE89" s="85"/>
      <c r="AF89" s="83"/>
      <c r="AG89" s="97"/>
      <c r="AH89" s="84"/>
      <c r="AI89" s="85"/>
      <c r="AJ89" s="83"/>
      <c r="AK89" s="97"/>
      <c r="AL89" s="84"/>
      <c r="AM89" s="85"/>
      <c r="AN89" s="83"/>
      <c r="AO89" s="97"/>
      <c r="AP89" s="84"/>
      <c r="AQ89" s="26"/>
    </row>
    <row r="90" spans="1:43" customFormat="1" x14ac:dyDescent="0.25">
      <c r="A90" s="80"/>
      <c r="B90" s="81"/>
      <c r="C90" s="81"/>
      <c r="D90" s="81"/>
      <c r="E90" s="82"/>
      <c r="F90" s="83"/>
      <c r="G90" s="97"/>
      <c r="H90" s="84"/>
      <c r="I90" s="85"/>
      <c r="J90" s="83"/>
      <c r="K90" s="97"/>
      <c r="L90" s="84"/>
      <c r="M90" s="85"/>
      <c r="N90" s="83"/>
      <c r="O90" s="97"/>
      <c r="P90" s="84"/>
      <c r="Q90" s="85"/>
      <c r="R90" s="83"/>
      <c r="S90" s="97"/>
      <c r="T90" s="84"/>
      <c r="U90" s="26"/>
      <c r="V90" s="123"/>
      <c r="W90" s="80"/>
      <c r="X90" s="81"/>
      <c r="Y90" s="81"/>
      <c r="Z90" s="81"/>
      <c r="AA90" s="82"/>
      <c r="AB90" s="83"/>
      <c r="AC90" s="97"/>
      <c r="AD90" s="84"/>
      <c r="AE90" s="85"/>
      <c r="AF90" s="83"/>
      <c r="AG90" s="97"/>
      <c r="AH90" s="84"/>
      <c r="AI90" s="85"/>
      <c r="AJ90" s="83"/>
      <c r="AK90" s="97"/>
      <c r="AL90" s="84"/>
      <c r="AM90" s="85"/>
      <c r="AN90" s="83"/>
      <c r="AO90" s="97"/>
      <c r="AP90" s="84"/>
      <c r="AQ90" s="26"/>
    </row>
    <row r="91" spans="1:43" x14ac:dyDescent="0.25">
      <c r="A91" s="92"/>
      <c r="B91" s="92"/>
      <c r="C91" s="92"/>
      <c r="D91" s="93"/>
      <c r="E91" s="94"/>
      <c r="F91" s="94"/>
      <c r="G91" s="99"/>
      <c r="H91" s="94"/>
      <c r="I91" s="94"/>
      <c r="J91" s="94"/>
      <c r="K91" s="99"/>
      <c r="L91" s="94"/>
      <c r="M91" s="94"/>
      <c r="N91" s="94"/>
      <c r="O91" s="99"/>
      <c r="P91" s="94"/>
      <c r="Q91" s="94"/>
      <c r="R91" s="94"/>
      <c r="S91" s="99"/>
      <c r="T91" s="94"/>
      <c r="U91" s="26"/>
      <c r="W91" s="94"/>
      <c r="X91" s="94"/>
      <c r="Y91" s="94"/>
      <c r="Z91" s="94"/>
      <c r="AA91" s="94"/>
      <c r="AB91" s="94"/>
      <c r="AC91" s="99"/>
      <c r="AD91" s="94"/>
      <c r="AE91" s="94"/>
      <c r="AF91" s="94"/>
      <c r="AG91" s="99"/>
      <c r="AH91" s="94"/>
      <c r="AI91" s="94"/>
      <c r="AJ91" s="94"/>
      <c r="AK91" s="99"/>
      <c r="AL91" s="94"/>
      <c r="AM91" s="94"/>
      <c r="AN91" s="94"/>
      <c r="AO91" s="99"/>
      <c r="AP91" s="94"/>
      <c r="AQ91" s="26"/>
    </row>
    <row r="92" spans="1:43" x14ac:dyDescent="0.25">
      <c r="A92" s="92"/>
      <c r="B92" s="92"/>
      <c r="C92" s="92"/>
      <c r="D92" s="93"/>
      <c r="E92" s="94"/>
      <c r="F92" s="94"/>
      <c r="G92" s="99"/>
      <c r="H92" s="94"/>
      <c r="I92" s="94"/>
      <c r="J92" s="94"/>
      <c r="K92" s="99"/>
      <c r="L92" s="94"/>
      <c r="M92" s="94"/>
      <c r="N92" s="94"/>
      <c r="O92" s="99"/>
      <c r="P92" s="94"/>
      <c r="Q92" s="94"/>
      <c r="R92" s="94"/>
      <c r="S92" s="99"/>
      <c r="T92" s="94"/>
      <c r="U92" s="26"/>
      <c r="W92" s="94"/>
      <c r="X92" s="94"/>
      <c r="Y92" s="94"/>
      <c r="Z92" s="94"/>
      <c r="AA92" s="94"/>
      <c r="AB92" s="94"/>
      <c r="AC92" s="99"/>
      <c r="AD92" s="94"/>
      <c r="AE92" s="94"/>
      <c r="AF92" s="94"/>
      <c r="AG92" s="99"/>
      <c r="AH92" s="94"/>
      <c r="AI92" s="94"/>
      <c r="AJ92" s="94"/>
      <c r="AK92" s="99"/>
      <c r="AL92" s="94"/>
      <c r="AM92" s="94"/>
      <c r="AN92" s="94"/>
      <c r="AO92" s="99"/>
      <c r="AP92" s="94"/>
      <c r="AQ92" s="26"/>
    </row>
    <row r="93" spans="1:43" x14ac:dyDescent="0.25">
      <c r="A93" s="92"/>
      <c r="B93" s="92"/>
      <c r="C93" s="92"/>
      <c r="D93" s="93"/>
      <c r="E93" s="94"/>
      <c r="F93" s="94"/>
      <c r="G93" s="99"/>
      <c r="H93" s="94"/>
      <c r="I93" s="94"/>
      <c r="J93" s="94"/>
      <c r="K93" s="99"/>
      <c r="L93" s="94"/>
      <c r="M93" s="94"/>
      <c r="N93" s="94"/>
      <c r="O93" s="99"/>
      <c r="P93" s="94"/>
      <c r="Q93" s="94"/>
      <c r="R93" s="94"/>
      <c r="S93" s="99"/>
      <c r="T93" s="94"/>
      <c r="U93" s="26" t="str">
        <f t="shared" ref="U93:U94" si="6">IF(B93="","",$U$67)</f>
        <v/>
      </c>
      <c r="W93" s="94"/>
      <c r="X93" s="94"/>
      <c r="Y93" s="94"/>
      <c r="Z93" s="94"/>
      <c r="AA93" s="94"/>
      <c r="AB93" s="94"/>
      <c r="AC93" s="99"/>
      <c r="AD93" s="94"/>
      <c r="AE93" s="94"/>
      <c r="AF93" s="94"/>
      <c r="AG93" s="99"/>
      <c r="AH93" s="94"/>
      <c r="AI93" s="94"/>
      <c r="AJ93" s="94"/>
      <c r="AK93" s="99"/>
      <c r="AL93" s="94"/>
      <c r="AM93" s="94"/>
      <c r="AN93" s="94"/>
      <c r="AO93" s="99"/>
      <c r="AP93" s="94"/>
      <c r="AQ93" s="26" t="str">
        <f t="shared" ref="AQ93:AQ95" si="7">IF(X93="","",$AQ$67)</f>
        <v/>
      </c>
    </row>
    <row r="94" spans="1:43" x14ac:dyDescent="0.25">
      <c r="A94" s="92"/>
      <c r="B94" s="92"/>
      <c r="C94" s="92"/>
      <c r="D94" s="93"/>
      <c r="E94" s="94"/>
      <c r="F94" s="94"/>
      <c r="G94" s="99"/>
      <c r="H94" s="94"/>
      <c r="I94" s="94"/>
      <c r="J94" s="94"/>
      <c r="K94" s="99"/>
      <c r="L94" s="94"/>
      <c r="M94" s="94"/>
      <c r="N94" s="94"/>
      <c r="O94" s="99"/>
      <c r="P94" s="94"/>
      <c r="Q94" s="94"/>
      <c r="R94" s="94"/>
      <c r="S94" s="99"/>
      <c r="T94" s="94"/>
      <c r="U94" s="26" t="str">
        <f t="shared" si="6"/>
        <v/>
      </c>
      <c r="W94" s="94"/>
      <c r="X94" s="94"/>
      <c r="Y94" s="94"/>
      <c r="Z94" s="94"/>
      <c r="AA94" s="94"/>
      <c r="AB94" s="94"/>
      <c r="AC94" s="99"/>
      <c r="AD94" s="94"/>
      <c r="AE94" s="94"/>
      <c r="AF94" s="94"/>
      <c r="AG94" s="99"/>
      <c r="AH94" s="94"/>
      <c r="AI94" s="94"/>
      <c r="AJ94" s="94"/>
      <c r="AK94" s="99"/>
      <c r="AL94" s="94"/>
      <c r="AM94" s="94"/>
      <c r="AN94" s="94"/>
      <c r="AO94" s="99"/>
      <c r="AP94" s="94"/>
      <c r="AQ94" s="26" t="str">
        <f t="shared" si="7"/>
        <v/>
      </c>
    </row>
    <row r="95" spans="1:43" customFormat="1" ht="15" x14ac:dyDescent="0.25">
      <c r="A95" s="95"/>
      <c r="B95" s="81"/>
      <c r="C95" s="81"/>
      <c r="D95" s="87"/>
      <c r="E95" s="26"/>
      <c r="F95" s="26"/>
      <c r="G95" s="98"/>
      <c r="H95" s="26"/>
      <c r="I95" s="26"/>
      <c r="J95" s="26"/>
      <c r="K95" s="98"/>
      <c r="L95" s="26"/>
      <c r="M95" s="26"/>
      <c r="N95" s="26"/>
      <c r="O95" s="98"/>
      <c r="P95" s="26"/>
      <c r="Q95" s="26"/>
      <c r="R95" s="26"/>
      <c r="S95" s="98"/>
      <c r="T95" s="26"/>
      <c r="U95" s="26" t="str">
        <f t="shared" ref="U95" si="8">IF(B95="","",$U$35)</f>
        <v/>
      </c>
      <c r="V95" s="123"/>
      <c r="W95" s="95"/>
      <c r="X95" s="81"/>
      <c r="Y95" s="81"/>
      <c r="Z95" s="87"/>
      <c r="AA95" s="26"/>
      <c r="AB95" s="26"/>
      <c r="AC95" s="98"/>
      <c r="AD95" s="26"/>
      <c r="AE95" s="26"/>
      <c r="AF95" s="26"/>
      <c r="AG95" s="98"/>
      <c r="AH95" s="26"/>
      <c r="AI95" s="26"/>
      <c r="AJ95" s="26"/>
      <c r="AK95" s="98"/>
      <c r="AL95" s="26"/>
      <c r="AM95" s="26"/>
      <c r="AN95" s="26"/>
      <c r="AO95" s="98"/>
      <c r="AP95" s="26"/>
      <c r="AQ95" s="26" t="str">
        <f t="shared" si="7"/>
        <v/>
      </c>
    </row>
    <row r="96" spans="1:43" s="32" customFormat="1" ht="5.0999999999999996" customHeight="1" x14ac:dyDescent="0.25">
      <c r="A96" s="31"/>
      <c r="B96" s="48"/>
      <c r="C96" s="48"/>
      <c r="D96" s="49"/>
      <c r="V96" s="123"/>
      <c r="W96" s="31"/>
      <c r="X96" s="48"/>
      <c r="Y96" s="48"/>
      <c r="Z96" s="49"/>
    </row>
  </sheetData>
  <sheetProtection formatCells="0" formatColumns="0" formatRows="0" insertColumns="0" insertRows="0" insertHyperlinks="0" deleteColumns="0" deleteRows="0" sort="0" autoFilter="0" pivotTables="0"/>
  <mergeCells count="48">
    <mergeCell ref="M5:P5"/>
    <mergeCell ref="Q5:T5"/>
    <mergeCell ref="B5:B6"/>
    <mergeCell ref="C5:C6"/>
    <mergeCell ref="D5:D6"/>
    <mergeCell ref="E5:H5"/>
    <mergeCell ref="I5:L5"/>
    <mergeCell ref="AA5:AD5"/>
    <mergeCell ref="AE5:AH5"/>
    <mergeCell ref="AI5:AL5"/>
    <mergeCell ref="AM5:AP5"/>
    <mergeCell ref="X5:X6"/>
    <mergeCell ref="Y5:Y6"/>
    <mergeCell ref="Z5:Z6"/>
    <mergeCell ref="A37:A38"/>
    <mergeCell ref="B37:B38"/>
    <mergeCell ref="C37:C38"/>
    <mergeCell ref="D37:D38"/>
    <mergeCell ref="E37:H37"/>
    <mergeCell ref="E69:H69"/>
    <mergeCell ref="I69:L69"/>
    <mergeCell ref="AM37:AP37"/>
    <mergeCell ref="X37:X38"/>
    <mergeCell ref="Y37:Y38"/>
    <mergeCell ref="Z37:Z38"/>
    <mergeCell ref="AA37:AD37"/>
    <mergeCell ref="AE37:AH37"/>
    <mergeCell ref="AI37:AL37"/>
    <mergeCell ref="W37:W38"/>
    <mergeCell ref="M37:P37"/>
    <mergeCell ref="Q37:T37"/>
    <mergeCell ref="I37:L37"/>
    <mergeCell ref="A5:A6"/>
    <mergeCell ref="W5:W6"/>
    <mergeCell ref="AM69:AP69"/>
    <mergeCell ref="X69:X70"/>
    <mergeCell ref="Y69:Y70"/>
    <mergeCell ref="Z69:Z70"/>
    <mergeCell ref="AA69:AD69"/>
    <mergeCell ref="AE69:AH69"/>
    <mergeCell ref="AI69:AL69"/>
    <mergeCell ref="W69:W70"/>
    <mergeCell ref="M69:P69"/>
    <mergeCell ref="Q69:T69"/>
    <mergeCell ref="A69:A70"/>
    <mergeCell ref="B69:B70"/>
    <mergeCell ref="C69:C70"/>
    <mergeCell ref="D69:D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N1843"/>
  <sheetViews>
    <sheetView topLeftCell="I1" zoomScale="190" zoomScaleNormal="190" workbookViewId="0">
      <selection activeCell="N27" sqref="N27"/>
    </sheetView>
  </sheetViews>
  <sheetFormatPr defaultColWidth="9.140625" defaultRowHeight="15.75" x14ac:dyDescent="0.25"/>
  <cols>
    <col min="1" max="1" width="3.42578125" style="7" customWidth="1"/>
    <col min="2" max="2" width="6.42578125" style="7" customWidth="1"/>
    <col min="3" max="3" width="17.85546875" style="7" customWidth="1"/>
    <col min="4" max="4" width="11.140625" style="7" customWidth="1"/>
    <col min="5" max="5" width="5.7109375" style="7" customWidth="1"/>
    <col min="6" max="9" width="7.7109375" style="7" customWidth="1"/>
    <col min="10" max="10" width="7.42578125" style="7" bestFit="1" customWidth="1"/>
    <col min="11" max="11" width="6.42578125" style="7" bestFit="1" customWidth="1"/>
    <col min="12" max="12" width="7.7109375" style="7" bestFit="1" customWidth="1"/>
    <col min="13" max="13" width="7.7109375" style="149" bestFit="1" customWidth="1"/>
    <col min="14" max="14" width="12.85546875" style="2" customWidth="1"/>
    <col min="15" max="15" width="7.7109375" style="2" customWidth="1"/>
    <col min="16" max="16" width="3.7109375" style="2" customWidth="1"/>
    <col min="17" max="17" width="11.28515625" style="2" customWidth="1"/>
    <col min="18" max="18" width="11" style="2" customWidth="1"/>
    <col min="19" max="19" width="11.7109375" style="2" customWidth="1"/>
    <col min="20" max="21" width="12.85546875" style="2" customWidth="1"/>
    <col min="22" max="22" width="11.85546875" style="2" customWidth="1"/>
    <col min="23" max="23" width="13" style="2" customWidth="1"/>
    <col min="24" max="31" width="9.140625" style="2" customWidth="1"/>
    <col min="32" max="32" width="1.85546875" style="2" customWidth="1"/>
    <col min="33" max="33" width="12.85546875" style="164" customWidth="1"/>
    <col min="34" max="40" width="9.140625" style="164"/>
    <col min="41" max="16384" width="9.140625" style="2"/>
  </cols>
  <sheetData>
    <row r="1" spans="1:40" x14ac:dyDescent="0.25">
      <c r="A1" s="5"/>
      <c r="C1" s="5"/>
      <c r="D1" s="3"/>
      <c r="E1" s="3"/>
      <c r="F1" s="3"/>
      <c r="G1" s="3"/>
      <c r="H1" s="3"/>
      <c r="I1" s="3"/>
      <c r="K1" s="3"/>
      <c r="L1" s="259" t="str">
        <f>Q1</f>
        <v>1st Semester</v>
      </c>
      <c r="M1" s="259"/>
      <c r="Q1" s="105" t="s">
        <v>19</v>
      </c>
    </row>
    <row r="2" spans="1:40" x14ac:dyDescent="0.25">
      <c r="A2" s="6"/>
      <c r="B2" s="6"/>
      <c r="C2" s="4"/>
      <c r="D2" s="3"/>
      <c r="E2" s="3"/>
      <c r="F2" s="3"/>
      <c r="G2" s="3"/>
      <c r="H2" s="3"/>
      <c r="I2" s="3"/>
      <c r="K2" s="3"/>
      <c r="L2" s="185" t="s">
        <v>156</v>
      </c>
      <c r="M2" s="106" t="s">
        <v>0</v>
      </c>
    </row>
    <row r="3" spans="1:40" ht="5.0999999999999996" customHeight="1" thickBot="1" x14ac:dyDescent="0.3">
      <c r="L3" s="2"/>
    </row>
    <row r="4" spans="1:40" ht="17.25" thickTop="1" thickBot="1" x14ac:dyDescent="0.3">
      <c r="A4" s="8" t="s">
        <v>1</v>
      </c>
      <c r="B4" s="9" t="s">
        <v>5</v>
      </c>
      <c r="C4" s="10" t="s">
        <v>6</v>
      </c>
      <c r="D4" s="21" t="s">
        <v>7</v>
      </c>
      <c r="E4" s="11" t="s">
        <v>9</v>
      </c>
      <c r="F4" s="12" t="s">
        <v>12</v>
      </c>
      <c r="G4" s="13" t="s">
        <v>13</v>
      </c>
      <c r="H4" s="13" t="s">
        <v>115</v>
      </c>
      <c r="I4" s="13" t="s">
        <v>116</v>
      </c>
      <c r="J4" s="203" t="str">
        <f>IF(OR($L$1="1st Semester",$L$1="2nd Semester"),"S01")</f>
        <v>S01</v>
      </c>
      <c r="K4" s="186" t="str">
        <f>IF(OR($L$1="1st Semester",$L$1="2nd Semester"),"S02")</f>
        <v>S02</v>
      </c>
      <c r="L4" s="186" t="str">
        <f>IF(OR($L$1="1st Semester",$L$1="2nd Semester"),"ANNUAL")</f>
        <v>ANNUAL</v>
      </c>
      <c r="M4" s="187" t="s">
        <v>158</v>
      </c>
      <c r="N4" s="14" t="s">
        <v>170</v>
      </c>
      <c r="O4" s="151"/>
      <c r="P4" s="3"/>
      <c r="Q4" s="150" t="s">
        <v>150</v>
      </c>
      <c r="R4" s="195" t="s">
        <v>160</v>
      </c>
      <c r="S4" s="195" t="s">
        <v>161</v>
      </c>
      <c r="T4" s="195" t="s">
        <v>162</v>
      </c>
      <c r="U4" s="195" t="s">
        <v>171</v>
      </c>
      <c r="V4" s="163" t="s">
        <v>158</v>
      </c>
      <c r="W4" s="196" t="s">
        <v>163</v>
      </c>
      <c r="X4" s="196" t="s">
        <v>12</v>
      </c>
      <c r="Y4" s="196" t="s">
        <v>13</v>
      </c>
      <c r="Z4" s="196" t="s">
        <v>14</v>
      </c>
      <c r="AA4" s="196" t="s">
        <v>116</v>
      </c>
    </row>
    <row r="5" spans="1:40" ht="16.5" thickTop="1" x14ac:dyDescent="0.25">
      <c r="A5" s="15" cm="1">
        <f t="array" aca="1" ref="A5:A24" ca="1">_xlfn.SEQUENCE(COUNTA($C$5:$C$85))</f>
        <v>1</v>
      </c>
      <c r="B5" s="170" t="str" cm="1">
        <f t="array" aca="1" ref="B5:E24" ca="1">_xlfn.CHOOSECOLS(_xlfn.ANCHORARRAY(AG5),1,2,3,4)</f>
        <v>Sb_77AQC</v>
      </c>
      <c r="C5" s="171" t="str">
        <f ca="1"/>
        <v>KATE</v>
      </c>
      <c r="D5" s="172" t="str">
        <f ca="1"/>
        <v>WARNER</v>
      </c>
      <c r="E5" s="173" t="str">
        <f ca="1"/>
        <v>F</v>
      </c>
      <c r="F5" s="174" cm="1">
        <f t="array" aca="1" ref="F5:I5" ca="1">IF(B5="","",_xlfn.XLOOKUP(B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15.75</v>
      </c>
      <c r="G5" s="175">
        <f ca="1"/>
        <v>17.25</v>
      </c>
      <c r="H5" s="175">
        <f ca="1"/>
        <v>15</v>
      </c>
      <c r="I5" s="175">
        <f ca="1"/>
        <v>18.88</v>
      </c>
      <c r="J5" s="201" cm="1">
        <f t="array" aca="1" ref="J5:M24" ca="1">_xlfn.CHOOSECOLS(_xlfn.ANCHORARRAY(AG5),5,6,7,8)</f>
        <v>17.46</v>
      </c>
      <c r="K5" s="197" t="str">
        <f ca="1"/>
        <v/>
      </c>
      <c r="L5" s="197" t="str">
        <f ca="1"/>
        <v/>
      </c>
      <c r="M5" s="199">
        <f ca="1"/>
        <v>1</v>
      </c>
      <c r="N5" s="17"/>
      <c r="O5" s="7"/>
      <c r="P5" s="3"/>
      <c r="Q5" s="189" t="str" cm="1">
        <f t="array" ref="Q5:Q7">_COMP[Compositions]</f>
        <v>1st Semester</v>
      </c>
      <c r="R5" s="190" t="str">
        <f>"'"&amp;"AVERAGE STUDENT 3e'!$B$4:$B$86"</f>
        <v>'AVERAGE STUDENT 3e'!$B$4:$B$86</v>
      </c>
      <c r="S5" s="190" t="str">
        <f>"'"&amp;"AVERAGE STUDENT 3e'!$H$4:$H$86"</f>
        <v>'AVERAGE STUDENT 3e'!$H$4:$H$86</v>
      </c>
      <c r="T5" s="190" t="str">
        <f>"'"&amp;"AVERAGE STUDENT 3e'!$B$4:$E$86"</f>
        <v>'AVERAGE STUDENT 3e'!$B$4:$E$86</v>
      </c>
      <c r="U5" s="191" t="str">
        <f>"'"&amp;"AVERAGE STUDENT 3e'!$F$4:$F$86"</f>
        <v>'AVERAGE STUDENT 3e'!$F$4:$F$86</v>
      </c>
      <c r="V5" s="191" t="str">
        <f>"'"&amp;"AVERAGE STUDENT 3e'!$G$4:$G$86"</f>
        <v>'AVERAGE STUDENT 3e'!$G$4:$G$86</v>
      </c>
      <c r="W5" s="190" t="str">
        <f>"'"&amp;"DATA DETAILS 3e'!$B$7:$B$95"</f>
        <v>'DATA DETAILS 3e'!$B$7:$B$95</v>
      </c>
      <c r="X5" s="190" t="str">
        <f>"'"&amp;"DATA DETAILS 3e'!$G$7:$G$95"</f>
        <v>'DATA DETAILS 3e'!$G$7:$G$95</v>
      </c>
      <c r="Y5" s="190" t="str">
        <f>"'"&amp;"DATA DETAILS 3e'!$K$7:$K$95"</f>
        <v>'DATA DETAILS 3e'!$K$7:$K$95</v>
      </c>
      <c r="Z5" s="190" t="str">
        <f>"'"&amp;"DATA DETAILS 3e'!$O$7:$O$95"</f>
        <v>'DATA DETAILS 3e'!$O$7:$O$95</v>
      </c>
      <c r="AA5" s="190" t="str">
        <f>"'"&amp;"DATA DETAILS 3e'!$S$7:$S$95"</f>
        <v>'DATA DETAILS 3e'!$S$7:$S$95</v>
      </c>
      <c r="AG5" s="195" t="str" cm="1">
        <f t="array" aca="1" ref="AG5:AN24" ca="1">_xlfn._xlws.SORT(_xlfn._xlws.FILTER(_xlfn.HSTACK(INDIRECT(_xlfn.XLOOKUP(Q1,_xlfn.ANCHORARRAY( Q5), T5:T7, "")), IF(Q1 &lt;&gt; "2nd Semester", _xlfn.EXPAND(INDIRECT(_xlfn.XLOOKUP(Q1,_xlfn.ANCHORARRAY( Q5), U5:U7, "")), , 3, ""), _xlfn.CHOOSECOLS(INDIRECT(_xlfn.XLOOKUP(Q1,_xlfn.ANCHORARRAY( Q5), U5:U7, "")), 1, 3, 5)), INDIRECT(_xlfn.XLOOKUP(Q1,_xlfn.ANCHORARRAY( Q5), V5:V7, ""))), (INDIRECT(_xlfn.XLOOKUP(Q1,_xlfn.ANCHORARRAY( Q5), S5:S7, "")) = M2) * (INDIRECT(_xlfn.XLOOKUP(Q1,_xlfn.ANCHORARRAY( Q5), R5:R7, "")) &lt;&gt; ""), "NONE"), _xlfn.HSTACK(IF(Q1 = "2nd Semester", 7, 5), 3, 2), -1, FALSE)</f>
        <v>Sb_77AQC</v>
      </c>
      <c r="AH5" s="195" t="str">
        <f ca="1"/>
        <v>KATE</v>
      </c>
      <c r="AI5" s="195" t="str">
        <f ca="1"/>
        <v>WARNER</v>
      </c>
      <c r="AJ5" s="195" t="str">
        <f ca="1"/>
        <v>F</v>
      </c>
      <c r="AK5" s="195">
        <f ca="1"/>
        <v>17.46</v>
      </c>
      <c r="AL5" s="195" t="str">
        <f ca="1"/>
        <v/>
      </c>
      <c r="AM5" s="195" t="str">
        <f ca="1"/>
        <v/>
      </c>
      <c r="AN5" s="195">
        <f ca="1"/>
        <v>1</v>
      </c>
    </row>
    <row r="6" spans="1:40" x14ac:dyDescent="0.25">
      <c r="A6" s="16">
        <f ca="1"/>
        <v>2</v>
      </c>
      <c r="B6" s="170" t="str">
        <f ca="1"/>
        <v>Sb_86HZJ</v>
      </c>
      <c r="C6" s="171" t="str">
        <f ca="1"/>
        <v>EZEKIEL</v>
      </c>
      <c r="D6" s="172" t="str">
        <f ca="1"/>
        <v>EZEKIEL</v>
      </c>
      <c r="E6" s="176" t="str">
        <f ca="1"/>
        <v>M</v>
      </c>
      <c r="F6" s="174" cm="1">
        <f t="array" aca="1" ref="F6:I6" ca="1">IF(B6="","",_xlfn.XLOOKUP(B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9.75</v>
      </c>
      <c r="G6" s="177">
        <f ca="1"/>
        <v>12.75</v>
      </c>
      <c r="H6" s="177">
        <f ca="1"/>
        <v>15.25</v>
      </c>
      <c r="I6" s="177">
        <f ca="1"/>
        <v>11.25</v>
      </c>
      <c r="J6" s="202">
        <f ca="1"/>
        <v>12.33</v>
      </c>
      <c r="K6" s="198" t="str">
        <f ca="1"/>
        <v/>
      </c>
      <c r="L6" s="198" t="str">
        <f ca="1"/>
        <v/>
      </c>
      <c r="M6" s="200">
        <f ca="1"/>
        <v>2</v>
      </c>
      <c r="N6" s="18"/>
      <c r="O6" s="7"/>
      <c r="P6" s="7"/>
      <c r="Q6" s="192" t="str">
        <v>2nd Semester</v>
      </c>
      <c r="R6" s="193" t="str">
        <f>"'"&amp;"AVERAGE STUDENT 3e'!$K$4:$K$86"</f>
        <v>'AVERAGE STUDENT 3e'!$K$4:$K$86</v>
      </c>
      <c r="S6" s="193" t="str">
        <f>"'"&amp;"AVERAGE STUDENT 3e'!$U$4:$U$86"</f>
        <v>'AVERAGE STUDENT 3e'!$U$4:$U$86</v>
      </c>
      <c r="T6" s="193" t="str">
        <f>"'"&amp;"AVERAGE STUDENT 3e'!$K$4:$N$86"</f>
        <v>'AVERAGE STUDENT 3e'!$K$4:$N$86</v>
      </c>
      <c r="U6" s="194" t="str">
        <f>"'"&amp;"AVERAGE STUDENT 3e'!$O$4:$S$86"</f>
        <v>'AVERAGE STUDENT 3e'!$O$4:$S$86</v>
      </c>
      <c r="V6" s="194" t="str">
        <f>"'"&amp;"AVERAGE STUDENT 3e'!$T$4:$T$86"</f>
        <v>'AVERAGE STUDENT 3e'!$T$4:$T$86</v>
      </c>
      <c r="W6" s="190" t="str">
        <f>"'"&amp;"DATA DETAILS 3e'!$X$7:$X$95"</f>
        <v>'DATA DETAILS 3e'!$X$7:$X$95</v>
      </c>
      <c r="X6" s="190" t="str">
        <f>"'"&amp;"DATA DETAILS 3e'!$AC$7:$AC$95"</f>
        <v>'DATA DETAILS 3e'!$AC$7:$AC$95</v>
      </c>
      <c r="Y6" s="190" t="str">
        <f>"'"&amp;"DATA DETAILS 3e'!$AG$7:$AG$95"</f>
        <v>'DATA DETAILS 3e'!$AG$7:$AG$95</v>
      </c>
      <c r="Z6" s="190" t="str">
        <f>"'"&amp;"DATA DETAILS 3e'!$AK$7:$AK$95"</f>
        <v>'DATA DETAILS 3e'!$AK$7:$AK$95</v>
      </c>
      <c r="AA6" s="190" t="str">
        <f>"'"&amp;"DATA DETAILS 3e'!$AO$7:$AO$95"</f>
        <v>'DATA DETAILS 3e'!$AO$7:$AO$95</v>
      </c>
      <c r="AG6" s="195" t="str">
        <f ca="1"/>
        <v>Sb_86HZJ</v>
      </c>
      <c r="AH6" s="195" t="str">
        <f ca="1"/>
        <v>EZEKIEL</v>
      </c>
      <c r="AI6" s="195" t="str">
        <f ca="1"/>
        <v>EZEKIEL</v>
      </c>
      <c r="AJ6" s="195" t="str">
        <f ca="1"/>
        <v>M</v>
      </c>
      <c r="AK6" s="195">
        <f ca="1"/>
        <v>12.33</v>
      </c>
      <c r="AL6" s="195" t="str">
        <f ca="1"/>
        <v/>
      </c>
      <c r="AM6" s="195" t="str">
        <f ca="1"/>
        <v/>
      </c>
      <c r="AN6" s="195">
        <f ca="1"/>
        <v>2</v>
      </c>
    </row>
    <row r="7" spans="1:40" x14ac:dyDescent="0.25">
      <c r="A7" s="15">
        <f ca="1"/>
        <v>3</v>
      </c>
      <c r="B7" s="170" t="str">
        <f ca="1"/>
        <v>Sb_77WDU</v>
      </c>
      <c r="C7" s="171" t="str">
        <f ca="1"/>
        <v>DAVID</v>
      </c>
      <c r="D7" s="172" t="str">
        <f ca="1"/>
        <v>PALMER</v>
      </c>
      <c r="E7" s="176" t="str">
        <f ca="1"/>
        <v>M</v>
      </c>
      <c r="F7" s="174" cm="1">
        <f t="array" aca="1" ref="F7:I7" ca="1">IF(B7="","",_xlfn.XLOOKUP(B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</v>
      </c>
      <c r="G7" s="177">
        <f ca="1"/>
        <v>10</v>
      </c>
      <c r="H7" s="177">
        <f ca="1"/>
        <v>5</v>
      </c>
      <c r="I7" s="177">
        <f ca="1"/>
        <v>10.130000000000001</v>
      </c>
      <c r="J7" s="202">
        <f ca="1"/>
        <v>11.65</v>
      </c>
      <c r="K7" s="198" t="str">
        <f ca="1"/>
        <v/>
      </c>
      <c r="L7" s="198" t="str">
        <f ca="1"/>
        <v/>
      </c>
      <c r="M7" s="200">
        <f ca="1"/>
        <v>3</v>
      </c>
      <c r="N7" s="18"/>
      <c r="O7" s="7"/>
      <c r="P7" s="7"/>
      <c r="Q7" s="192" t="str">
        <v>ANNUAL</v>
      </c>
      <c r="R7" s="193" t="str">
        <f>"'"&amp;"AVERAGE STUDENT 3e'!$T$4:$T$86"</f>
        <v>'AVERAGE STUDENT 3e'!$T$4:$T$86</v>
      </c>
      <c r="S7" s="193" t="str">
        <f>"'"&amp;"AVERAGE STUDENT 3e'!$Z$4:$Z$86"</f>
        <v>'AVERAGE STUDENT 3e'!$Z$4:$Z$86</v>
      </c>
      <c r="T7" s="193" t="str">
        <f>"'"&amp;"AVERAGE STUDENT 3e'!$T$4:$W$86"</f>
        <v>'AVERAGE STUDENT 3e'!$T$4:$W$86</v>
      </c>
      <c r="U7" s="193" t="str">
        <f>"'"&amp;"AVERAGE STUDENT 3e'!$X$4:$X$86"</f>
        <v>'AVERAGE STUDENT 3e'!$X$4:$X$86</v>
      </c>
      <c r="V7" s="193" t="str">
        <f>"'"&amp;"AVERAGE STUDENT 3e'!$Y$4:$Y$86"</f>
        <v>'AVERAGE STUDENT 3e'!$Y$4:$Y$86</v>
      </c>
      <c r="W7" s="190"/>
      <c r="X7" s="190"/>
      <c r="Y7" s="195"/>
      <c r="Z7" s="195"/>
      <c r="AA7" s="195"/>
      <c r="AG7" s="195" t="str">
        <f ca="1"/>
        <v>Sb_77WDU</v>
      </c>
      <c r="AH7" s="195" t="str">
        <f ca="1"/>
        <v>DAVID</v>
      </c>
      <c r="AI7" s="195" t="str">
        <f ca="1"/>
        <v>PALMER</v>
      </c>
      <c r="AJ7" s="195" t="str">
        <f ca="1"/>
        <v>M</v>
      </c>
      <c r="AK7" s="195">
        <f ca="1"/>
        <v>11.65</v>
      </c>
      <c r="AL7" s="195" t="str">
        <f ca="1"/>
        <v/>
      </c>
      <c r="AM7" s="195" t="str">
        <f ca="1"/>
        <v/>
      </c>
      <c r="AN7" s="195">
        <f ca="1"/>
        <v>3</v>
      </c>
    </row>
    <row r="8" spans="1:40" x14ac:dyDescent="0.25">
      <c r="A8" s="16">
        <f ca="1"/>
        <v>4</v>
      </c>
      <c r="B8" s="170" t="str">
        <f ca="1"/>
        <v>Sb_82QEZ</v>
      </c>
      <c r="C8" s="171" t="str">
        <f ca="1"/>
        <v>LAGERTHA</v>
      </c>
      <c r="D8" s="172" t="str">
        <f ca="1"/>
        <v>LOTHBROCK</v>
      </c>
      <c r="E8" s="176" t="str">
        <f ca="1"/>
        <v>F</v>
      </c>
      <c r="F8" s="174" cm="1">
        <f t="array" aca="1" ref="F8:I8" ca="1">IF(B8="","",_xlfn.XLOOKUP(B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7.75</v>
      </c>
      <c r="G8" s="178">
        <f ca="1"/>
        <v>12</v>
      </c>
      <c r="H8" s="177">
        <f ca="1"/>
        <v>7.25</v>
      </c>
      <c r="I8" s="177">
        <f ca="1"/>
        <v>12.13</v>
      </c>
      <c r="J8" s="202">
        <f ca="1"/>
        <v>10.55</v>
      </c>
      <c r="K8" s="198" t="str">
        <f ca="1"/>
        <v/>
      </c>
      <c r="L8" s="198" t="str">
        <f ca="1"/>
        <v/>
      </c>
      <c r="M8" s="200">
        <f ca="1"/>
        <v>4</v>
      </c>
      <c r="N8" s="18"/>
      <c r="O8" s="7"/>
      <c r="P8" s="7"/>
      <c r="AG8" s="195" t="str">
        <f ca="1"/>
        <v>Sb_82QEZ</v>
      </c>
      <c r="AH8" s="195" t="str">
        <f ca="1"/>
        <v>LAGERTHA</v>
      </c>
      <c r="AI8" s="195" t="str">
        <f ca="1"/>
        <v>LOTHBROCK</v>
      </c>
      <c r="AJ8" s="195" t="str">
        <f ca="1"/>
        <v>F</v>
      </c>
      <c r="AK8" s="195">
        <f ca="1"/>
        <v>10.55</v>
      </c>
      <c r="AL8" s="195" t="str">
        <f ca="1"/>
        <v/>
      </c>
      <c r="AM8" s="195" t="str">
        <f ca="1"/>
        <v/>
      </c>
      <c r="AN8" s="195">
        <f ca="1"/>
        <v>4</v>
      </c>
    </row>
    <row r="9" spans="1:40" x14ac:dyDescent="0.25">
      <c r="A9" s="15">
        <f ca="1"/>
        <v>5</v>
      </c>
      <c r="B9" s="170" t="str">
        <f ca="1"/>
        <v>Sb_69JGI</v>
      </c>
      <c r="C9" s="171" t="str">
        <f ca="1"/>
        <v>JAIME</v>
      </c>
      <c r="D9" s="172" t="str">
        <f ca="1"/>
        <v>LANNISTER</v>
      </c>
      <c r="E9" s="176" t="str">
        <f ca="1"/>
        <v>M</v>
      </c>
      <c r="F9" s="174" cm="1">
        <f t="array" aca="1" ref="F9:I9" ca="1">IF(B9="","",_xlfn.XLOOKUP(B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8.5</v>
      </c>
      <c r="G9" s="177">
        <f ca="1"/>
        <v>11</v>
      </c>
      <c r="H9" s="177">
        <f ca="1"/>
        <v>10.75</v>
      </c>
      <c r="I9" s="177">
        <f ca="1"/>
        <v>6.75</v>
      </c>
      <c r="J9" s="202">
        <f ca="1"/>
        <v>10.49</v>
      </c>
      <c r="K9" s="198" t="str">
        <f ca="1"/>
        <v/>
      </c>
      <c r="L9" s="198" t="str">
        <f ca="1"/>
        <v/>
      </c>
      <c r="M9" s="200">
        <f ca="1"/>
        <v>5</v>
      </c>
      <c r="N9" s="18"/>
      <c r="O9" s="101"/>
      <c r="P9" s="7"/>
      <c r="AG9" s="195" t="str">
        <f ca="1"/>
        <v>Sb_69JGI</v>
      </c>
      <c r="AH9" s="195" t="str">
        <f ca="1"/>
        <v>JAIME</v>
      </c>
      <c r="AI9" s="195" t="str">
        <f ca="1"/>
        <v>LANNISTER</v>
      </c>
      <c r="AJ9" s="195" t="str">
        <f ca="1"/>
        <v>M</v>
      </c>
      <c r="AK9" s="195">
        <f ca="1"/>
        <v>10.49</v>
      </c>
      <c r="AL9" s="195" t="str">
        <f ca="1"/>
        <v/>
      </c>
      <c r="AM9" s="195" t="str">
        <f ca="1"/>
        <v/>
      </c>
      <c r="AN9" s="195">
        <f ca="1"/>
        <v>5</v>
      </c>
    </row>
    <row r="10" spans="1:40" ht="15.75" customHeight="1" x14ac:dyDescent="0.25">
      <c r="A10" s="16">
        <f ca="1"/>
        <v>6</v>
      </c>
      <c r="B10" s="170" t="str">
        <f ca="1"/>
        <v>Sb_81YGO</v>
      </c>
      <c r="C10" s="171" t="str">
        <f ca="1"/>
        <v>JACK</v>
      </c>
      <c r="D10" s="172" t="str">
        <f ca="1"/>
        <v>BAUER</v>
      </c>
      <c r="E10" s="176" t="str">
        <f ca="1"/>
        <v>M</v>
      </c>
      <c r="F10" s="174" cm="1">
        <f t="array" aca="1" ref="F10:I10" ca="1">IF(B10="","",_xlfn.XLOOKUP(B10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9</v>
      </c>
      <c r="G10" s="177">
        <f ca="1"/>
        <v>11.25</v>
      </c>
      <c r="H10" s="177">
        <f ca="1"/>
        <v>10.25</v>
      </c>
      <c r="I10" s="177">
        <f ca="1"/>
        <v>6.38</v>
      </c>
      <c r="J10" s="202">
        <f ca="1"/>
        <v>10.4</v>
      </c>
      <c r="K10" s="198" t="str">
        <f ca="1"/>
        <v/>
      </c>
      <c r="L10" s="198" t="str">
        <f ca="1"/>
        <v/>
      </c>
      <c r="M10" s="200">
        <f ca="1"/>
        <v>6</v>
      </c>
      <c r="N10" s="18"/>
      <c r="O10" s="7"/>
      <c r="P10" s="7"/>
      <c r="Q10" s="260" t="s">
        <v>172</v>
      </c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G10" s="195" t="str">
        <f ca="1"/>
        <v>Sb_81YGO</v>
      </c>
      <c r="AH10" s="195" t="str">
        <f ca="1"/>
        <v>JACK</v>
      </c>
      <c r="AI10" s="195" t="str">
        <f ca="1"/>
        <v>BAUER</v>
      </c>
      <c r="AJ10" s="195" t="str">
        <f ca="1"/>
        <v>M</v>
      </c>
      <c r="AK10" s="195">
        <f ca="1"/>
        <v>10.4</v>
      </c>
      <c r="AL10" s="195" t="str">
        <f ca="1"/>
        <v/>
      </c>
      <c r="AM10" s="195" t="str">
        <f ca="1"/>
        <v/>
      </c>
      <c r="AN10" s="195">
        <f ca="1"/>
        <v>6</v>
      </c>
    </row>
    <row r="11" spans="1:40" x14ac:dyDescent="0.25">
      <c r="A11" s="15">
        <f ca="1"/>
        <v>7</v>
      </c>
      <c r="B11" s="170" t="str">
        <f ca="1"/>
        <v>Sb_88RLG</v>
      </c>
      <c r="C11" s="171" t="str">
        <f ca="1"/>
        <v>MICHAEL</v>
      </c>
      <c r="D11" s="172" t="str">
        <f ca="1"/>
        <v>SCOFIELD</v>
      </c>
      <c r="E11" s="176" t="str">
        <f ca="1"/>
        <v>M</v>
      </c>
      <c r="F11" s="174" cm="1">
        <f t="array" aca="1" ref="F11:I11" ca="1">IF(B11="","",_xlfn.XLOOKUP(B11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7.75</v>
      </c>
      <c r="G11" s="179">
        <f ca="1"/>
        <v>9.5</v>
      </c>
      <c r="H11" s="177">
        <f ca="1"/>
        <v>9.75</v>
      </c>
      <c r="I11" s="177">
        <f ca="1"/>
        <v>8.25</v>
      </c>
      <c r="J11" s="202">
        <f ca="1"/>
        <v>10.1</v>
      </c>
      <c r="K11" s="198" t="str">
        <f ca="1"/>
        <v/>
      </c>
      <c r="L11" s="198" t="str">
        <f ca="1"/>
        <v/>
      </c>
      <c r="M11" s="200">
        <f ca="1"/>
        <v>7</v>
      </c>
      <c r="N11" s="18"/>
      <c r="O11" s="7"/>
      <c r="P11" s="7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G11" s="195" t="str">
        <f ca="1"/>
        <v>Sb_88RLG</v>
      </c>
      <c r="AH11" s="195" t="str">
        <f ca="1"/>
        <v>MICHAEL</v>
      </c>
      <c r="AI11" s="195" t="str">
        <f ca="1"/>
        <v>SCOFIELD</v>
      </c>
      <c r="AJ11" s="195" t="str">
        <f ca="1"/>
        <v>M</v>
      </c>
      <c r="AK11" s="195">
        <f ca="1"/>
        <v>10.1</v>
      </c>
      <c r="AL11" s="195" t="str">
        <f ca="1"/>
        <v/>
      </c>
      <c r="AM11" s="195" t="str">
        <f ca="1"/>
        <v/>
      </c>
      <c r="AN11" s="195">
        <f ca="1"/>
        <v>7</v>
      </c>
    </row>
    <row r="12" spans="1:40" x14ac:dyDescent="0.25">
      <c r="A12" s="16">
        <f ca="1"/>
        <v>8</v>
      </c>
      <c r="B12" s="170" t="str">
        <f ca="1"/>
        <v>Sb_67GLJ</v>
      </c>
      <c r="C12" s="171" t="str">
        <f ca="1"/>
        <v>OSFERTH JOEL</v>
      </c>
      <c r="D12" s="172" t="str">
        <f ca="1"/>
        <v>KANE</v>
      </c>
      <c r="E12" s="176" t="str">
        <f ca="1"/>
        <v>M</v>
      </c>
      <c r="F12" s="174" cm="1">
        <f t="array" aca="1" ref="F12:I12" ca="1">IF(B12="","",_xlfn.XLOOKUP(B12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7.5</v>
      </c>
      <c r="G12" s="177">
        <f ca="1"/>
        <v>8.75</v>
      </c>
      <c r="H12" s="177">
        <f ca="1"/>
        <v>5.75</v>
      </c>
      <c r="I12" s="177">
        <f ca="1"/>
        <v>7.63</v>
      </c>
      <c r="J12" s="202">
        <f ca="1"/>
        <v>10.039999999999999</v>
      </c>
      <c r="K12" s="198" t="str">
        <f ca="1"/>
        <v/>
      </c>
      <c r="L12" s="198" t="str">
        <f ca="1"/>
        <v/>
      </c>
      <c r="M12" s="200">
        <f ca="1"/>
        <v>8</v>
      </c>
      <c r="N12" s="18"/>
      <c r="O12" s="7"/>
      <c r="P12" s="7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G12" s="195" t="str">
        <f ca="1"/>
        <v>Sb_67GLJ</v>
      </c>
      <c r="AH12" s="195" t="str">
        <f ca="1"/>
        <v>OSFERTH JOEL</v>
      </c>
      <c r="AI12" s="195" t="str">
        <f ca="1"/>
        <v>KANE</v>
      </c>
      <c r="AJ12" s="195" t="str">
        <f ca="1"/>
        <v>M</v>
      </c>
      <c r="AK12" s="195">
        <f ca="1"/>
        <v>10.039999999999999</v>
      </c>
      <c r="AL12" s="195" t="str">
        <f ca="1"/>
        <v/>
      </c>
      <c r="AM12" s="195" t="str">
        <f ca="1"/>
        <v/>
      </c>
      <c r="AN12" s="195">
        <f ca="1"/>
        <v>8</v>
      </c>
    </row>
    <row r="13" spans="1:40" x14ac:dyDescent="0.25">
      <c r="A13" s="15">
        <f ca="1"/>
        <v>9</v>
      </c>
      <c r="B13" s="170" t="str">
        <f ca="1"/>
        <v>Sb_83DSQ</v>
      </c>
      <c r="C13" s="171" t="str">
        <f ca="1"/>
        <v>TYRION</v>
      </c>
      <c r="D13" s="172" t="str">
        <f ca="1"/>
        <v>LANNISTER</v>
      </c>
      <c r="E13" s="176" t="str">
        <f ca="1"/>
        <v>M</v>
      </c>
      <c r="F13" s="174" cm="1">
        <f t="array" aca="1" ref="F13:I13" ca="1">IF(B13="","",_xlfn.XLOOKUP(B13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7.75</v>
      </c>
      <c r="G13" s="177">
        <f ca="1"/>
        <v>12.75</v>
      </c>
      <c r="H13" s="177">
        <f ca="1"/>
        <v>9.5</v>
      </c>
      <c r="I13" s="177">
        <f ca="1"/>
        <v>5.5</v>
      </c>
      <c r="J13" s="202">
        <f ca="1"/>
        <v>9.73</v>
      </c>
      <c r="K13" s="198" t="str">
        <f ca="1"/>
        <v/>
      </c>
      <c r="L13" s="198" t="str">
        <f ca="1"/>
        <v/>
      </c>
      <c r="M13" s="200">
        <f ca="1"/>
        <v>9</v>
      </c>
      <c r="N13" s="18"/>
      <c r="O13" s="7"/>
      <c r="P13" s="7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G13" s="195" t="str">
        <f ca="1"/>
        <v>Sb_83DSQ</v>
      </c>
      <c r="AH13" s="195" t="str">
        <f ca="1"/>
        <v>TYRION</v>
      </c>
      <c r="AI13" s="195" t="str">
        <f ca="1"/>
        <v>LANNISTER</v>
      </c>
      <c r="AJ13" s="195" t="str">
        <f ca="1"/>
        <v>M</v>
      </c>
      <c r="AK13" s="195">
        <f ca="1"/>
        <v>9.73</v>
      </c>
      <c r="AL13" s="195" t="str">
        <f ca="1"/>
        <v/>
      </c>
      <c r="AM13" s="195" t="str">
        <f ca="1"/>
        <v/>
      </c>
      <c r="AN13" s="195">
        <f ca="1"/>
        <v>9</v>
      </c>
    </row>
    <row r="14" spans="1:40" x14ac:dyDescent="0.25">
      <c r="A14" s="16">
        <f ca="1"/>
        <v>10</v>
      </c>
      <c r="B14" s="170" t="str">
        <f ca="1"/>
        <v>Sb_77CXO</v>
      </c>
      <c r="C14" s="171" t="str">
        <f ca="1"/>
        <v>DARYL</v>
      </c>
      <c r="D14" s="172" t="str">
        <f ca="1"/>
        <v>DIXON</v>
      </c>
      <c r="E14" s="176" t="str">
        <f ca="1"/>
        <v>M</v>
      </c>
      <c r="F14" s="174" cm="1">
        <f t="array" aca="1" ref="F14:I14" ca="1">IF(B14="","",_xlfn.XLOOKUP(B14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7.75</v>
      </c>
      <c r="G14" s="177">
        <f ca="1"/>
        <v>5.75</v>
      </c>
      <c r="H14" s="177">
        <f ca="1"/>
        <v>6</v>
      </c>
      <c r="I14" s="177">
        <f ca="1"/>
        <v>7</v>
      </c>
      <c r="J14" s="202">
        <f ca="1"/>
        <v>9.6300000000000008</v>
      </c>
      <c r="K14" s="198" t="str">
        <f ca="1"/>
        <v/>
      </c>
      <c r="L14" s="198" t="str">
        <f ca="1"/>
        <v/>
      </c>
      <c r="M14" s="200">
        <f ca="1"/>
        <v>10</v>
      </c>
      <c r="N14" s="18"/>
      <c r="O14" s="7"/>
      <c r="P14" s="7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G14" s="195" t="str">
        <f ca="1"/>
        <v>Sb_77CXO</v>
      </c>
      <c r="AH14" s="195" t="str">
        <f ca="1"/>
        <v>DARYL</v>
      </c>
      <c r="AI14" s="195" t="str">
        <f ca="1"/>
        <v>DIXON</v>
      </c>
      <c r="AJ14" s="195" t="str">
        <f ca="1"/>
        <v>M</v>
      </c>
      <c r="AK14" s="195">
        <f ca="1"/>
        <v>9.6300000000000008</v>
      </c>
      <c r="AL14" s="195" t="str">
        <f ca="1"/>
        <v/>
      </c>
      <c r="AM14" s="195" t="str">
        <f ca="1"/>
        <v/>
      </c>
      <c r="AN14" s="195">
        <f ca="1"/>
        <v>10</v>
      </c>
    </row>
    <row r="15" spans="1:40" x14ac:dyDescent="0.25">
      <c r="A15" s="15">
        <f ca="1"/>
        <v>11</v>
      </c>
      <c r="B15" s="170" t="str">
        <f ca="1"/>
        <v>Sb_71OGA</v>
      </c>
      <c r="C15" s="171" t="str">
        <f ca="1"/>
        <v>MORGAN</v>
      </c>
      <c r="D15" s="172" t="str">
        <f ca="1"/>
        <v>JONES</v>
      </c>
      <c r="E15" s="176" t="str">
        <f ca="1"/>
        <v>M</v>
      </c>
      <c r="F15" s="174" cm="1">
        <f t="array" aca="1" ref="F15:I15" ca="1">IF(B15="","",_xlfn.XLOOKUP(B15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</v>
      </c>
      <c r="G15" s="177">
        <f ca="1"/>
        <v>10.25</v>
      </c>
      <c r="H15" s="177">
        <f ca="1"/>
        <v>6.5</v>
      </c>
      <c r="I15" s="177">
        <f ca="1"/>
        <v>5.5</v>
      </c>
      <c r="J15" s="202">
        <f ca="1"/>
        <v>9.4499999999999993</v>
      </c>
      <c r="K15" s="198" t="str">
        <f ca="1"/>
        <v/>
      </c>
      <c r="L15" s="198" t="str">
        <f ca="1"/>
        <v/>
      </c>
      <c r="M15" s="200">
        <f ca="1"/>
        <v>11</v>
      </c>
      <c r="N15" s="18"/>
      <c r="O15" s="7"/>
      <c r="P15" s="7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G15" s="195" t="str">
        <f ca="1"/>
        <v>Sb_71OGA</v>
      </c>
      <c r="AH15" s="195" t="str">
        <f ca="1"/>
        <v>MORGAN</v>
      </c>
      <c r="AI15" s="195" t="str">
        <f ca="1"/>
        <v>JONES</v>
      </c>
      <c r="AJ15" s="195" t="str">
        <f ca="1"/>
        <v>M</v>
      </c>
      <c r="AK15" s="195">
        <f ca="1"/>
        <v>9.4499999999999993</v>
      </c>
      <c r="AL15" s="195" t="str">
        <f ca="1"/>
        <v/>
      </c>
      <c r="AM15" s="195" t="str">
        <f ca="1"/>
        <v/>
      </c>
      <c r="AN15" s="195">
        <f ca="1"/>
        <v>11</v>
      </c>
    </row>
    <row r="16" spans="1:40" x14ac:dyDescent="0.25">
      <c r="A16" s="16">
        <f ca="1"/>
        <v>12</v>
      </c>
      <c r="B16" s="170" t="str">
        <f ca="1"/>
        <v>Sb_87FGJ</v>
      </c>
      <c r="C16" s="171" t="str">
        <f ca="1"/>
        <v>NADIA</v>
      </c>
      <c r="D16" s="172" t="str">
        <f ca="1"/>
        <v>YASSIR</v>
      </c>
      <c r="E16" s="176" t="str">
        <f ca="1"/>
        <v>F</v>
      </c>
      <c r="F16" s="174" cm="1">
        <f t="array" aca="1" ref="F16:I16" ca="1">IF(B16="","",_xlfn.XLOOKUP(B16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7.5</v>
      </c>
      <c r="G16" s="177">
        <f ca="1"/>
        <v>7.25</v>
      </c>
      <c r="H16" s="177">
        <f ca="1"/>
        <v>5.75</v>
      </c>
      <c r="I16" s="177">
        <f ca="1"/>
        <v>8.6300000000000008</v>
      </c>
      <c r="J16" s="202">
        <f ca="1"/>
        <v>9.42</v>
      </c>
      <c r="K16" s="198" t="str">
        <f ca="1"/>
        <v/>
      </c>
      <c r="L16" s="198" t="str">
        <f ca="1"/>
        <v/>
      </c>
      <c r="M16" s="200">
        <f ca="1"/>
        <v>12</v>
      </c>
      <c r="N16" s="18"/>
      <c r="O16" s="7"/>
      <c r="P16" s="7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G16" s="195" t="str">
        <f ca="1"/>
        <v>Sb_87FGJ</v>
      </c>
      <c r="AH16" s="195" t="str">
        <f ca="1"/>
        <v>NADIA</v>
      </c>
      <c r="AI16" s="195" t="str">
        <f ca="1"/>
        <v>YASSIR</v>
      </c>
      <c r="AJ16" s="195" t="str">
        <f ca="1"/>
        <v>F</v>
      </c>
      <c r="AK16" s="195">
        <f ca="1"/>
        <v>9.42</v>
      </c>
      <c r="AL16" s="195" t="str">
        <f ca="1"/>
        <v/>
      </c>
      <c r="AM16" s="195" t="str">
        <f ca="1"/>
        <v/>
      </c>
      <c r="AN16" s="195">
        <f ca="1"/>
        <v>12</v>
      </c>
    </row>
    <row r="17" spans="1:40" x14ac:dyDescent="0.25">
      <c r="A17" s="15">
        <f ca="1"/>
        <v>13</v>
      </c>
      <c r="B17" s="170" t="str">
        <f ca="1"/>
        <v>Sb_72PKB</v>
      </c>
      <c r="C17" s="171" t="str">
        <f ca="1"/>
        <v>LISSA ISSA BORD FIELD</v>
      </c>
      <c r="D17" s="172" t="str">
        <f ca="1"/>
        <v>ARIN</v>
      </c>
      <c r="E17" s="176" t="str">
        <f ca="1"/>
        <v>F</v>
      </c>
      <c r="F17" s="174" cm="1">
        <f t="array" aca="1" ref="F17:I17" ca="1">IF(B17="","",_xlfn.XLOOKUP(B17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7.75</v>
      </c>
      <c r="G17" s="179">
        <f ca="1"/>
        <v>7.25</v>
      </c>
      <c r="H17" s="177">
        <f ca="1"/>
        <v>5.5</v>
      </c>
      <c r="I17" s="177">
        <f ca="1"/>
        <v>8</v>
      </c>
      <c r="J17" s="202">
        <f ca="1"/>
        <v>9.07</v>
      </c>
      <c r="K17" s="198" t="str">
        <f ca="1"/>
        <v/>
      </c>
      <c r="L17" s="198" t="str">
        <f ca="1"/>
        <v/>
      </c>
      <c r="M17" s="200">
        <f ca="1"/>
        <v>13</v>
      </c>
      <c r="N17" s="18"/>
      <c r="O17" s="7"/>
      <c r="P17" s="7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G17" s="195" t="str">
        <f ca="1"/>
        <v>Sb_72PKB</v>
      </c>
      <c r="AH17" s="195" t="str">
        <f ca="1"/>
        <v>LISSA ISSA BORD FIELD</v>
      </c>
      <c r="AI17" s="195" t="str">
        <f ca="1"/>
        <v>ARIN</v>
      </c>
      <c r="AJ17" s="195" t="str">
        <f ca="1"/>
        <v>F</v>
      </c>
      <c r="AK17" s="195">
        <f ca="1"/>
        <v>9.07</v>
      </c>
      <c r="AL17" s="195" t="str">
        <f ca="1"/>
        <v/>
      </c>
      <c r="AM17" s="195" t="str">
        <f ca="1"/>
        <v/>
      </c>
      <c r="AN17" s="195">
        <f ca="1"/>
        <v>13</v>
      </c>
    </row>
    <row r="18" spans="1:40" x14ac:dyDescent="0.25">
      <c r="A18" s="16">
        <f ca="1"/>
        <v>14</v>
      </c>
      <c r="B18" s="170" t="str">
        <f ca="1"/>
        <v>Sb_77EKK</v>
      </c>
      <c r="C18" s="171" t="str">
        <f ca="1"/>
        <v>BJORN</v>
      </c>
      <c r="D18" s="172" t="str">
        <f ca="1"/>
        <v>IRONSIDE</v>
      </c>
      <c r="E18" s="176" t="str">
        <f ca="1"/>
        <v>M</v>
      </c>
      <c r="F18" s="174" cm="1">
        <f t="array" aca="1" ref="F18:I18" ca="1">IF(B18="","",_xlfn.XLOOKUP(B18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7.5</v>
      </c>
      <c r="G18" s="177">
        <f ca="1"/>
        <v>6.75</v>
      </c>
      <c r="H18" s="177">
        <f ca="1"/>
        <v>4.25</v>
      </c>
      <c r="I18" s="177">
        <f ca="1"/>
        <v>5.5</v>
      </c>
      <c r="J18" s="202">
        <f ca="1"/>
        <v>8.83</v>
      </c>
      <c r="K18" s="198" t="str">
        <f ca="1"/>
        <v/>
      </c>
      <c r="L18" s="198" t="str">
        <f ca="1"/>
        <v/>
      </c>
      <c r="M18" s="200">
        <f ca="1"/>
        <v>14</v>
      </c>
      <c r="N18" s="18"/>
      <c r="O18" s="7"/>
      <c r="P18" s="7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G18" s="195" t="str">
        <f ca="1"/>
        <v>Sb_77EKK</v>
      </c>
      <c r="AH18" s="195" t="str">
        <f ca="1"/>
        <v>BJORN</v>
      </c>
      <c r="AI18" s="195" t="str">
        <f ca="1"/>
        <v>IRONSIDE</v>
      </c>
      <c r="AJ18" s="195" t="str">
        <f ca="1"/>
        <v>M</v>
      </c>
      <c r="AK18" s="195">
        <f ca="1"/>
        <v>8.83</v>
      </c>
      <c r="AL18" s="195" t="str">
        <f ca="1"/>
        <v/>
      </c>
      <c r="AM18" s="195" t="str">
        <f ca="1"/>
        <v/>
      </c>
      <c r="AN18" s="195">
        <f ca="1"/>
        <v>14</v>
      </c>
    </row>
    <row r="19" spans="1:40" x14ac:dyDescent="0.25">
      <c r="A19" s="15">
        <f ca="1"/>
        <v>15</v>
      </c>
      <c r="B19" s="170" t="str">
        <f ca="1"/>
        <v>Sb_79QZP</v>
      </c>
      <c r="C19" s="171" t="str">
        <f ca="1"/>
        <v>BILL</v>
      </c>
      <c r="D19" s="172" t="str">
        <f ca="1"/>
        <v>BUCHANAN</v>
      </c>
      <c r="E19" s="176" t="str">
        <f ca="1"/>
        <v>M</v>
      </c>
      <c r="F19" s="174" cm="1">
        <f t="array" aca="1" ref="F19:I19" ca="1">IF(B19="","",_xlfn.XLOOKUP(B19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</v>
      </c>
      <c r="G19" s="177">
        <f ca="1"/>
        <v>10.5</v>
      </c>
      <c r="H19" s="177">
        <f ca="1"/>
        <v>7.5</v>
      </c>
      <c r="I19" s="177">
        <f ca="1"/>
        <v>9.19</v>
      </c>
      <c r="J19" s="202">
        <f ca="1"/>
        <v>8.7899999999999991</v>
      </c>
      <c r="K19" s="198" t="str">
        <f ca="1"/>
        <v/>
      </c>
      <c r="L19" s="198" t="str">
        <f ca="1"/>
        <v/>
      </c>
      <c r="M19" s="200">
        <f ca="1"/>
        <v>15</v>
      </c>
      <c r="N19" s="18"/>
      <c r="O19" s="7"/>
      <c r="P19" s="7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G19" s="195" t="str">
        <f ca="1"/>
        <v>Sb_79QZP</v>
      </c>
      <c r="AH19" s="195" t="str">
        <f ca="1"/>
        <v>BILL</v>
      </c>
      <c r="AI19" s="195" t="str">
        <f ca="1"/>
        <v>BUCHANAN</v>
      </c>
      <c r="AJ19" s="195" t="str">
        <f ca="1"/>
        <v>M</v>
      </c>
      <c r="AK19" s="195">
        <f ca="1"/>
        <v>8.7899999999999991</v>
      </c>
      <c r="AL19" s="195" t="str">
        <f ca="1"/>
        <v/>
      </c>
      <c r="AM19" s="195" t="str">
        <f ca="1"/>
        <v/>
      </c>
      <c r="AN19" s="195">
        <f ca="1"/>
        <v>15</v>
      </c>
    </row>
    <row r="20" spans="1:40" x14ac:dyDescent="0.25">
      <c r="A20" s="16">
        <f ca="1"/>
        <v>16</v>
      </c>
      <c r="B20" s="170" t="str">
        <f ca="1"/>
        <v>Sb_88XXK</v>
      </c>
      <c r="C20" s="171" t="str">
        <f ca="1"/>
        <v>THEODORE</v>
      </c>
      <c r="D20" s="172" t="str">
        <f ca="1"/>
        <v>BAGWELL</v>
      </c>
      <c r="E20" s="176" t="str">
        <f ca="1"/>
        <v>M</v>
      </c>
      <c r="F20" s="174" cm="1">
        <f t="array" aca="1" ref="F20:I20" ca="1">IF(B20="","",_xlfn.XLOOKUP(B20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7.75</v>
      </c>
      <c r="G20" s="177">
        <f ca="1"/>
        <v>8.5</v>
      </c>
      <c r="H20" s="177">
        <f ca="1"/>
        <v>4.75</v>
      </c>
      <c r="I20" s="177">
        <f ca="1"/>
        <v>5.13</v>
      </c>
      <c r="J20" s="202">
        <f ca="1"/>
        <v>8.7100000000000009</v>
      </c>
      <c r="K20" s="198" t="str">
        <f ca="1"/>
        <v/>
      </c>
      <c r="L20" s="198" t="str">
        <f ca="1"/>
        <v/>
      </c>
      <c r="M20" s="200">
        <f ca="1"/>
        <v>16</v>
      </c>
      <c r="N20" s="18"/>
      <c r="O20" s="7"/>
      <c r="P20" s="7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G20" s="195" t="str">
        <f ca="1"/>
        <v>Sb_88XXK</v>
      </c>
      <c r="AH20" s="195" t="str">
        <f ca="1"/>
        <v>THEODORE</v>
      </c>
      <c r="AI20" s="195" t="str">
        <f ca="1"/>
        <v>BAGWELL</v>
      </c>
      <c r="AJ20" s="195" t="str">
        <f ca="1"/>
        <v>M</v>
      </c>
      <c r="AK20" s="195">
        <f ca="1"/>
        <v>8.7100000000000009</v>
      </c>
      <c r="AL20" s="195" t="str">
        <f ca="1"/>
        <v/>
      </c>
      <c r="AM20" s="195" t="str">
        <f ca="1"/>
        <v/>
      </c>
      <c r="AN20" s="195">
        <f ca="1"/>
        <v>16</v>
      </c>
    </row>
    <row r="21" spans="1:40" x14ac:dyDescent="0.25">
      <c r="A21" s="15">
        <f ca="1"/>
        <v>17</v>
      </c>
      <c r="B21" s="170" t="str">
        <f ca="1"/>
        <v>Sb_74SMT</v>
      </c>
      <c r="C21" s="171" t="str">
        <f ca="1"/>
        <v>KIM</v>
      </c>
      <c r="D21" s="172" t="str">
        <f ca="1"/>
        <v>BAUER</v>
      </c>
      <c r="E21" s="176" t="str">
        <f ca="1"/>
        <v>F</v>
      </c>
      <c r="F21" s="174" cm="1">
        <f t="array" aca="1" ref="F21:I21" ca="1">IF(B21="","",_xlfn.XLOOKUP(B21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</v>
      </c>
      <c r="G21" s="177">
        <f ca="1"/>
        <v>8.5</v>
      </c>
      <c r="H21" s="177">
        <f ca="1"/>
        <v>5.5</v>
      </c>
      <c r="I21" s="177">
        <f ca="1"/>
        <v>5.88</v>
      </c>
      <c r="J21" s="202">
        <f ca="1"/>
        <v>8.58</v>
      </c>
      <c r="K21" s="198" t="str">
        <f ca="1"/>
        <v/>
      </c>
      <c r="L21" s="198" t="str">
        <f ca="1"/>
        <v/>
      </c>
      <c r="M21" s="200">
        <f ca="1"/>
        <v>17</v>
      </c>
      <c r="N21" s="18"/>
      <c r="O21" s="7"/>
      <c r="P21" s="7"/>
      <c r="AG21" s="195" t="str">
        <f ca="1"/>
        <v>Sb_74SMT</v>
      </c>
      <c r="AH21" s="195" t="str">
        <f ca="1"/>
        <v>KIM</v>
      </c>
      <c r="AI21" s="195" t="str">
        <f ca="1"/>
        <v>BAUER</v>
      </c>
      <c r="AJ21" s="195" t="str">
        <f ca="1"/>
        <v>F</v>
      </c>
      <c r="AK21" s="195">
        <f ca="1"/>
        <v>8.58</v>
      </c>
      <c r="AL21" s="195" t="str">
        <f ca="1"/>
        <v/>
      </c>
      <c r="AM21" s="195" t="str">
        <f ca="1"/>
        <v/>
      </c>
      <c r="AN21" s="195">
        <f ca="1"/>
        <v>17</v>
      </c>
    </row>
    <row r="22" spans="1:40" x14ac:dyDescent="0.25">
      <c r="A22" s="16">
        <f ca="1"/>
        <v>18</v>
      </c>
      <c r="B22" s="170" t="str">
        <f ca="1"/>
        <v>Sb_76CUM</v>
      </c>
      <c r="C22" s="171" t="str">
        <f ca="1"/>
        <v>JON</v>
      </c>
      <c r="D22" s="172" t="str">
        <f ca="1"/>
        <v>SNOW</v>
      </c>
      <c r="E22" s="176" t="str">
        <f ca="1"/>
        <v>M</v>
      </c>
      <c r="F22" s="174" cm="1">
        <f t="array" aca="1" ref="F22:I22" ca="1">IF(B22="","",_xlfn.XLOOKUP(B22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</v>
      </c>
      <c r="G22" s="177">
        <f ca="1"/>
        <v>6</v>
      </c>
      <c r="H22" s="177">
        <f ca="1"/>
        <v>7.5</v>
      </c>
      <c r="I22" s="177">
        <f ca="1"/>
        <v>6.63</v>
      </c>
      <c r="J22" s="202">
        <f ca="1"/>
        <v>8.44</v>
      </c>
      <c r="K22" s="198" t="str">
        <f ca="1"/>
        <v/>
      </c>
      <c r="L22" s="198" t="str">
        <f ca="1"/>
        <v/>
      </c>
      <c r="M22" s="200">
        <f ca="1"/>
        <v>18</v>
      </c>
      <c r="N22" s="18"/>
      <c r="O22" s="7"/>
      <c r="P22" s="7"/>
      <c r="AG22" s="195" t="str">
        <f ca="1"/>
        <v>Sb_76CUM</v>
      </c>
      <c r="AH22" s="195" t="str">
        <f ca="1"/>
        <v>JON</v>
      </c>
      <c r="AI22" s="195" t="str">
        <f ca="1"/>
        <v>SNOW</v>
      </c>
      <c r="AJ22" s="195" t="str">
        <f ca="1"/>
        <v>M</v>
      </c>
      <c r="AK22" s="195">
        <f ca="1"/>
        <v>8.44</v>
      </c>
      <c r="AL22" s="195" t="str">
        <f ca="1"/>
        <v/>
      </c>
      <c r="AM22" s="195" t="str">
        <f ca="1"/>
        <v/>
      </c>
      <c r="AN22" s="195">
        <f ca="1"/>
        <v>18</v>
      </c>
    </row>
    <row r="23" spans="1:40" x14ac:dyDescent="0.25">
      <c r="A23" s="15">
        <f ca="1"/>
        <v>19</v>
      </c>
      <c r="B23" s="170" t="str">
        <f ca="1"/>
        <v>Sb_67PCQ</v>
      </c>
      <c r="C23" s="171" t="str">
        <f ca="1"/>
        <v>CAROL</v>
      </c>
      <c r="D23" s="172" t="str">
        <f ca="1"/>
        <v>PELETIER</v>
      </c>
      <c r="E23" s="176" t="str">
        <f ca="1"/>
        <v>F</v>
      </c>
      <c r="F23" s="174" cm="1">
        <f t="array" aca="1" ref="F23:I23" ca="1">IF(B23="","",_xlfn.XLOOKUP(B23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6.75</v>
      </c>
      <c r="G23" s="178">
        <f ca="1"/>
        <v>9.25</v>
      </c>
      <c r="H23" s="177">
        <f ca="1"/>
        <v>2.25</v>
      </c>
      <c r="I23" s="177">
        <f ca="1"/>
        <v>5.25</v>
      </c>
      <c r="J23" s="202">
        <f ca="1"/>
        <v>8.25</v>
      </c>
      <c r="K23" s="198" t="str">
        <f ca="1"/>
        <v/>
      </c>
      <c r="L23" s="198" t="str">
        <f ca="1"/>
        <v/>
      </c>
      <c r="M23" s="200">
        <f ca="1"/>
        <v>19</v>
      </c>
      <c r="N23" s="18"/>
      <c r="O23" s="7"/>
      <c r="P23" s="7"/>
      <c r="Q23" s="147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G23" s="195" t="str">
        <f ca="1"/>
        <v>Sb_67PCQ</v>
      </c>
      <c r="AH23" s="195" t="str">
        <f ca="1"/>
        <v>CAROL</v>
      </c>
      <c r="AI23" s="195" t="str">
        <f ca="1"/>
        <v>PELETIER</v>
      </c>
      <c r="AJ23" s="195" t="str">
        <f ca="1"/>
        <v>F</v>
      </c>
      <c r="AK23" s="195">
        <f ca="1"/>
        <v>8.25</v>
      </c>
      <c r="AL23" s="195" t="str">
        <f ca="1"/>
        <v/>
      </c>
      <c r="AM23" s="195" t="str">
        <f ca="1"/>
        <v/>
      </c>
      <c r="AN23" s="195">
        <f ca="1"/>
        <v>19</v>
      </c>
    </row>
    <row r="24" spans="1:40" x14ac:dyDescent="0.25">
      <c r="A24" s="16">
        <f ca="1"/>
        <v>20</v>
      </c>
      <c r="B24" s="170" t="str">
        <f ca="1"/>
        <v>Sb_87CAK</v>
      </c>
      <c r="C24" s="171" t="str">
        <f ca="1"/>
        <v>MAGGIE</v>
      </c>
      <c r="D24" s="172" t="str">
        <f ca="1"/>
        <v>GREENE</v>
      </c>
      <c r="E24" s="176" t="str">
        <f ca="1"/>
        <v>F</v>
      </c>
      <c r="F24" s="174" cm="1">
        <f t="array" aca="1" ref="F24:I24" ca="1">IF(B24="","",_xlfn.XLOOKUP(B24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8.25</v>
      </c>
      <c r="G24" s="177">
        <f ca="1"/>
        <v>6.5</v>
      </c>
      <c r="H24" s="177">
        <f ca="1"/>
        <v>5.75</v>
      </c>
      <c r="I24" s="177">
        <f ca="1"/>
        <v>4.63</v>
      </c>
      <c r="J24" s="202">
        <f ca="1"/>
        <v>7.71</v>
      </c>
      <c r="K24" s="198" t="str">
        <f ca="1"/>
        <v/>
      </c>
      <c r="L24" s="198" t="str">
        <f ca="1"/>
        <v/>
      </c>
      <c r="M24" s="200">
        <f ca="1"/>
        <v>20</v>
      </c>
      <c r="N24" s="18"/>
      <c r="O24" s="7"/>
      <c r="P24" s="7"/>
      <c r="Q24" s="149"/>
      <c r="AG24" s="195" t="str">
        <f ca="1"/>
        <v>Sb_87CAK</v>
      </c>
      <c r="AH24" s="195" t="str">
        <f ca="1"/>
        <v>MAGGIE</v>
      </c>
      <c r="AI24" s="195" t="str">
        <f ca="1"/>
        <v>GREENE</v>
      </c>
      <c r="AJ24" s="195" t="str">
        <f ca="1"/>
        <v>F</v>
      </c>
      <c r="AK24" s="195">
        <f ca="1"/>
        <v>7.71</v>
      </c>
      <c r="AL24" s="195" t="str">
        <f ca="1"/>
        <v/>
      </c>
      <c r="AM24" s="195" t="str">
        <f ca="1"/>
        <v/>
      </c>
      <c r="AN24" s="195">
        <f ca="1"/>
        <v>20</v>
      </c>
    </row>
    <row r="25" spans="1:40" x14ac:dyDescent="0.25">
      <c r="A25" s="15"/>
      <c r="B25" s="170"/>
      <c r="C25" s="171"/>
      <c r="D25" s="172"/>
      <c r="E25" s="176"/>
      <c r="F25" s="174" t="str" cm="1">
        <f t="array" aca="1" ref="F25" ca="1">IF(B25="","",_xlfn.XLOOKUP(B25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5" s="177"/>
      <c r="H25" s="177"/>
      <c r="I25" s="177"/>
      <c r="J25" s="188"/>
      <c r="K25" s="198"/>
      <c r="L25" s="198"/>
      <c r="M25" s="200"/>
      <c r="N25" s="18"/>
      <c r="O25" s="7"/>
      <c r="P25" s="7"/>
      <c r="Q25" s="101"/>
      <c r="AG25" s="195"/>
      <c r="AH25" s="195"/>
      <c r="AI25" s="195"/>
      <c r="AJ25" s="195"/>
      <c r="AK25" s="195"/>
      <c r="AL25" s="195"/>
      <c r="AM25" s="195"/>
      <c r="AN25" s="195"/>
    </row>
    <row r="26" spans="1:40" x14ac:dyDescent="0.25">
      <c r="A26" s="16"/>
      <c r="B26" s="170"/>
      <c r="C26" s="171"/>
      <c r="D26" s="172"/>
      <c r="E26" s="176"/>
      <c r="F26" s="174" t="str" cm="1">
        <f t="array" aca="1" ref="F26" ca="1">IF(B26="","",_xlfn.XLOOKUP(B26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6" s="177"/>
      <c r="H26" s="177"/>
      <c r="I26" s="177"/>
      <c r="J26" s="188"/>
      <c r="K26" s="198"/>
      <c r="L26" s="198"/>
      <c r="M26" s="200"/>
      <c r="N26" s="18"/>
      <c r="O26" s="7"/>
      <c r="P26" s="7"/>
      <c r="AG26" s="195"/>
      <c r="AH26" s="195"/>
      <c r="AI26" s="195"/>
      <c r="AJ26" s="195"/>
      <c r="AK26" s="195"/>
      <c r="AL26" s="195"/>
      <c r="AM26" s="195"/>
      <c r="AN26" s="195"/>
    </row>
    <row r="27" spans="1:40" x14ac:dyDescent="0.25">
      <c r="A27" s="15"/>
      <c r="B27" s="170"/>
      <c r="C27" s="171"/>
      <c r="D27" s="172"/>
      <c r="E27" s="176"/>
      <c r="F27" s="174" t="str" cm="1">
        <f t="array" aca="1" ref="F27" ca="1">IF(B27="","",_xlfn.XLOOKUP(B27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7" s="177"/>
      <c r="H27" s="177"/>
      <c r="I27" s="177"/>
      <c r="J27" s="188"/>
      <c r="K27" s="198"/>
      <c r="L27" s="198"/>
      <c r="M27" s="200"/>
      <c r="N27" s="18"/>
      <c r="O27" s="7"/>
      <c r="P27" s="7"/>
      <c r="Q27" s="101"/>
      <c r="AG27" s="195"/>
      <c r="AH27" s="195"/>
      <c r="AI27" s="195"/>
      <c r="AJ27" s="195"/>
      <c r="AK27" s="195"/>
      <c r="AL27" s="195"/>
      <c r="AM27" s="195"/>
      <c r="AN27" s="195"/>
    </row>
    <row r="28" spans="1:40" x14ac:dyDescent="0.25">
      <c r="A28" s="16"/>
      <c r="B28" s="170"/>
      <c r="C28" s="171"/>
      <c r="D28" s="172"/>
      <c r="E28" s="176"/>
      <c r="F28" s="174" t="str" cm="1">
        <f t="array" aca="1" ref="F28" ca="1">IF(B28="","",_xlfn.XLOOKUP(B28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8" s="177"/>
      <c r="H28" s="177"/>
      <c r="I28" s="177"/>
      <c r="J28" s="188"/>
      <c r="K28" s="198"/>
      <c r="L28" s="198"/>
      <c r="M28" s="200"/>
      <c r="N28" s="18"/>
      <c r="O28" s="7"/>
      <c r="P28" s="7"/>
      <c r="AG28" s="195"/>
      <c r="AH28" s="195"/>
      <c r="AI28" s="195"/>
      <c r="AJ28" s="195"/>
      <c r="AK28" s="195"/>
      <c r="AL28" s="195"/>
      <c r="AM28" s="195"/>
      <c r="AN28" s="195"/>
    </row>
    <row r="29" spans="1:40" x14ac:dyDescent="0.25">
      <c r="A29" s="15"/>
      <c r="B29" s="170"/>
      <c r="C29" s="171"/>
      <c r="D29" s="172"/>
      <c r="E29" s="176"/>
      <c r="F29" s="174" t="str" cm="1">
        <f t="array" aca="1" ref="F29" ca="1">IF(B29="","",_xlfn.XLOOKUP(B29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9" s="177"/>
      <c r="H29" s="177"/>
      <c r="I29" s="177"/>
      <c r="J29" s="188"/>
      <c r="K29" s="198"/>
      <c r="L29" s="198"/>
      <c r="M29" s="200"/>
      <c r="N29" s="18"/>
      <c r="O29" s="7"/>
      <c r="P29" s="7"/>
      <c r="AG29" s="195"/>
      <c r="AH29" s="195"/>
      <c r="AI29" s="195"/>
      <c r="AJ29" s="195"/>
      <c r="AK29" s="195"/>
      <c r="AL29" s="195"/>
      <c r="AM29" s="195"/>
      <c r="AN29" s="195"/>
    </row>
    <row r="30" spans="1:40" x14ac:dyDescent="0.25">
      <c r="A30" s="16"/>
      <c r="B30" s="170"/>
      <c r="C30" s="171"/>
      <c r="D30" s="172"/>
      <c r="E30" s="176"/>
      <c r="F30" s="174" t="str" cm="1">
        <f t="array" aca="1" ref="F30" ca="1">IF(B30="","",_xlfn.XLOOKUP(B30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0" s="177"/>
      <c r="H30" s="177"/>
      <c r="I30" s="177"/>
      <c r="J30" s="188"/>
      <c r="K30" s="198"/>
      <c r="L30" s="198"/>
      <c r="M30" s="200"/>
      <c r="N30" s="18"/>
      <c r="O30" s="7"/>
      <c r="P30" s="7"/>
    </row>
    <row r="31" spans="1:40" x14ac:dyDescent="0.25">
      <c r="A31" s="15"/>
      <c r="B31" s="170"/>
      <c r="C31" s="171"/>
      <c r="D31" s="172"/>
      <c r="E31" s="176"/>
      <c r="F31" s="174" t="str" cm="1">
        <f t="array" aca="1" ref="F31" ca="1">IF(B31="","",_xlfn.XLOOKUP(B31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1" s="177"/>
      <c r="H31" s="177"/>
      <c r="I31" s="177"/>
      <c r="J31" s="188"/>
      <c r="K31" s="198"/>
      <c r="L31" s="198"/>
      <c r="M31" s="200"/>
      <c r="N31" s="18"/>
      <c r="O31" s="7"/>
      <c r="P31" s="7"/>
    </row>
    <row r="32" spans="1:40" x14ac:dyDescent="0.25">
      <c r="A32" s="16"/>
      <c r="B32" s="170"/>
      <c r="C32" s="171"/>
      <c r="D32" s="172"/>
      <c r="E32" s="176"/>
      <c r="F32" s="174" t="str" cm="1">
        <f t="array" aca="1" ref="F32" ca="1">IF(B32="","",_xlfn.XLOOKUP(B32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2" s="177"/>
      <c r="H32" s="177"/>
      <c r="I32" s="177"/>
      <c r="J32" s="188"/>
      <c r="K32" s="198"/>
      <c r="L32" s="198"/>
      <c r="M32" s="200"/>
      <c r="N32" s="18"/>
      <c r="O32" s="7"/>
      <c r="P32" s="7"/>
    </row>
    <row r="33" spans="1:16" x14ac:dyDescent="0.25">
      <c r="A33" s="15"/>
      <c r="B33" s="170"/>
      <c r="C33" s="171"/>
      <c r="D33" s="172"/>
      <c r="E33" s="176"/>
      <c r="F33" s="174" t="str" cm="1">
        <f t="array" aca="1" ref="F33" ca="1">IF(B33="","",_xlfn.XLOOKUP(B33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3" s="177"/>
      <c r="H33" s="177"/>
      <c r="I33" s="177"/>
      <c r="J33" s="188"/>
      <c r="K33" s="198"/>
      <c r="L33" s="198"/>
      <c r="M33" s="200"/>
      <c r="N33" s="18"/>
      <c r="O33" s="7"/>
      <c r="P33" s="7"/>
    </row>
    <row r="34" spans="1:16" x14ac:dyDescent="0.25">
      <c r="A34" s="15"/>
      <c r="B34" s="170"/>
      <c r="C34" s="171"/>
      <c r="D34" s="172"/>
      <c r="E34" s="176"/>
      <c r="F34" s="174" t="str" cm="1">
        <f t="array" aca="1" ref="F34" ca="1">IF(B34="","",_xlfn.XLOOKUP(B34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4" s="177"/>
      <c r="H34" s="177"/>
      <c r="I34" s="177"/>
      <c r="J34" s="188"/>
      <c r="K34" s="198"/>
      <c r="L34" s="198"/>
      <c r="M34" s="200"/>
      <c r="N34" s="18"/>
      <c r="O34" s="7"/>
      <c r="P34" s="7"/>
    </row>
    <row r="35" spans="1:16" x14ac:dyDescent="0.25">
      <c r="A35" s="15"/>
      <c r="B35" s="170"/>
      <c r="C35" s="171"/>
      <c r="D35" s="172"/>
      <c r="E35" s="176"/>
      <c r="F35" s="174" t="str" cm="1">
        <f t="array" aca="1" ref="F35" ca="1">IF(B35="","",_xlfn.XLOOKUP(B35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5" s="177"/>
      <c r="H35" s="177"/>
      <c r="I35" s="177"/>
      <c r="J35" s="188"/>
      <c r="K35" s="198"/>
      <c r="L35" s="198"/>
      <c r="M35" s="200"/>
      <c r="N35" s="18"/>
      <c r="O35" s="7"/>
      <c r="P35" s="7"/>
    </row>
    <row r="36" spans="1:16" x14ac:dyDescent="0.25">
      <c r="A36" s="15"/>
      <c r="B36" s="170"/>
      <c r="C36" s="171"/>
      <c r="D36" s="172"/>
      <c r="E36" s="176"/>
      <c r="F36" s="174" t="str" cm="1">
        <f t="array" aca="1" ref="F36" ca="1">IF(B36="","",_xlfn.XLOOKUP(B36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6" s="177"/>
      <c r="H36" s="177"/>
      <c r="I36" s="177"/>
      <c r="J36" s="188"/>
      <c r="K36" s="198"/>
      <c r="L36" s="198"/>
      <c r="M36" s="200"/>
      <c r="N36" s="18"/>
      <c r="O36" s="7"/>
      <c r="P36" s="7"/>
    </row>
    <row r="37" spans="1:16" x14ac:dyDescent="0.25">
      <c r="A37" s="15"/>
      <c r="B37" s="170"/>
      <c r="C37" s="171"/>
      <c r="D37" s="172"/>
      <c r="E37" s="176"/>
      <c r="F37" s="174" t="str" cm="1">
        <f t="array" aca="1" ref="F37" ca="1">IF(B37="","",_xlfn.XLOOKUP(B37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7" s="177"/>
      <c r="H37" s="177"/>
      <c r="I37" s="177"/>
      <c r="J37" s="188"/>
      <c r="K37" s="198"/>
      <c r="L37" s="198"/>
      <c r="M37" s="200"/>
      <c r="N37" s="18"/>
      <c r="O37" s="7"/>
      <c r="P37" s="7"/>
    </row>
    <row r="38" spans="1:16" x14ac:dyDescent="0.25">
      <c r="A38" s="15"/>
      <c r="B38" s="170"/>
      <c r="C38" s="171"/>
      <c r="D38" s="172"/>
      <c r="E38" s="176"/>
      <c r="F38" s="174" t="str" cm="1">
        <f t="array" aca="1" ref="F38" ca="1">IF(B38="","",_xlfn.XLOOKUP(B38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8" s="177"/>
      <c r="H38" s="177"/>
      <c r="I38" s="177"/>
      <c r="J38" s="188"/>
      <c r="K38" s="198"/>
      <c r="L38" s="198"/>
      <c r="M38" s="200"/>
      <c r="N38" s="18"/>
      <c r="O38" s="7"/>
      <c r="P38" s="7"/>
    </row>
    <row r="39" spans="1:16" x14ac:dyDescent="0.25">
      <c r="A39" s="15"/>
      <c r="B39" s="170"/>
      <c r="C39" s="171"/>
      <c r="D39" s="172"/>
      <c r="E39" s="176"/>
      <c r="F39" s="174" t="str" cm="1">
        <f t="array" aca="1" ref="F39" ca="1">IF(B39="","",_xlfn.XLOOKUP(B39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9" s="177"/>
      <c r="H39" s="177"/>
      <c r="I39" s="177"/>
      <c r="J39" s="188"/>
      <c r="K39" s="198"/>
      <c r="L39" s="198"/>
      <c r="M39" s="200"/>
      <c r="N39" s="18"/>
      <c r="O39" s="7"/>
      <c r="P39" s="7"/>
    </row>
    <row r="40" spans="1:16" x14ac:dyDescent="0.25">
      <c r="A40" s="15"/>
      <c r="B40" s="170"/>
      <c r="C40" s="171"/>
      <c r="D40" s="172"/>
      <c r="E40" s="176"/>
      <c r="F40" s="174" t="str" cm="1">
        <f t="array" aca="1" ref="F40" ca="1">IF(B40="","",_xlfn.XLOOKUP(B40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0" s="177"/>
      <c r="H40" s="177"/>
      <c r="I40" s="177"/>
      <c r="J40" s="188"/>
      <c r="K40" s="198"/>
      <c r="L40" s="198"/>
      <c r="M40" s="200"/>
      <c r="N40" s="18"/>
      <c r="O40" s="7"/>
      <c r="P40" s="7"/>
    </row>
    <row r="41" spans="1:16" x14ac:dyDescent="0.25">
      <c r="A41" s="15"/>
      <c r="B41" s="170"/>
      <c r="C41" s="171"/>
      <c r="D41" s="172"/>
      <c r="E41" s="176"/>
      <c r="F41" s="174" t="str" cm="1">
        <f t="array" aca="1" ref="F41" ca="1">IF(B41="","",_xlfn.XLOOKUP(B41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1" s="177"/>
      <c r="H41" s="177"/>
      <c r="I41" s="177"/>
      <c r="J41" s="188"/>
      <c r="K41" s="198"/>
      <c r="L41" s="198"/>
      <c r="M41" s="200"/>
      <c r="N41" s="18"/>
      <c r="O41" s="7"/>
      <c r="P41" s="7"/>
    </row>
    <row r="42" spans="1:16" x14ac:dyDescent="0.25">
      <c r="A42" s="15"/>
      <c r="B42" s="170"/>
      <c r="C42" s="171"/>
      <c r="D42" s="172"/>
      <c r="E42" s="176"/>
      <c r="F42" s="174" t="str" cm="1">
        <f t="array" aca="1" ref="F42" ca="1">IF(B42="","",_xlfn.XLOOKUP(B42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2" s="177"/>
      <c r="H42" s="177"/>
      <c r="I42" s="177"/>
      <c r="J42" s="188"/>
      <c r="K42" s="198"/>
      <c r="L42" s="198"/>
      <c r="M42" s="200"/>
      <c r="N42" s="18"/>
      <c r="O42" s="7"/>
      <c r="P42" s="7"/>
    </row>
    <row r="43" spans="1:16" x14ac:dyDescent="0.25">
      <c r="A43" s="15"/>
      <c r="B43" s="170"/>
      <c r="C43" s="171"/>
      <c r="D43" s="172"/>
      <c r="E43" s="176"/>
      <c r="F43" s="174" t="str" cm="1">
        <f t="array" aca="1" ref="F43" ca="1">IF(B43="","",_xlfn.XLOOKUP(B43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3" s="177"/>
      <c r="H43" s="177"/>
      <c r="I43" s="177"/>
      <c r="J43" s="188"/>
      <c r="K43" s="198"/>
      <c r="L43" s="198"/>
      <c r="M43" s="200"/>
      <c r="N43" s="18"/>
      <c r="O43" s="7"/>
      <c r="P43" s="7"/>
    </row>
    <row r="44" spans="1:16" x14ac:dyDescent="0.25">
      <c r="A44" s="15"/>
      <c r="B44" s="170"/>
      <c r="C44" s="171"/>
      <c r="D44" s="172"/>
      <c r="E44" s="176"/>
      <c r="F44" s="174" t="str" cm="1">
        <f t="array" aca="1" ref="F44" ca="1">IF(B44="","",_xlfn.XLOOKUP(B44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4" s="177"/>
      <c r="H44" s="177"/>
      <c r="I44" s="177"/>
      <c r="J44" s="188"/>
      <c r="K44" s="198"/>
      <c r="L44" s="198"/>
      <c r="M44" s="200"/>
      <c r="N44" s="18"/>
      <c r="O44" s="7"/>
      <c r="P44" s="7"/>
    </row>
    <row r="45" spans="1:16" x14ac:dyDescent="0.25">
      <c r="A45" s="15"/>
      <c r="B45" s="170"/>
      <c r="C45" s="171"/>
      <c r="D45" s="172"/>
      <c r="E45" s="176"/>
      <c r="F45" s="174" t="str" cm="1">
        <f t="array" aca="1" ref="F45" ca="1">IF(B45="","",_xlfn.XLOOKUP(B45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5" s="177"/>
      <c r="H45" s="177"/>
      <c r="I45" s="177"/>
      <c r="J45" s="188"/>
      <c r="K45" s="198"/>
      <c r="L45" s="198"/>
      <c r="M45" s="200"/>
      <c r="N45" s="18"/>
      <c r="O45" s="7"/>
      <c r="P45" s="7"/>
    </row>
    <row r="46" spans="1:16" x14ac:dyDescent="0.25">
      <c r="A46" s="15"/>
      <c r="B46" s="170"/>
      <c r="C46" s="171"/>
      <c r="D46" s="172"/>
      <c r="E46" s="176"/>
      <c r="F46" s="174" t="str" cm="1">
        <f t="array" aca="1" ref="F46" ca="1">IF(B46="","",_xlfn.XLOOKUP(B46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6" s="177"/>
      <c r="H46" s="177"/>
      <c r="I46" s="177"/>
      <c r="J46" s="188"/>
      <c r="K46" s="198"/>
      <c r="L46" s="198"/>
      <c r="M46" s="200"/>
      <c r="N46" s="18"/>
      <c r="O46" s="7"/>
      <c r="P46" s="7"/>
    </row>
    <row r="47" spans="1:16" x14ac:dyDescent="0.25">
      <c r="A47" s="15"/>
      <c r="B47" s="170"/>
      <c r="C47" s="171"/>
      <c r="D47" s="172"/>
      <c r="E47" s="176"/>
      <c r="F47" s="174" t="str" cm="1">
        <f t="array" aca="1" ref="F47" ca="1">IF(B47="","",_xlfn.XLOOKUP(B47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7" s="177"/>
      <c r="H47" s="177"/>
      <c r="I47" s="177"/>
      <c r="J47" s="188"/>
      <c r="K47" s="198"/>
      <c r="L47" s="198"/>
      <c r="M47" s="200"/>
      <c r="N47" s="18"/>
      <c r="O47" s="7"/>
      <c r="P47" s="7"/>
    </row>
    <row r="48" spans="1:16" x14ac:dyDescent="0.25">
      <c r="A48" s="15"/>
      <c r="B48" s="170"/>
      <c r="C48" s="171"/>
      <c r="D48" s="172"/>
      <c r="E48" s="176"/>
      <c r="F48" s="174" t="str" cm="1">
        <f t="array" aca="1" ref="F48" ca="1">IF(B48="","",_xlfn.XLOOKUP(B48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8" s="177"/>
      <c r="H48" s="177"/>
      <c r="I48" s="177"/>
      <c r="J48" s="188"/>
      <c r="K48" s="198"/>
      <c r="L48" s="198"/>
      <c r="M48" s="200"/>
      <c r="N48" s="18"/>
      <c r="O48" s="7"/>
      <c r="P48" s="7"/>
    </row>
    <row r="49" spans="1:16" x14ac:dyDescent="0.25">
      <c r="A49" s="15"/>
      <c r="B49" s="170"/>
      <c r="C49" s="171"/>
      <c r="D49" s="172"/>
      <c r="E49" s="176"/>
      <c r="F49" s="174" t="str" cm="1">
        <f t="array" aca="1" ref="F49" ca="1">IF(B49="","",_xlfn.XLOOKUP(B49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9" s="177"/>
      <c r="H49" s="177"/>
      <c r="I49" s="177"/>
      <c r="J49" s="188"/>
      <c r="K49" s="198"/>
      <c r="L49" s="198"/>
      <c r="M49" s="200"/>
      <c r="N49" s="18"/>
      <c r="O49" s="7"/>
      <c r="P49" s="7"/>
    </row>
    <row r="50" spans="1:16" x14ac:dyDescent="0.25">
      <c r="A50" s="15"/>
      <c r="B50" s="170"/>
      <c r="C50" s="171"/>
      <c r="D50" s="172"/>
      <c r="E50" s="176"/>
      <c r="F50" s="174" t="str" cm="1">
        <f t="array" aca="1" ref="F50" ca="1">IF(B50="","",_xlfn.XLOOKUP(B50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0" s="177"/>
      <c r="H50" s="177"/>
      <c r="I50" s="177"/>
      <c r="J50" s="188"/>
      <c r="K50" s="198"/>
      <c r="L50" s="198"/>
      <c r="M50" s="200"/>
      <c r="N50" s="18"/>
      <c r="O50" s="7"/>
      <c r="P50" s="7"/>
    </row>
    <row r="51" spans="1:16" x14ac:dyDescent="0.25">
      <c r="A51" s="15"/>
      <c r="B51" s="170"/>
      <c r="C51" s="171"/>
      <c r="D51" s="172"/>
      <c r="E51" s="176"/>
      <c r="F51" s="174" t="str" cm="1">
        <f t="array" aca="1" ref="F51" ca="1">IF(B51="","",_xlfn.XLOOKUP(B51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1" s="177"/>
      <c r="H51" s="177"/>
      <c r="I51" s="177"/>
      <c r="J51" s="188"/>
      <c r="K51" s="198"/>
      <c r="L51" s="198"/>
      <c r="M51" s="200"/>
      <c r="N51" s="18"/>
      <c r="O51" s="7"/>
      <c r="P51" s="7"/>
    </row>
    <row r="52" spans="1:16" x14ac:dyDescent="0.25">
      <c r="A52" s="15"/>
      <c r="B52" s="170"/>
      <c r="C52" s="171"/>
      <c r="D52" s="172"/>
      <c r="E52" s="176"/>
      <c r="F52" s="174" t="str" cm="1">
        <f t="array" aca="1" ref="F52" ca="1">IF(B52="","",_xlfn.XLOOKUP(B52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2" s="177"/>
      <c r="H52" s="177"/>
      <c r="I52" s="177"/>
      <c r="J52" s="188"/>
      <c r="K52" s="198"/>
      <c r="L52" s="198"/>
      <c r="M52" s="200"/>
      <c r="N52" s="18"/>
      <c r="O52" s="7"/>
      <c r="P52" s="7"/>
    </row>
    <row r="53" spans="1:16" x14ac:dyDescent="0.25">
      <c r="A53" s="15"/>
      <c r="B53" s="170"/>
      <c r="C53" s="171"/>
      <c r="D53" s="172"/>
      <c r="E53" s="176"/>
      <c r="F53" s="174" t="str" cm="1">
        <f t="array" aca="1" ref="F53" ca="1">IF(B53="","",_xlfn.XLOOKUP(B53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3" s="177"/>
      <c r="H53" s="177"/>
      <c r="I53" s="177"/>
      <c r="J53" s="188"/>
      <c r="K53" s="198"/>
      <c r="L53" s="198"/>
      <c r="M53" s="200"/>
      <c r="N53" s="18"/>
      <c r="O53" s="7"/>
      <c r="P53" s="7"/>
    </row>
    <row r="54" spans="1:16" x14ac:dyDescent="0.25">
      <c r="A54" s="15"/>
      <c r="B54" s="170"/>
      <c r="C54" s="171"/>
      <c r="D54" s="172"/>
      <c r="E54" s="176"/>
      <c r="F54" s="174" t="str" cm="1">
        <f t="array" aca="1" ref="F54" ca="1">IF(B54="","",_xlfn.XLOOKUP(B54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4" s="177"/>
      <c r="H54" s="177"/>
      <c r="I54" s="177"/>
      <c r="J54" s="188"/>
      <c r="K54" s="198"/>
      <c r="L54" s="198"/>
      <c r="M54" s="200"/>
      <c r="N54" s="18"/>
      <c r="O54" s="7"/>
      <c r="P54" s="7"/>
    </row>
    <row r="55" spans="1:16" x14ac:dyDescent="0.25">
      <c r="A55" s="15"/>
      <c r="B55" s="170"/>
      <c r="C55" s="171"/>
      <c r="D55" s="172"/>
      <c r="E55" s="176"/>
      <c r="F55" s="174" t="str" cm="1">
        <f t="array" aca="1" ref="F55" ca="1">IF(B55="","",_xlfn.XLOOKUP(B55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5" s="177"/>
      <c r="H55" s="177"/>
      <c r="I55" s="177"/>
      <c r="J55" s="188"/>
      <c r="K55" s="198"/>
      <c r="L55" s="198"/>
      <c r="M55" s="200"/>
      <c r="N55" s="18"/>
      <c r="O55" s="7"/>
      <c r="P55" s="7"/>
    </row>
    <row r="56" spans="1:16" x14ac:dyDescent="0.25">
      <c r="A56" s="15"/>
      <c r="B56" s="170"/>
      <c r="C56" s="171"/>
      <c r="D56" s="172"/>
      <c r="E56" s="176"/>
      <c r="F56" s="174" t="str" cm="1">
        <f t="array" aca="1" ref="F56" ca="1">IF(B56="","",_xlfn.XLOOKUP(B56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6" s="177"/>
      <c r="H56" s="177"/>
      <c r="I56" s="177"/>
      <c r="J56" s="188"/>
      <c r="K56" s="198"/>
      <c r="L56" s="198"/>
      <c r="M56" s="200"/>
      <c r="N56" s="18"/>
      <c r="O56" s="7"/>
      <c r="P56" s="7"/>
    </row>
    <row r="57" spans="1:16" x14ac:dyDescent="0.25">
      <c r="A57" s="15"/>
      <c r="B57" s="170"/>
      <c r="C57" s="171"/>
      <c r="D57" s="172"/>
      <c r="E57" s="176"/>
      <c r="F57" s="174" t="str" cm="1">
        <f t="array" aca="1" ref="F57" ca="1">IF(B57="","",_xlfn.XLOOKUP(B57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7" s="177"/>
      <c r="H57" s="177"/>
      <c r="I57" s="177"/>
      <c r="J57" s="188"/>
      <c r="K57" s="198"/>
      <c r="L57" s="198"/>
      <c r="M57" s="200"/>
      <c r="N57" s="18"/>
      <c r="O57" s="7"/>
      <c r="P57" s="7"/>
    </row>
    <row r="58" spans="1:16" x14ac:dyDescent="0.25">
      <c r="A58" s="15"/>
      <c r="B58" s="170"/>
      <c r="C58" s="171"/>
      <c r="D58" s="172"/>
      <c r="E58" s="176"/>
      <c r="F58" s="174" t="str" cm="1">
        <f t="array" aca="1" ref="F58" ca="1">IF(B58="","",_xlfn.XLOOKUP(B58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8" s="177"/>
      <c r="H58" s="177"/>
      <c r="I58" s="177"/>
      <c r="J58" s="188"/>
      <c r="K58" s="198"/>
      <c r="L58" s="198"/>
      <c r="M58" s="200"/>
      <c r="N58" s="18"/>
      <c r="O58" s="7"/>
      <c r="P58" s="7"/>
    </row>
    <row r="59" spans="1:16" x14ac:dyDescent="0.25">
      <c r="A59" s="15"/>
      <c r="B59" s="170"/>
      <c r="C59" s="171"/>
      <c r="D59" s="172"/>
      <c r="E59" s="176"/>
      <c r="F59" s="174" t="str" cm="1">
        <f t="array" aca="1" ref="F59" ca="1">IF(B59="","",_xlfn.XLOOKUP(B59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9" s="177"/>
      <c r="H59" s="177"/>
      <c r="I59" s="177"/>
      <c r="J59" s="188"/>
      <c r="K59" s="198"/>
      <c r="L59" s="198"/>
      <c r="M59" s="200"/>
      <c r="N59" s="18"/>
      <c r="O59" s="7"/>
      <c r="P59" s="7"/>
    </row>
    <row r="60" spans="1:16" x14ac:dyDescent="0.25">
      <c r="A60" s="15"/>
      <c r="B60" s="170"/>
      <c r="C60" s="171"/>
      <c r="D60" s="172"/>
      <c r="E60" s="176"/>
      <c r="F60" s="174" t="str" cm="1">
        <f t="array" aca="1" ref="F60" ca="1">IF(B60="","",_xlfn.XLOOKUP(B60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0" s="177"/>
      <c r="H60" s="177"/>
      <c r="I60" s="177"/>
      <c r="J60" s="188"/>
      <c r="K60" s="198"/>
      <c r="L60" s="198"/>
      <c r="M60" s="200"/>
      <c r="N60" s="18"/>
      <c r="O60" s="7"/>
      <c r="P60" s="7"/>
    </row>
    <row r="61" spans="1:16" x14ac:dyDescent="0.25">
      <c r="A61" s="15"/>
      <c r="B61" s="170"/>
      <c r="C61" s="171"/>
      <c r="D61" s="172"/>
      <c r="E61" s="176"/>
      <c r="F61" s="174" t="str" cm="1">
        <f t="array" aca="1" ref="F61" ca="1">IF(B61="","",_xlfn.XLOOKUP(B61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1" s="177"/>
      <c r="H61" s="177"/>
      <c r="I61" s="177"/>
      <c r="J61" s="188"/>
      <c r="K61" s="198"/>
      <c r="L61" s="198"/>
      <c r="M61" s="200"/>
      <c r="N61" s="18"/>
      <c r="O61" s="7"/>
      <c r="P61" s="7"/>
    </row>
    <row r="62" spans="1:16" x14ac:dyDescent="0.25">
      <c r="A62" s="15"/>
      <c r="B62" s="170"/>
      <c r="C62" s="171"/>
      <c r="D62" s="172"/>
      <c r="E62" s="176"/>
      <c r="F62" s="174" t="str" cm="1">
        <f t="array" aca="1" ref="F62" ca="1">IF(B62="","",_xlfn.XLOOKUP(B62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2" s="177"/>
      <c r="H62" s="177"/>
      <c r="I62" s="177"/>
      <c r="J62" s="188"/>
      <c r="K62" s="198"/>
      <c r="L62" s="198"/>
      <c r="M62" s="200"/>
      <c r="N62" s="18"/>
      <c r="O62" s="7"/>
      <c r="P62" s="7"/>
    </row>
    <row r="63" spans="1:16" x14ac:dyDescent="0.25">
      <c r="A63" s="15"/>
      <c r="B63" s="170"/>
      <c r="C63" s="171"/>
      <c r="D63" s="172"/>
      <c r="E63" s="176"/>
      <c r="F63" s="174" t="str" cm="1">
        <f t="array" aca="1" ref="F63" ca="1">IF(B63="","",_xlfn.XLOOKUP(B63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3" s="177"/>
      <c r="H63" s="177"/>
      <c r="I63" s="177"/>
      <c r="J63" s="188"/>
      <c r="K63" s="198"/>
      <c r="L63" s="198"/>
      <c r="M63" s="200"/>
      <c r="N63" s="18"/>
      <c r="O63" s="7"/>
      <c r="P63" s="7"/>
    </row>
    <row r="64" spans="1:16" x14ac:dyDescent="0.25">
      <c r="A64" s="15"/>
      <c r="B64" s="170"/>
      <c r="C64" s="171"/>
      <c r="D64" s="172"/>
      <c r="E64" s="176"/>
      <c r="F64" s="174" t="str" cm="1">
        <f t="array" aca="1" ref="F64" ca="1">IF(B64="","",_xlfn.XLOOKUP(B64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4" s="177"/>
      <c r="H64" s="177"/>
      <c r="I64" s="177"/>
      <c r="J64" s="188"/>
      <c r="K64" s="198"/>
      <c r="L64" s="198"/>
      <c r="M64" s="200"/>
      <c r="N64" s="18"/>
      <c r="O64" s="7"/>
      <c r="P64" s="7"/>
    </row>
    <row r="65" spans="1:16" x14ac:dyDescent="0.25">
      <c r="A65" s="15"/>
      <c r="B65" s="170"/>
      <c r="C65" s="171"/>
      <c r="D65" s="172"/>
      <c r="E65" s="176"/>
      <c r="F65" s="174" t="str" cm="1">
        <f t="array" aca="1" ref="F65" ca="1">IF(B65="","",_xlfn.XLOOKUP(B65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5" s="177"/>
      <c r="H65" s="177"/>
      <c r="I65" s="177"/>
      <c r="J65" s="188"/>
      <c r="K65" s="198"/>
      <c r="L65" s="198"/>
      <c r="M65" s="200"/>
      <c r="N65" s="18"/>
      <c r="O65" s="7"/>
      <c r="P65" s="7"/>
    </row>
    <row r="66" spans="1:16" x14ac:dyDescent="0.25">
      <c r="A66" s="15"/>
      <c r="B66" s="170"/>
      <c r="C66" s="171"/>
      <c r="D66" s="172"/>
      <c r="E66" s="176"/>
      <c r="F66" s="174" t="str" cm="1">
        <f t="array" aca="1" ref="F66" ca="1">IF(B66="","",_xlfn.XLOOKUP(B66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6" s="177"/>
      <c r="H66" s="177"/>
      <c r="I66" s="177"/>
      <c r="J66" s="188"/>
      <c r="K66" s="198"/>
      <c r="L66" s="198"/>
      <c r="M66" s="200"/>
      <c r="N66" s="18"/>
      <c r="O66" s="7"/>
      <c r="P66" s="7"/>
    </row>
    <row r="67" spans="1:16" x14ac:dyDescent="0.25">
      <c r="A67" s="15"/>
      <c r="B67" s="170"/>
      <c r="C67" s="171"/>
      <c r="D67" s="172"/>
      <c r="E67" s="176"/>
      <c r="F67" s="174" t="str" cm="1">
        <f t="array" aca="1" ref="F67" ca="1">IF(B67="","",_xlfn.XLOOKUP(B67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7" s="177"/>
      <c r="H67" s="177"/>
      <c r="I67" s="177"/>
      <c r="J67" s="188"/>
      <c r="K67" s="198"/>
      <c r="L67" s="198"/>
      <c r="M67" s="200"/>
      <c r="N67" s="18"/>
      <c r="O67" s="7"/>
      <c r="P67" s="7"/>
    </row>
    <row r="68" spans="1:16" x14ac:dyDescent="0.25">
      <c r="A68" s="15"/>
      <c r="B68" s="170"/>
      <c r="C68" s="171"/>
      <c r="D68" s="172"/>
      <c r="E68" s="176"/>
      <c r="F68" s="174" t="str" cm="1">
        <f t="array" aca="1" ref="F68" ca="1">IF(B68="","",_xlfn.XLOOKUP(B68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8" s="177"/>
      <c r="H68" s="177"/>
      <c r="I68" s="177"/>
      <c r="J68" s="188"/>
      <c r="K68" s="198"/>
      <c r="L68" s="198"/>
      <c r="M68" s="200"/>
      <c r="N68" s="18"/>
      <c r="O68" s="7"/>
      <c r="P68" s="7"/>
    </row>
    <row r="69" spans="1:16" x14ac:dyDescent="0.25">
      <c r="A69" s="15"/>
      <c r="B69" s="170"/>
      <c r="C69" s="171"/>
      <c r="D69" s="172"/>
      <c r="E69" s="176"/>
      <c r="F69" s="174" t="str" cm="1">
        <f t="array" aca="1" ref="F69" ca="1">IF(B69="","",_xlfn.XLOOKUP(B69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9" s="177"/>
      <c r="H69" s="177"/>
      <c r="I69" s="177"/>
      <c r="J69" s="188"/>
      <c r="K69" s="198"/>
      <c r="L69" s="198"/>
      <c r="M69" s="200"/>
      <c r="N69" s="18"/>
      <c r="O69" s="7"/>
      <c r="P69" s="7"/>
    </row>
    <row r="70" spans="1:16" x14ac:dyDescent="0.25">
      <c r="A70" s="15"/>
      <c r="B70" s="170"/>
      <c r="C70" s="171"/>
      <c r="D70" s="172"/>
      <c r="E70" s="176"/>
      <c r="F70" s="174" t="str" cm="1">
        <f t="array" aca="1" ref="F70" ca="1">IF(B70="","",_xlfn.XLOOKUP(B70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0" s="177"/>
      <c r="H70" s="177"/>
      <c r="I70" s="177"/>
      <c r="J70" s="188"/>
      <c r="K70" s="198"/>
      <c r="L70" s="198"/>
      <c r="M70" s="200"/>
      <c r="N70" s="18"/>
      <c r="O70" s="7"/>
      <c r="P70" s="7"/>
    </row>
    <row r="71" spans="1:16" x14ac:dyDescent="0.25">
      <c r="A71" s="15"/>
      <c r="B71" s="170"/>
      <c r="C71" s="171"/>
      <c r="D71" s="172"/>
      <c r="E71" s="176"/>
      <c r="F71" s="174" t="str" cm="1">
        <f t="array" aca="1" ref="F71" ca="1">IF(B71="","",_xlfn.XLOOKUP(B71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1" s="177"/>
      <c r="H71" s="177"/>
      <c r="I71" s="177"/>
      <c r="J71" s="188"/>
      <c r="K71" s="198"/>
      <c r="L71" s="198"/>
      <c r="M71" s="200"/>
      <c r="N71" s="18"/>
      <c r="O71" s="7"/>
      <c r="P71" s="7"/>
    </row>
    <row r="72" spans="1:16" x14ac:dyDescent="0.25">
      <c r="A72" s="15"/>
      <c r="B72" s="170"/>
      <c r="C72" s="171"/>
      <c r="D72" s="172"/>
      <c r="E72" s="176"/>
      <c r="F72" s="174" t="str" cm="1">
        <f t="array" aca="1" ref="F72" ca="1">IF(B72="","",_xlfn.XLOOKUP(B72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2" s="177"/>
      <c r="H72" s="177"/>
      <c r="I72" s="177"/>
      <c r="J72" s="188"/>
      <c r="K72" s="198"/>
      <c r="L72" s="198"/>
      <c r="M72" s="200"/>
      <c r="N72" s="18"/>
      <c r="O72" s="7"/>
      <c r="P72" s="7"/>
    </row>
    <row r="73" spans="1:16" x14ac:dyDescent="0.25">
      <c r="A73" s="15"/>
      <c r="B73" s="170"/>
      <c r="C73" s="171"/>
      <c r="D73" s="172"/>
      <c r="E73" s="176"/>
      <c r="F73" s="174" t="str" cm="1">
        <f t="array" aca="1" ref="F73" ca="1">IF(B73="","",_xlfn.XLOOKUP(B73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3" s="177"/>
      <c r="H73" s="177"/>
      <c r="I73" s="177"/>
      <c r="J73" s="188"/>
      <c r="K73" s="198"/>
      <c r="L73" s="198"/>
      <c r="M73" s="200"/>
      <c r="N73" s="18"/>
      <c r="O73" s="7"/>
      <c r="P73" s="7"/>
    </row>
    <row r="74" spans="1:16" x14ac:dyDescent="0.25">
      <c r="A74" s="15"/>
      <c r="B74" s="170"/>
      <c r="C74" s="171"/>
      <c r="D74" s="172"/>
      <c r="E74" s="176"/>
      <c r="F74" s="174" t="str" cm="1">
        <f t="array" aca="1" ref="F74" ca="1">IF(B74="","",_xlfn.XLOOKUP(B74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4" s="177"/>
      <c r="H74" s="177"/>
      <c r="I74" s="177"/>
      <c r="J74" s="188"/>
      <c r="K74" s="198"/>
      <c r="L74" s="198"/>
      <c r="M74" s="200"/>
      <c r="N74" s="18"/>
      <c r="O74" s="7"/>
      <c r="P74" s="7"/>
    </row>
    <row r="75" spans="1:16" x14ac:dyDescent="0.25">
      <c r="A75" s="15"/>
      <c r="B75" s="170"/>
      <c r="C75" s="171"/>
      <c r="D75" s="172"/>
      <c r="E75" s="176"/>
      <c r="F75" s="174" t="str" cm="1">
        <f t="array" aca="1" ref="F75" ca="1">IF(B75="","",_xlfn.XLOOKUP(B75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5" s="177"/>
      <c r="H75" s="177"/>
      <c r="I75" s="177"/>
      <c r="J75" s="188"/>
      <c r="K75" s="198"/>
      <c r="L75" s="198"/>
      <c r="M75" s="200"/>
      <c r="N75" s="18"/>
      <c r="O75" s="7"/>
      <c r="P75" s="7"/>
    </row>
    <row r="76" spans="1:16" x14ac:dyDescent="0.25">
      <c r="A76" s="15"/>
      <c r="B76" s="170"/>
      <c r="C76" s="171"/>
      <c r="D76" s="172"/>
      <c r="E76" s="176"/>
      <c r="F76" s="174" t="str" cm="1">
        <f t="array" aca="1" ref="F76" ca="1">IF(B76="","",_xlfn.XLOOKUP(B76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6" s="177"/>
      <c r="H76" s="177"/>
      <c r="I76" s="177"/>
      <c r="J76" s="188"/>
      <c r="K76" s="198"/>
      <c r="L76" s="198"/>
      <c r="M76" s="200"/>
      <c r="N76" s="18"/>
      <c r="O76" s="7"/>
      <c r="P76" s="7"/>
    </row>
    <row r="77" spans="1:16" x14ac:dyDescent="0.25">
      <c r="A77" s="15"/>
      <c r="B77" s="170"/>
      <c r="C77" s="171"/>
      <c r="D77" s="172"/>
      <c r="E77" s="176"/>
      <c r="F77" s="174" t="str" cm="1">
        <f t="array" aca="1" ref="F77" ca="1">IF(B77="","",_xlfn.XLOOKUP(B77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7" s="177"/>
      <c r="H77" s="177"/>
      <c r="I77" s="177"/>
      <c r="J77" s="188"/>
      <c r="K77" s="198"/>
      <c r="L77" s="198"/>
      <c r="M77" s="200"/>
      <c r="N77" s="18"/>
      <c r="O77" s="7"/>
      <c r="P77" s="7"/>
    </row>
    <row r="78" spans="1:16" x14ac:dyDescent="0.25">
      <c r="A78" s="15"/>
      <c r="B78" s="170"/>
      <c r="C78" s="171"/>
      <c r="D78" s="172"/>
      <c r="E78" s="176"/>
      <c r="F78" s="174" t="str" cm="1">
        <f t="array" aca="1" ref="F78" ca="1">IF(B78="","",_xlfn.XLOOKUP(B78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8" s="177"/>
      <c r="H78" s="177"/>
      <c r="I78" s="177"/>
      <c r="J78" s="188"/>
      <c r="K78" s="198"/>
      <c r="L78" s="198"/>
      <c r="M78" s="200"/>
      <c r="N78" s="18"/>
      <c r="O78" s="7"/>
      <c r="P78" s="7"/>
    </row>
    <row r="79" spans="1:16" x14ac:dyDescent="0.25">
      <c r="A79" s="15"/>
      <c r="B79" s="170"/>
      <c r="C79" s="171"/>
      <c r="D79" s="172"/>
      <c r="E79" s="176"/>
      <c r="F79" s="174" t="str" cm="1">
        <f t="array" aca="1" ref="F79" ca="1">IF(B79="","",_xlfn.XLOOKUP(B79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9" s="177"/>
      <c r="H79" s="177"/>
      <c r="I79" s="177"/>
      <c r="J79" s="188"/>
      <c r="K79" s="198"/>
      <c r="L79" s="198"/>
      <c r="M79" s="200"/>
      <c r="N79" s="18"/>
      <c r="O79" s="7"/>
      <c r="P79" s="7"/>
    </row>
    <row r="80" spans="1:16" x14ac:dyDescent="0.25">
      <c r="A80" s="15"/>
      <c r="B80" s="180"/>
      <c r="C80" s="171"/>
      <c r="D80" s="172"/>
      <c r="E80" s="176"/>
      <c r="F80" s="174" t="str" cm="1">
        <f t="array" aca="1" ref="F80" ca="1">IF(B80="","",_xlfn.XLOOKUP(B80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0" s="177"/>
      <c r="H80" s="177"/>
      <c r="I80" s="177"/>
      <c r="J80" s="188"/>
      <c r="K80" s="198"/>
      <c r="L80" s="198"/>
      <c r="M80" s="200"/>
      <c r="N80" s="18"/>
      <c r="O80" s="7"/>
      <c r="P80" s="7"/>
    </row>
    <row r="81" spans="1:16" x14ac:dyDescent="0.25">
      <c r="A81" s="15"/>
      <c r="B81" s="180"/>
      <c r="C81" s="171"/>
      <c r="D81" s="172"/>
      <c r="E81" s="176"/>
      <c r="F81" s="174" t="str" cm="1">
        <f t="array" aca="1" ref="F81" ca="1">IF(B81="","",_xlfn.XLOOKUP(B81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1" s="177"/>
      <c r="H81" s="177"/>
      <c r="I81" s="177"/>
      <c r="J81" s="188"/>
      <c r="K81" s="198"/>
      <c r="L81" s="198"/>
      <c r="M81" s="200"/>
      <c r="N81" s="18"/>
      <c r="O81" s="7"/>
      <c r="P81" s="7"/>
    </row>
    <row r="82" spans="1:16" x14ac:dyDescent="0.25">
      <c r="A82" s="15"/>
      <c r="B82" s="180"/>
      <c r="C82" s="171"/>
      <c r="D82" s="172"/>
      <c r="E82" s="176"/>
      <c r="F82" s="174" t="str" cm="1">
        <f t="array" aca="1" ref="F82" ca="1">IF(B82="","",_xlfn.XLOOKUP(B82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2" s="177"/>
      <c r="H82" s="177"/>
      <c r="I82" s="177"/>
      <c r="J82" s="188"/>
      <c r="K82" s="198"/>
      <c r="L82" s="198"/>
      <c r="M82" s="200"/>
      <c r="N82" s="18"/>
      <c r="O82" s="7"/>
      <c r="P82" s="7"/>
    </row>
    <row r="83" spans="1:16" x14ac:dyDescent="0.25">
      <c r="A83" s="15"/>
      <c r="B83" s="180"/>
      <c r="C83" s="171"/>
      <c r="D83" s="172"/>
      <c r="E83" s="176"/>
      <c r="F83" s="174" t="str" cm="1">
        <f t="array" aca="1" ref="F83" ca="1">IF(B83="","",_xlfn.XLOOKUP(B83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3" s="177"/>
      <c r="H83" s="177"/>
      <c r="I83" s="177"/>
      <c r="J83" s="188"/>
      <c r="K83" s="198"/>
      <c r="L83" s="198"/>
      <c r="M83" s="200"/>
      <c r="N83" s="18"/>
      <c r="O83" s="7"/>
      <c r="P83" s="7"/>
    </row>
    <row r="84" spans="1:16" x14ac:dyDescent="0.25">
      <c r="A84" s="15"/>
      <c r="B84" s="180"/>
      <c r="C84" s="171"/>
      <c r="D84" s="172"/>
      <c r="E84" s="176"/>
      <c r="F84" s="174" t="str" cm="1">
        <f t="array" aca="1" ref="F84" ca="1">IF(B84="","",_xlfn.XLOOKUP(B84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4" s="177"/>
      <c r="H84" s="177"/>
      <c r="I84" s="177"/>
      <c r="J84" s="188"/>
      <c r="K84" s="198"/>
      <c r="L84" s="198"/>
      <c r="M84" s="200"/>
      <c r="N84" s="18"/>
      <c r="O84" s="7"/>
      <c r="P84" s="7"/>
    </row>
    <row r="85" spans="1:16" x14ac:dyDescent="0.25">
      <c r="A85" s="15"/>
      <c r="B85" s="180"/>
      <c r="C85" s="171"/>
      <c r="D85" s="172"/>
      <c r="E85" s="176"/>
      <c r="F85" s="174" t="str" cm="1">
        <f t="array" aca="1" ref="F85" ca="1">IF(B85="","",_xlfn.XLOOKUP(B85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5" s="177"/>
      <c r="H85" s="177"/>
      <c r="I85" s="177"/>
      <c r="J85" s="188"/>
      <c r="K85" s="198"/>
      <c r="L85" s="198"/>
      <c r="M85" s="200"/>
      <c r="N85" s="18"/>
      <c r="O85" s="7"/>
      <c r="P85" s="7"/>
    </row>
    <row r="86" spans="1:16" x14ac:dyDescent="0.25">
      <c r="L86" s="2"/>
      <c r="M86" s="2"/>
    </row>
    <row r="87" spans="1:16" x14ac:dyDescent="0.25">
      <c r="L87" s="2"/>
      <c r="M87" s="2"/>
    </row>
    <row r="88" spans="1:16" x14ac:dyDescent="0.25">
      <c r="L88" s="2"/>
      <c r="M88" s="2"/>
    </row>
    <row r="89" spans="1:16" x14ac:dyDescent="0.25">
      <c r="L89" s="2"/>
      <c r="M89" s="2"/>
    </row>
    <row r="90" spans="1:16" x14ac:dyDescent="0.25">
      <c r="L90" s="2"/>
      <c r="M90" s="2"/>
    </row>
    <row r="91" spans="1:16" x14ac:dyDescent="0.25">
      <c r="L91" s="2"/>
      <c r="M91" s="2"/>
    </row>
    <row r="92" spans="1:16" x14ac:dyDescent="0.25">
      <c r="L92" s="2"/>
      <c r="M92" s="2"/>
    </row>
    <row r="93" spans="1:16" x14ac:dyDescent="0.25">
      <c r="L93" s="2"/>
      <c r="M93" s="2"/>
    </row>
    <row r="94" spans="1:16" x14ac:dyDescent="0.25">
      <c r="L94" s="2"/>
      <c r="M94" s="2"/>
    </row>
    <row r="95" spans="1:16" x14ac:dyDescent="0.25">
      <c r="L95" s="2"/>
      <c r="M95" s="2"/>
    </row>
    <row r="96" spans="1:16" x14ac:dyDescent="0.25">
      <c r="L96" s="2"/>
      <c r="M96" s="2"/>
    </row>
    <row r="97" spans="12:13" x14ac:dyDescent="0.25">
      <c r="L97" s="2"/>
      <c r="M97" s="2"/>
    </row>
    <row r="98" spans="12:13" x14ac:dyDescent="0.25">
      <c r="L98" s="2"/>
      <c r="M98" s="2"/>
    </row>
    <row r="99" spans="12:13" x14ac:dyDescent="0.25">
      <c r="L99" s="2"/>
      <c r="M99" s="2"/>
    </row>
    <row r="100" spans="12:13" x14ac:dyDescent="0.25">
      <c r="L100" s="2"/>
      <c r="M100" s="2"/>
    </row>
    <row r="101" spans="12:13" x14ac:dyDescent="0.25">
      <c r="L101" s="2"/>
      <c r="M101" s="2"/>
    </row>
    <row r="102" spans="12:13" x14ac:dyDescent="0.25">
      <c r="L102" s="2"/>
      <c r="M102" s="2"/>
    </row>
    <row r="103" spans="12:13" x14ac:dyDescent="0.25">
      <c r="L103" s="2"/>
      <c r="M103" s="2"/>
    </row>
    <row r="104" spans="12:13" x14ac:dyDescent="0.25">
      <c r="L104" s="2"/>
      <c r="M104" s="2"/>
    </row>
    <row r="105" spans="12:13" x14ac:dyDescent="0.25">
      <c r="L105" s="2"/>
      <c r="M105" s="2"/>
    </row>
    <row r="106" spans="12:13" x14ac:dyDescent="0.25">
      <c r="L106" s="2"/>
      <c r="M106" s="2"/>
    </row>
    <row r="107" spans="12:13" x14ac:dyDescent="0.25">
      <c r="L107" s="2"/>
      <c r="M107" s="2"/>
    </row>
    <row r="108" spans="12:13" x14ac:dyDescent="0.25">
      <c r="L108" s="2"/>
      <c r="M108" s="2"/>
    </row>
    <row r="109" spans="12:13" x14ac:dyDescent="0.25">
      <c r="L109" s="2"/>
      <c r="M109" s="2"/>
    </row>
    <row r="110" spans="12:13" x14ac:dyDescent="0.25">
      <c r="L110" s="2"/>
      <c r="M110" s="2"/>
    </row>
    <row r="111" spans="12:13" x14ac:dyDescent="0.25">
      <c r="L111" s="2"/>
      <c r="M111" s="2"/>
    </row>
    <row r="112" spans="12:13" x14ac:dyDescent="0.25">
      <c r="L112" s="2"/>
      <c r="M112" s="2"/>
    </row>
    <row r="113" spans="12:13" x14ac:dyDescent="0.25">
      <c r="L113" s="2"/>
      <c r="M113" s="2"/>
    </row>
    <row r="114" spans="12:13" x14ac:dyDescent="0.25">
      <c r="L114" s="2"/>
      <c r="M114" s="2"/>
    </row>
    <row r="115" spans="12:13" x14ac:dyDescent="0.25">
      <c r="L115" s="2"/>
      <c r="M115" s="2"/>
    </row>
    <row r="116" spans="12:13" x14ac:dyDescent="0.25">
      <c r="L116" s="2"/>
      <c r="M116" s="2"/>
    </row>
    <row r="117" spans="12:13" x14ac:dyDescent="0.25">
      <c r="L117" s="2"/>
      <c r="M117" s="2"/>
    </row>
    <row r="118" spans="12:13" x14ac:dyDescent="0.25">
      <c r="L118" s="2"/>
      <c r="M118" s="2"/>
    </row>
    <row r="119" spans="12:13" x14ac:dyDescent="0.25">
      <c r="L119" s="2"/>
      <c r="M119" s="2"/>
    </row>
    <row r="120" spans="12:13" x14ac:dyDescent="0.25">
      <c r="L120" s="2"/>
      <c r="M120" s="2"/>
    </row>
    <row r="121" spans="12:13" x14ac:dyDescent="0.25">
      <c r="L121" s="2"/>
      <c r="M121" s="2"/>
    </row>
    <row r="122" spans="12:13" x14ac:dyDescent="0.25">
      <c r="L122" s="2"/>
      <c r="M122" s="2"/>
    </row>
    <row r="123" spans="12:13" x14ac:dyDescent="0.25">
      <c r="L123" s="2"/>
      <c r="M123" s="2"/>
    </row>
    <row r="124" spans="12:13" x14ac:dyDescent="0.25">
      <c r="L124" s="2"/>
      <c r="M124" s="2"/>
    </row>
    <row r="125" spans="12:13" x14ac:dyDescent="0.25">
      <c r="L125" s="2"/>
      <c r="M125" s="2"/>
    </row>
    <row r="126" spans="12:13" x14ac:dyDescent="0.25">
      <c r="L126" s="2"/>
      <c r="M126" s="2"/>
    </row>
    <row r="127" spans="12:13" x14ac:dyDescent="0.25">
      <c r="L127" s="2"/>
      <c r="M127" s="2"/>
    </row>
    <row r="128" spans="12:13" x14ac:dyDescent="0.25">
      <c r="L128" s="2"/>
      <c r="M128" s="2"/>
    </row>
    <row r="129" spans="12:13" x14ac:dyDescent="0.25">
      <c r="L129" s="2"/>
      <c r="M129" s="2"/>
    </row>
    <row r="151" spans="11:11" x14ac:dyDescent="0.25">
      <c r="K151" s="7" t="s">
        <v>2</v>
      </c>
    </row>
    <row r="265" spans="11:11" x14ac:dyDescent="0.25">
      <c r="K265" s="7" t="s">
        <v>2</v>
      </c>
    </row>
    <row r="379" spans="11:11" x14ac:dyDescent="0.25">
      <c r="K379" s="7" t="s">
        <v>2</v>
      </c>
    </row>
    <row r="493" spans="11:11" x14ac:dyDescent="0.25">
      <c r="K493" s="7" t="s">
        <v>2</v>
      </c>
    </row>
    <row r="607" spans="11:11" x14ac:dyDescent="0.25">
      <c r="K607" s="7" t="s">
        <v>2</v>
      </c>
    </row>
    <row r="721" spans="11:11" x14ac:dyDescent="0.25">
      <c r="K721" s="7" t="s">
        <v>2</v>
      </c>
    </row>
    <row r="832" spans="11:11" x14ac:dyDescent="0.25">
      <c r="K832" s="19"/>
    </row>
    <row r="835" spans="11:11" x14ac:dyDescent="0.25">
      <c r="K835" s="7" t="s">
        <v>2</v>
      </c>
    </row>
    <row r="949" spans="11:11" x14ac:dyDescent="0.25">
      <c r="K949" s="7" t="s">
        <v>2</v>
      </c>
    </row>
    <row r="1063" spans="11:11" x14ac:dyDescent="0.25">
      <c r="K1063" s="7" t="s">
        <v>2</v>
      </c>
    </row>
    <row r="1177" spans="11:11" x14ac:dyDescent="0.25">
      <c r="K1177" s="7" t="s">
        <v>2</v>
      </c>
    </row>
    <row r="1187" spans="11:13" x14ac:dyDescent="0.25">
      <c r="K1187" s="2"/>
    </row>
    <row r="1188" spans="11:13" x14ac:dyDescent="0.25">
      <c r="L1188" s="2"/>
      <c r="M1188" s="2"/>
    </row>
    <row r="1209" spans="1:13" x14ac:dyDescent="0.25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</row>
    <row r="1210" spans="1:13" x14ac:dyDescent="0.25">
      <c r="L1210" s="20"/>
      <c r="M1210" s="151"/>
    </row>
    <row r="1211" spans="1:13" x14ac:dyDescent="0.25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</row>
    <row r="1212" spans="1:13" x14ac:dyDescent="0.25">
      <c r="L1212" s="20"/>
      <c r="M1212" s="151"/>
    </row>
    <row r="1247" spans="1:13" x14ac:dyDescent="0.25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</row>
    <row r="1248" spans="1:13" x14ac:dyDescent="0.25">
      <c r="L1248" s="20"/>
      <c r="M1248" s="151"/>
    </row>
    <row r="1249" spans="1:13" x14ac:dyDescent="0.25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</row>
    <row r="1250" spans="1:13" x14ac:dyDescent="0.25">
      <c r="L1250" s="20"/>
      <c r="M1250" s="151"/>
    </row>
    <row r="1291" spans="11:11" x14ac:dyDescent="0.25">
      <c r="K1291" s="7" t="s">
        <v>2</v>
      </c>
    </row>
    <row r="1522" spans="11:11" x14ac:dyDescent="0.25">
      <c r="K1522" s="7" t="s">
        <v>2</v>
      </c>
    </row>
    <row r="1636" spans="11:11" x14ac:dyDescent="0.25">
      <c r="K1636" s="7" t="s">
        <v>2</v>
      </c>
    </row>
    <row r="1761" spans="11:13" x14ac:dyDescent="0.25">
      <c r="K1761" s="20"/>
    </row>
    <row r="1762" spans="11:13" x14ac:dyDescent="0.25">
      <c r="L1762" s="20"/>
      <c r="M1762" s="151"/>
    </row>
    <row r="1763" spans="11:13" x14ac:dyDescent="0.25">
      <c r="K1763" s="20"/>
    </row>
    <row r="1764" spans="11:13" x14ac:dyDescent="0.25">
      <c r="L1764" s="20"/>
      <c r="M1764" s="151"/>
    </row>
    <row r="1799" spans="11:13" x14ac:dyDescent="0.25">
      <c r="K1799" s="20"/>
    </row>
    <row r="1800" spans="11:13" x14ac:dyDescent="0.25">
      <c r="L1800" s="20"/>
      <c r="M1800" s="151"/>
    </row>
    <row r="1801" spans="11:13" x14ac:dyDescent="0.25">
      <c r="K1801" s="20"/>
    </row>
    <row r="1802" spans="11:13" x14ac:dyDescent="0.25">
      <c r="L1802" s="20"/>
      <c r="M1802" s="151"/>
    </row>
    <row r="1843" spans="11:11" x14ac:dyDescent="0.25">
      <c r="K1843" s="7" t="s">
        <v>2</v>
      </c>
    </row>
  </sheetData>
  <mergeCells count="2">
    <mergeCell ref="L1:M1"/>
    <mergeCell ref="Q10:AE20"/>
  </mergeCells>
  <phoneticPr fontId="14" type="noConversion"/>
  <dataValidations count="2">
    <dataValidation type="list" allowBlank="1" showInputMessage="1" showErrorMessage="1" sqref="M2" xr:uid="{1BA4BBF9-4A70-44BB-BA1D-4755E333BFEA}">
      <formula1>INDIRECT("_3e_Classes[Class_3e]")</formula1>
    </dataValidation>
    <dataValidation type="list" allowBlank="1" showInputMessage="1" showErrorMessage="1" sqref="Q1" xr:uid="{7D2D04A9-F29C-4DE9-97F6-9212A0A9D86B}">
      <formula1>INDIRECT("_COMP[Compositions]")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36DF-CDEA-4745-8C32-28AE1E8683BB}">
  <sheetPr>
    <tabColor rgb="FFFFFF00"/>
  </sheetPr>
  <dimension ref="A1:X41"/>
  <sheetViews>
    <sheetView tabSelected="1" zoomScale="160" zoomScaleNormal="160" workbookViewId="0">
      <selection activeCell="M25" sqref="M25"/>
    </sheetView>
  </sheetViews>
  <sheetFormatPr defaultColWidth="9.140625" defaultRowHeight="15.75" x14ac:dyDescent="0.25"/>
  <cols>
    <col min="1" max="1" width="3.28515625" style="104" bestFit="1" customWidth="1"/>
    <col min="2" max="2" width="9.7109375" style="104" bestFit="1" customWidth="1"/>
    <col min="3" max="3" width="14.5703125" style="104" customWidth="1"/>
    <col min="4" max="4" width="11.28515625" style="104" bestFit="1" customWidth="1"/>
    <col min="5" max="5" width="6.140625" style="104" bestFit="1" customWidth="1"/>
    <col min="6" max="6" width="12.42578125" style="104" bestFit="1" customWidth="1"/>
    <col min="7" max="7" width="13.42578125" style="104" bestFit="1" customWidth="1"/>
    <col min="8" max="8" width="6.140625" style="104" bestFit="1" customWidth="1"/>
    <col min="9" max="9" width="10.42578125" style="104" bestFit="1" customWidth="1"/>
    <col min="10" max="10" width="5.7109375" style="104" customWidth="1"/>
    <col min="11" max="11" width="11.7109375" style="104" customWidth="1"/>
    <col min="12" max="13" width="9.140625" style="104"/>
    <col min="14" max="14" width="17.140625" style="104" customWidth="1"/>
    <col min="15" max="15" width="12.5703125" style="104" customWidth="1"/>
    <col min="16" max="16" width="14.42578125" style="104" customWidth="1"/>
    <col min="17" max="17" width="16.7109375" style="104" customWidth="1"/>
    <col min="18" max="16384" width="9.140625" style="104"/>
  </cols>
  <sheetData>
    <row r="1" spans="1:24" s="2" customFormat="1" x14ac:dyDescent="0.25">
      <c r="A1" s="5"/>
      <c r="B1" s="7"/>
      <c r="C1" s="5"/>
      <c r="D1" s="3"/>
      <c r="E1" s="3"/>
      <c r="F1" s="3"/>
      <c r="G1" s="3"/>
      <c r="I1" s="105" t="s">
        <v>18</v>
      </c>
      <c r="K1" s="236" t="s">
        <v>179</v>
      </c>
      <c r="L1" s="237">
        <v>2</v>
      </c>
      <c r="M1" s="2" t="s">
        <v>173</v>
      </c>
    </row>
    <row r="2" spans="1:24" s="2" customFormat="1" ht="5.099999999999999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M2" s="149"/>
    </row>
    <row r="3" spans="1:24" ht="16.5" thickBot="1" x14ac:dyDescent="0.3">
      <c r="B3" s="261" t="str">
        <f>$L$1&amp;" "&amp;"BEST STUDENTS FROM ALL CLASSES"</f>
        <v>2 BEST STUDENTS FROM ALL CLASSES</v>
      </c>
      <c r="C3" s="261"/>
      <c r="D3" s="261"/>
      <c r="E3" s="261"/>
      <c r="F3" s="261"/>
      <c r="G3" s="261"/>
      <c r="H3" s="261"/>
      <c r="I3" s="261"/>
    </row>
    <row r="4" spans="1:24" ht="17.25" thickTop="1" thickBot="1" x14ac:dyDescent="0.3">
      <c r="L4" s="150" t="s">
        <v>150</v>
      </c>
      <c r="M4" s="195" t="s">
        <v>160</v>
      </c>
      <c r="N4" s="195" t="s">
        <v>162</v>
      </c>
      <c r="O4" s="195" t="s">
        <v>171</v>
      </c>
      <c r="P4" s="163" t="s">
        <v>158</v>
      </c>
      <c r="Q4" s="195" t="s">
        <v>161</v>
      </c>
      <c r="R4" s="196"/>
      <c r="S4" s="196"/>
      <c r="T4" s="196"/>
      <c r="U4" s="196"/>
    </row>
    <row r="5" spans="1:24" ht="16.5" thickTop="1" x14ac:dyDescent="0.25">
      <c r="A5" s="131" t="s">
        <v>1</v>
      </c>
      <c r="B5" s="132" t="s">
        <v>5</v>
      </c>
      <c r="C5" s="133" t="s">
        <v>6</v>
      </c>
      <c r="D5" s="134" t="s">
        <v>7</v>
      </c>
      <c r="E5" s="135" t="s">
        <v>9</v>
      </c>
      <c r="F5" s="136" t="s">
        <v>19</v>
      </c>
      <c r="G5" s="137" t="s">
        <v>18</v>
      </c>
      <c r="H5" s="135" t="s">
        <v>158</v>
      </c>
      <c r="I5" s="138" t="s">
        <v>20</v>
      </c>
      <c r="L5" s="189" t="str" cm="1">
        <f t="array" ref="L5:L7">_COMP[Compositions]</f>
        <v>1st Semester</v>
      </c>
      <c r="M5" s="190" t="str">
        <f>"'"&amp;"AVERAGE STUDENT 3e'!$B$4:$B$86"</f>
        <v>'AVERAGE STUDENT 3e'!$B$4:$B$86</v>
      </c>
      <c r="N5" s="190" t="str">
        <f>"'"&amp;"AVERAGE STUDENT 3e'!$B$4:$E$86"</f>
        <v>'AVERAGE STUDENT 3e'!$B$4:$E$86</v>
      </c>
      <c r="O5" s="190" t="str">
        <f>"'"&amp;"AVERAGE STUDENT 3e'!$F$4:$F$86"</f>
        <v>'AVERAGE STUDENT 3e'!$F$4:$F$86</v>
      </c>
      <c r="P5" s="190" t="str">
        <f>"'"&amp;"AVERAGE STUDENT 3e'!$G$4:$G$86"</f>
        <v>'AVERAGE STUDENT 3e'!$G$4:$G$86</v>
      </c>
      <c r="Q5" s="190" t="str">
        <f>"'"&amp;"AVERAGE STUDENT 3e'!$H$4:$H$86"</f>
        <v>'AVERAGE STUDENT 3e'!$H$4:$H$86</v>
      </c>
      <c r="R5" s="190"/>
      <c r="S5" s="190"/>
      <c r="T5" s="190"/>
      <c r="U5" s="190"/>
    </row>
    <row r="6" spans="1:24" ht="15.75" customHeight="1" x14ac:dyDescent="0.25">
      <c r="A6" s="139">
        <v>1</v>
      </c>
      <c r="B6" s="171" t="str" cm="1">
        <f t="array" aca="1" ref="B6:E15" ca="1">_xlfn.CHOOSECOLS(_xlfn.ANCHORARRAY(M9),1,2,3,4)</f>
        <v>Sb_77AQC</v>
      </c>
      <c r="C6" s="206" t="str">
        <f ca="1"/>
        <v>KATE</v>
      </c>
      <c r="D6" s="207" t="str">
        <f ca="1"/>
        <v>WARNER</v>
      </c>
      <c r="E6" s="208" t="str">
        <f ca="1"/>
        <v>F</v>
      </c>
      <c r="F6" s="209" t="str" cm="1">
        <f t="array" ref="F6">IF(I1=F5,_xlfn.CHOOSECOLS(_xlfn.ANCHORARRAY(M9),5),"")</f>
        <v/>
      </c>
      <c r="G6" s="208" cm="1">
        <f t="array" aca="1" ref="G6:G15" ca="1">IF(I1=G5,_xlfn.CHOOSECOLS(_xlfn.ANCHORARRAY(M9),5),"")</f>
        <v>12.13</v>
      </c>
      <c r="H6" s="172" cm="1">
        <f t="array" aca="1" ref="H6:I15" ca="1">_xlfn.CHOOSECOLS(_xlfn.ANCHORARRAY(M9),6,7)</f>
        <v>1</v>
      </c>
      <c r="I6" s="210" t="str">
        <f ca="1"/>
        <v>_3eA</v>
      </c>
      <c r="K6" s="205"/>
      <c r="L6" s="192" t="str">
        <v>2nd Semester</v>
      </c>
      <c r="M6" s="193" t="str">
        <f>"'"&amp;"AVERAGE STUDENT 3e'!$K$4:$K$86"</f>
        <v>'AVERAGE STUDENT 3e'!$K$4:$K$86</v>
      </c>
      <c r="N6" s="193" t="str">
        <f>"'"&amp;"AVERAGE STUDENT 3e'!$K$4:$N$86"</f>
        <v>'AVERAGE STUDENT 3e'!$K$4:$N$86</v>
      </c>
      <c r="O6" s="194" t="str">
        <f>"'"&amp;"AVERAGE STUDENT 3e'!$Q$4:$Q$86"</f>
        <v>'AVERAGE STUDENT 3e'!$Q$4:$Q$86</v>
      </c>
      <c r="P6" s="194" t="str">
        <f>"'"&amp;"AVERAGE STUDENT 3e'!$T$4:$T$86"</f>
        <v>'AVERAGE STUDENT 3e'!$T$4:$T$86</v>
      </c>
      <c r="Q6" s="193" t="str">
        <f>"'"&amp;"AVERAGE STUDENT 3e'!$U$4:$U$86"</f>
        <v>'AVERAGE STUDENT 3e'!$U$4:$U$86</v>
      </c>
      <c r="R6" s="190"/>
      <c r="S6" s="190"/>
      <c r="T6" s="190"/>
      <c r="U6" s="190"/>
      <c r="V6" s="205"/>
      <c r="W6" s="205"/>
      <c r="X6" s="205"/>
    </row>
    <row r="7" spans="1:24" ht="15.75" customHeight="1" x14ac:dyDescent="0.25">
      <c r="A7" s="139">
        <v>2</v>
      </c>
      <c r="B7" s="211" t="str">
        <f ca="1"/>
        <v>Sb_67FHM</v>
      </c>
      <c r="C7" s="212" t="str">
        <f ca="1"/>
        <v>TYRION</v>
      </c>
      <c r="D7" s="213" t="str">
        <f ca="1"/>
        <v>LANNISTER</v>
      </c>
      <c r="E7" s="214" t="str">
        <f ca="1"/>
        <v>M</v>
      </c>
      <c r="F7" s="215"/>
      <c r="G7" s="216">
        <f ca="1"/>
        <v>16.190000000000001</v>
      </c>
      <c r="H7" s="217">
        <f ca="1"/>
        <v>1</v>
      </c>
      <c r="I7" s="218" t="str">
        <f ca="1"/>
        <v>_3eB</v>
      </c>
      <c r="K7" s="205"/>
      <c r="L7" s="192" t="str">
        <v>ANNUAL</v>
      </c>
      <c r="M7" s="193" t="str">
        <f>"'"&amp;"AVERAGE STUDENT 3e'!$T$4:$T$86"</f>
        <v>'AVERAGE STUDENT 3e'!$T$4:$T$86</v>
      </c>
      <c r="N7" s="193" t="str">
        <f>"'"&amp;"AVERAGE STUDENT 3e'!$T$4:$W$86"</f>
        <v>'AVERAGE STUDENT 3e'!$T$4:$W$86</v>
      </c>
      <c r="O7" s="193" t="str">
        <f>"'"&amp;"AVERAGE STUDENT 3e'!$X$4:$X$86"</f>
        <v>'AVERAGE STUDENT 3e'!$X$4:$X$86</v>
      </c>
      <c r="P7" s="193" t="str">
        <f>"'"&amp;"AVERAGE STUDENT 3e'!$Y$4:$Y$86"</f>
        <v>'AVERAGE STUDENT 3e'!$Y$4:$Y$86</v>
      </c>
      <c r="Q7" s="193" t="str">
        <f>"'"&amp;"AVERAGE STUDENT 3e'!$Z$4:$Z$86"</f>
        <v>'AVERAGE STUDENT 3e'!$Z$4:$Z$86</v>
      </c>
      <c r="R7" s="190"/>
      <c r="S7" s="195"/>
      <c r="T7" s="195"/>
      <c r="U7" s="195"/>
      <c r="V7" s="205"/>
      <c r="W7" s="205"/>
      <c r="X7" s="205"/>
    </row>
    <row r="8" spans="1:24" ht="15.75" customHeight="1" x14ac:dyDescent="0.25">
      <c r="A8" s="139">
        <v>3</v>
      </c>
      <c r="B8" s="211" t="str">
        <f ca="1"/>
        <v>Sb_89HSJ</v>
      </c>
      <c r="C8" s="212" t="str">
        <f ca="1"/>
        <v>FOLKWIN</v>
      </c>
      <c r="D8" s="213" t="str">
        <f ca="1"/>
        <v>WOLFSPEER</v>
      </c>
      <c r="E8" s="214" t="str">
        <f ca="1"/>
        <v>M</v>
      </c>
      <c r="F8" s="215"/>
      <c r="G8" s="214">
        <f ca="1"/>
        <v>11.63</v>
      </c>
      <c r="H8" s="219">
        <f ca="1"/>
        <v>1</v>
      </c>
      <c r="I8" s="218" t="str">
        <f ca="1"/>
        <v>_3eC</v>
      </c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</row>
    <row r="9" spans="1:24" ht="15.75" customHeight="1" x14ac:dyDescent="0.25">
      <c r="A9" s="139">
        <v>4</v>
      </c>
      <c r="B9" s="211" t="str">
        <f ca="1"/>
        <v>Sb_67GLJ</v>
      </c>
      <c r="C9" s="212" t="str">
        <f ca="1"/>
        <v>OSFERTH JOEL</v>
      </c>
      <c r="D9" s="213" t="str">
        <f ca="1"/>
        <v>KANE</v>
      </c>
      <c r="E9" s="214" t="str">
        <f ca="1"/>
        <v>M</v>
      </c>
      <c r="F9" s="215"/>
      <c r="G9" s="216">
        <f ca="1"/>
        <v>18.149999999999999</v>
      </c>
      <c r="H9" s="172">
        <f ca="1"/>
        <v>2</v>
      </c>
      <c r="I9" s="218" t="str">
        <f ca="1"/>
        <v>_3eA</v>
      </c>
      <c r="K9" s="205"/>
      <c r="L9" s="205"/>
      <c r="M9" s="238" t="str" cm="1">
        <f t="array" aca="1" ref="M9:S18" ca="1">_xlfn._xlws.SORT(_xlfn._xlws.FILTER(_xlfn.HSTACK(INDIRECT(_xlfn.XLOOKUP(I1,_xlfn.ANCHORARRAY( L5), N5:N7)), INDIRECT(_xlfn.XLOOKUP(I1,_xlfn.ANCHORARRAY( L5), O5:O7)), INDIRECT(_xlfn.XLOOKUP(I1,_xlfn.ANCHORARRAY( L5), P5:P7)), INDIRECT(_xlfn.XLOOKUP(I1,_xlfn.ANCHORARRAY( L5), Q5:Q7))), (INDIRECT(_xlfn.XLOOKUP(I1,_xlfn.ANCHORARRAY( L5), M5:M7)) &lt;&gt; "") * (INDIRECT(_xlfn.XLOOKUP(I1,_xlfn.ANCHORARRAY( L5), M5:M7)) &lt;&gt; "ID") * (INDIRECT(_xlfn.XLOOKUP(I1,_xlfn.ANCHORARRAY( L5), P5:P7)) &lt;= L1), "NONE"), {6,7}, 1)</f>
        <v>Sb_77AQC</v>
      </c>
      <c r="N9" s="238" t="str">
        <f ca="1"/>
        <v>KATE</v>
      </c>
      <c r="O9" s="238" t="str">
        <f ca="1"/>
        <v>WARNER</v>
      </c>
      <c r="P9" s="238" t="str">
        <f ca="1"/>
        <v>F</v>
      </c>
      <c r="Q9" s="238">
        <f ca="1"/>
        <v>12.13</v>
      </c>
      <c r="R9" s="238">
        <f ca="1"/>
        <v>1</v>
      </c>
      <c r="S9" s="238" t="str">
        <f ca="1"/>
        <v>_3eA</v>
      </c>
      <c r="T9" s="205"/>
      <c r="U9" s="205"/>
      <c r="V9" s="205"/>
      <c r="W9" s="205"/>
      <c r="X9" s="205"/>
    </row>
    <row r="10" spans="1:24" ht="15.75" customHeight="1" x14ac:dyDescent="0.25">
      <c r="A10" s="139">
        <v>5</v>
      </c>
      <c r="B10" s="211" t="str">
        <f ca="1"/>
        <v>Sb_85YFE</v>
      </c>
      <c r="C10" s="212" t="str">
        <f ca="1"/>
        <v>LAGERTHA</v>
      </c>
      <c r="D10" s="213" t="str">
        <f ca="1"/>
        <v>LOTHBROCK</v>
      </c>
      <c r="E10" s="214" t="str">
        <f ca="1"/>
        <v>F</v>
      </c>
      <c r="F10" s="215"/>
      <c r="G10" s="214">
        <f ca="1"/>
        <v>12.13</v>
      </c>
      <c r="H10" s="219">
        <f ca="1"/>
        <v>2</v>
      </c>
      <c r="I10" s="218" t="str">
        <f ca="1"/>
        <v>_3eB</v>
      </c>
      <c r="K10" s="205"/>
      <c r="L10" s="205"/>
      <c r="M10" s="238" t="str">
        <f ca="1"/>
        <v>Sb_67FHM</v>
      </c>
      <c r="N10" s="238" t="str">
        <f ca="1"/>
        <v>TYRION</v>
      </c>
      <c r="O10" s="238" t="str">
        <f ca="1"/>
        <v>LANNISTER</v>
      </c>
      <c r="P10" s="238" t="str">
        <f ca="1"/>
        <v>M</v>
      </c>
      <c r="Q10" s="238">
        <f ca="1"/>
        <v>16.190000000000001</v>
      </c>
      <c r="R10" s="238">
        <f ca="1"/>
        <v>1</v>
      </c>
      <c r="S10" s="238" t="str">
        <f ca="1"/>
        <v>_3eB</v>
      </c>
      <c r="T10" s="205"/>
      <c r="U10" s="205"/>
      <c r="V10" s="205"/>
      <c r="W10" s="205"/>
      <c r="X10" s="205"/>
    </row>
    <row r="11" spans="1:24" ht="15.75" customHeight="1" x14ac:dyDescent="0.25">
      <c r="A11" s="139">
        <v>6</v>
      </c>
      <c r="B11" s="211" t="str">
        <f ca="1"/>
        <v>Sb_87IQK</v>
      </c>
      <c r="C11" s="212" t="str">
        <f ca="1"/>
        <v>HADGAN</v>
      </c>
      <c r="D11" s="213" t="str">
        <f ca="1"/>
        <v>ONOPKO</v>
      </c>
      <c r="E11" s="214" t="str">
        <f ca="1"/>
        <v>F</v>
      </c>
      <c r="F11" s="215"/>
      <c r="G11" s="216">
        <f ca="1"/>
        <v>17.149999999999999</v>
      </c>
      <c r="H11" s="172">
        <f ca="1"/>
        <v>2</v>
      </c>
      <c r="I11" s="218" t="str">
        <f ca="1"/>
        <v>_3eC</v>
      </c>
      <c r="K11" s="205"/>
      <c r="L11" s="205"/>
      <c r="M11" s="238" t="str">
        <f ca="1"/>
        <v>Sb_89HSJ</v>
      </c>
      <c r="N11" s="238" t="str">
        <f ca="1"/>
        <v>FOLKWIN</v>
      </c>
      <c r="O11" s="238" t="str">
        <f ca="1"/>
        <v>WOLFSPEER</v>
      </c>
      <c r="P11" s="238" t="str">
        <f ca="1"/>
        <v>M</v>
      </c>
      <c r="Q11" s="238">
        <f ca="1"/>
        <v>11.63</v>
      </c>
      <c r="R11" s="238">
        <f ca="1"/>
        <v>1</v>
      </c>
      <c r="S11" s="238" t="str">
        <f ca="1"/>
        <v>_3eC</v>
      </c>
      <c r="T11" s="205"/>
      <c r="U11" s="205"/>
      <c r="V11" s="205"/>
      <c r="W11" s="205"/>
      <c r="X11" s="205"/>
    </row>
    <row r="12" spans="1:24" ht="15.75" customHeight="1" x14ac:dyDescent="0.25">
      <c r="A12" s="139">
        <v>7</v>
      </c>
      <c r="B12" s="240" t="str">
        <f ca="1"/>
        <v>School</v>
      </c>
      <c r="C12" s="241">
        <f ca="1"/>
        <v>0</v>
      </c>
      <c r="D12" s="242">
        <f ca="1"/>
        <v>0</v>
      </c>
      <c r="E12" s="243">
        <f ca="1"/>
        <v>0</v>
      </c>
      <c r="F12" s="244"/>
      <c r="G12" s="243">
        <f ca="1"/>
        <v>0</v>
      </c>
      <c r="H12" s="245">
        <f ca="1"/>
        <v>0</v>
      </c>
      <c r="I12" s="246" t="str">
        <f ca="1"/>
        <v>_3eB</v>
      </c>
      <c r="K12" s="205"/>
      <c r="L12" s="205"/>
      <c r="M12" s="238" t="str">
        <f ca="1"/>
        <v>Sb_67GLJ</v>
      </c>
      <c r="N12" s="238" t="str">
        <f ca="1"/>
        <v>OSFERTH JOEL</v>
      </c>
      <c r="O12" s="238" t="str">
        <f ca="1"/>
        <v>KANE</v>
      </c>
      <c r="P12" s="238" t="str">
        <f ca="1"/>
        <v>M</v>
      </c>
      <c r="Q12" s="238">
        <f ca="1"/>
        <v>18.149999999999999</v>
      </c>
      <c r="R12" s="238">
        <f ca="1"/>
        <v>2</v>
      </c>
      <c r="S12" s="238" t="str">
        <f ca="1"/>
        <v>_3eA</v>
      </c>
      <c r="T12" s="205"/>
      <c r="U12" s="205"/>
      <c r="V12" s="205"/>
      <c r="W12" s="205"/>
      <c r="X12" s="205"/>
    </row>
    <row r="13" spans="1:24" ht="15.75" customHeight="1" x14ac:dyDescent="0.25">
      <c r="A13" s="139">
        <v>8</v>
      </c>
      <c r="B13" s="240" t="str">
        <f ca="1"/>
        <v>School</v>
      </c>
      <c r="C13" s="241">
        <f ca="1"/>
        <v>0</v>
      </c>
      <c r="D13" s="242">
        <f ca="1"/>
        <v>0</v>
      </c>
      <c r="E13" s="243">
        <f ca="1"/>
        <v>0</v>
      </c>
      <c r="F13" s="244"/>
      <c r="G13" s="247">
        <f ca="1"/>
        <v>0</v>
      </c>
      <c r="H13" s="248">
        <f ca="1"/>
        <v>0</v>
      </c>
      <c r="I13" s="246" t="str">
        <f ca="1"/>
        <v>_3eC</v>
      </c>
      <c r="K13" s="205"/>
      <c r="L13" s="205"/>
      <c r="M13" s="238" t="str">
        <f ca="1"/>
        <v>Sb_85YFE</v>
      </c>
      <c r="N13" s="238" t="str">
        <f ca="1"/>
        <v>LAGERTHA</v>
      </c>
      <c r="O13" s="238" t="str">
        <f ca="1"/>
        <v>LOTHBROCK</v>
      </c>
      <c r="P13" s="238" t="str">
        <f ca="1"/>
        <v>F</v>
      </c>
      <c r="Q13" s="238">
        <f ca="1"/>
        <v>12.13</v>
      </c>
      <c r="R13" s="238">
        <f ca="1"/>
        <v>2</v>
      </c>
      <c r="S13" s="238" t="str">
        <f ca="1"/>
        <v>_3eB</v>
      </c>
      <c r="T13" s="205"/>
      <c r="U13" s="205"/>
      <c r="V13" s="205"/>
      <c r="W13" s="205"/>
      <c r="X13" s="205"/>
    </row>
    <row r="14" spans="1:24" ht="15.75" customHeight="1" x14ac:dyDescent="0.25">
      <c r="A14" s="139">
        <v>9</v>
      </c>
      <c r="B14" s="249" t="str">
        <f ca="1"/>
        <v>School Year</v>
      </c>
      <c r="C14" s="250">
        <f ca="1"/>
        <v>0</v>
      </c>
      <c r="D14" s="251">
        <f ca="1"/>
        <v>0</v>
      </c>
      <c r="E14" s="252">
        <f ca="1"/>
        <v>0</v>
      </c>
      <c r="F14" s="253"/>
      <c r="G14" s="252">
        <f ca="1"/>
        <v>0</v>
      </c>
      <c r="H14" s="254">
        <f ca="1"/>
        <v>0</v>
      </c>
      <c r="I14" s="255" t="str">
        <f ca="1"/>
        <v>2nd Semester</v>
      </c>
      <c r="K14" s="205"/>
      <c r="L14" s="205"/>
      <c r="M14" s="238" t="str">
        <f ca="1"/>
        <v>Sb_87IQK</v>
      </c>
      <c r="N14" s="238" t="str">
        <f ca="1"/>
        <v>HADGAN</v>
      </c>
      <c r="O14" s="238" t="str">
        <f ca="1"/>
        <v>ONOPKO</v>
      </c>
      <c r="P14" s="238" t="str">
        <f ca="1"/>
        <v>F</v>
      </c>
      <c r="Q14" s="238">
        <f ca="1"/>
        <v>17.149999999999999</v>
      </c>
      <c r="R14" s="238">
        <f ca="1"/>
        <v>2</v>
      </c>
      <c r="S14" s="238" t="str">
        <f ca="1"/>
        <v>_3eC</v>
      </c>
      <c r="T14" s="205"/>
      <c r="U14" s="205"/>
      <c r="V14" s="205"/>
      <c r="W14" s="205"/>
      <c r="X14" s="205"/>
    </row>
    <row r="15" spans="1:24" ht="15.75" customHeight="1" x14ac:dyDescent="0.25">
      <c r="A15" s="139">
        <v>10</v>
      </c>
      <c r="B15" s="240" t="str">
        <f ca="1"/>
        <v>School Year</v>
      </c>
      <c r="C15" s="241">
        <f ca="1"/>
        <v>0</v>
      </c>
      <c r="D15" s="242">
        <f ca="1"/>
        <v>0</v>
      </c>
      <c r="E15" s="243">
        <f ca="1"/>
        <v>0</v>
      </c>
      <c r="F15" s="244"/>
      <c r="G15" s="247">
        <f ca="1"/>
        <v>0</v>
      </c>
      <c r="H15" s="248">
        <f ca="1"/>
        <v>0</v>
      </c>
      <c r="I15" s="246" t="str">
        <f ca="1"/>
        <v>2nd Semester</v>
      </c>
      <c r="K15" s="205"/>
      <c r="L15" s="205"/>
      <c r="M15" s="235" t="str">
        <f ca="1"/>
        <v>School</v>
      </c>
      <c r="N15" s="235">
        <f ca="1"/>
        <v>0</v>
      </c>
      <c r="O15" s="235">
        <f ca="1"/>
        <v>0</v>
      </c>
      <c r="P15" s="235">
        <f ca="1"/>
        <v>0</v>
      </c>
      <c r="Q15" s="235">
        <f ca="1"/>
        <v>0</v>
      </c>
      <c r="R15" s="235">
        <f ca="1"/>
        <v>0</v>
      </c>
      <c r="S15" s="235" t="str">
        <f ca="1"/>
        <v>_3eB</v>
      </c>
      <c r="T15" s="205"/>
      <c r="U15" s="205"/>
      <c r="V15" s="205"/>
      <c r="W15" s="205"/>
      <c r="X15" s="205"/>
    </row>
    <row r="16" spans="1:24" ht="15.75" customHeight="1" x14ac:dyDescent="0.25">
      <c r="A16" s="139">
        <v>11</v>
      </c>
      <c r="B16" s="141"/>
      <c r="C16" s="142"/>
      <c r="D16" s="140"/>
      <c r="E16" s="143"/>
      <c r="F16" s="144"/>
      <c r="G16" s="143"/>
      <c r="H16" s="146"/>
      <c r="I16" s="145"/>
      <c r="K16" s="205"/>
      <c r="L16" s="205"/>
      <c r="M16" s="235" t="str">
        <f ca="1"/>
        <v>School</v>
      </c>
      <c r="N16" s="235">
        <f ca="1"/>
        <v>0</v>
      </c>
      <c r="O16" s="235">
        <f ca="1"/>
        <v>0</v>
      </c>
      <c r="P16" s="235">
        <f ca="1"/>
        <v>0</v>
      </c>
      <c r="Q16" s="235">
        <f ca="1"/>
        <v>0</v>
      </c>
      <c r="R16" s="235">
        <f ca="1"/>
        <v>0</v>
      </c>
      <c r="S16" s="235" t="str">
        <f ca="1"/>
        <v>_3eC</v>
      </c>
      <c r="T16" s="205"/>
      <c r="U16" s="205"/>
      <c r="V16" s="205"/>
      <c r="W16" s="205"/>
      <c r="X16" s="205"/>
    </row>
    <row r="17" spans="1:19" x14ac:dyDescent="0.25">
      <c r="A17" s="139">
        <v>12</v>
      </c>
      <c r="B17" s="211"/>
      <c r="C17" s="212"/>
      <c r="D17" s="213"/>
      <c r="E17" s="214"/>
      <c r="F17" s="215"/>
      <c r="G17" s="216"/>
      <c r="H17" s="217"/>
      <c r="I17" s="218"/>
      <c r="M17" s="239" t="str">
        <f ca="1"/>
        <v>School Year</v>
      </c>
      <c r="N17" s="239">
        <f ca="1"/>
        <v>0</v>
      </c>
      <c r="O17" s="239">
        <f ca="1"/>
        <v>0</v>
      </c>
      <c r="P17" s="239">
        <f ca="1"/>
        <v>0</v>
      </c>
      <c r="Q17" s="239">
        <f ca="1"/>
        <v>0</v>
      </c>
      <c r="R17" s="239">
        <f ca="1"/>
        <v>0</v>
      </c>
      <c r="S17" s="239" t="str">
        <f ca="1"/>
        <v>2nd Semester</v>
      </c>
    </row>
    <row r="18" spans="1:19" x14ac:dyDescent="0.25">
      <c r="A18" s="139">
        <v>13</v>
      </c>
      <c r="B18" s="220"/>
      <c r="C18" s="221"/>
      <c r="D18" s="222"/>
      <c r="E18" s="223"/>
      <c r="F18" s="224"/>
      <c r="G18" s="223"/>
      <c r="H18" s="227"/>
      <c r="I18" s="225"/>
      <c r="M18" s="239" t="str">
        <f ca="1"/>
        <v>School Year</v>
      </c>
      <c r="N18" s="239">
        <f ca="1"/>
        <v>0</v>
      </c>
      <c r="O18" s="239">
        <f ca="1"/>
        <v>0</v>
      </c>
      <c r="P18" s="239">
        <f ca="1"/>
        <v>0</v>
      </c>
      <c r="Q18" s="239">
        <f ca="1"/>
        <v>0</v>
      </c>
      <c r="R18" s="239">
        <f ca="1"/>
        <v>0</v>
      </c>
      <c r="S18" s="239" t="str">
        <f ca="1"/>
        <v>2nd Semester</v>
      </c>
    </row>
    <row r="19" spans="1:19" x14ac:dyDescent="0.25">
      <c r="A19" s="139">
        <v>14</v>
      </c>
      <c r="B19" s="220"/>
      <c r="C19" s="221"/>
      <c r="D19" s="222"/>
      <c r="E19" s="223"/>
      <c r="F19" s="224"/>
      <c r="G19" s="226"/>
      <c r="H19" s="227"/>
      <c r="I19" s="225"/>
      <c r="M19" s="234"/>
      <c r="N19" s="234"/>
      <c r="O19" s="234"/>
      <c r="P19" s="234"/>
      <c r="Q19" s="234"/>
      <c r="R19" s="234"/>
      <c r="S19" s="234"/>
    </row>
    <row r="20" spans="1:19" x14ac:dyDescent="0.25">
      <c r="A20" s="139">
        <v>15</v>
      </c>
      <c r="B20" s="171"/>
      <c r="C20" s="206"/>
      <c r="D20" s="207"/>
      <c r="E20" s="208"/>
      <c r="F20" s="209"/>
      <c r="G20" s="208"/>
      <c r="H20" s="172"/>
      <c r="I20" s="218"/>
    </row>
    <row r="21" spans="1:19" x14ac:dyDescent="0.25">
      <c r="A21" s="139">
        <v>16</v>
      </c>
      <c r="B21" s="220"/>
      <c r="C21" s="221"/>
      <c r="D21" s="222"/>
      <c r="E21" s="223"/>
      <c r="F21" s="224"/>
      <c r="G21" s="226"/>
      <c r="H21" s="227"/>
      <c r="I21" s="225"/>
    </row>
    <row r="22" spans="1:19" x14ac:dyDescent="0.25">
      <c r="A22" s="139">
        <v>17</v>
      </c>
      <c r="B22" s="220"/>
      <c r="C22" s="221"/>
      <c r="D22" s="222"/>
      <c r="E22" s="223"/>
      <c r="F22" s="224"/>
      <c r="G22" s="223"/>
      <c r="H22" s="228"/>
      <c r="I22" s="225"/>
    </row>
    <row r="23" spans="1:19" x14ac:dyDescent="0.25">
      <c r="A23" s="139">
        <v>18</v>
      </c>
      <c r="B23" s="211"/>
      <c r="C23" s="212"/>
      <c r="D23" s="213"/>
      <c r="E23" s="214"/>
      <c r="F23" s="215"/>
      <c r="G23" s="216"/>
      <c r="H23" s="217"/>
      <c r="I23" s="218"/>
    </row>
    <row r="24" spans="1:19" x14ac:dyDescent="0.25">
      <c r="A24" s="139">
        <v>19</v>
      </c>
      <c r="B24" s="220"/>
      <c r="C24" s="221"/>
      <c r="D24" s="222"/>
      <c r="E24" s="223"/>
      <c r="F24" s="224"/>
      <c r="G24" s="223"/>
      <c r="H24" s="227"/>
      <c r="I24" s="225"/>
    </row>
    <row r="25" spans="1:19" x14ac:dyDescent="0.25">
      <c r="A25" s="139">
        <v>20</v>
      </c>
      <c r="B25" s="211"/>
      <c r="C25" s="212"/>
      <c r="D25" s="213"/>
      <c r="E25" s="214"/>
      <c r="F25" s="215"/>
      <c r="G25" s="216"/>
      <c r="H25" s="217"/>
      <c r="I25" s="218"/>
    </row>
    <row r="26" spans="1:19" x14ac:dyDescent="0.25">
      <c r="A26" s="139">
        <v>21</v>
      </c>
      <c r="B26" s="220"/>
      <c r="C26" s="221"/>
      <c r="D26" s="222"/>
      <c r="E26" s="223"/>
      <c r="F26" s="224"/>
      <c r="G26" s="223"/>
      <c r="H26" s="227"/>
      <c r="I26" s="225"/>
    </row>
    <row r="27" spans="1:19" x14ac:dyDescent="0.25">
      <c r="A27" s="139">
        <v>22</v>
      </c>
      <c r="B27" s="220"/>
      <c r="C27" s="221"/>
      <c r="D27" s="222"/>
      <c r="E27" s="223"/>
      <c r="F27" s="224"/>
      <c r="G27" s="226"/>
      <c r="H27" s="227"/>
      <c r="I27" s="225"/>
    </row>
    <row r="28" spans="1:19" x14ac:dyDescent="0.25">
      <c r="A28" s="139">
        <v>23</v>
      </c>
      <c r="B28" s="220"/>
      <c r="C28" s="221"/>
      <c r="D28" s="222"/>
      <c r="E28" s="223"/>
      <c r="F28" s="224"/>
      <c r="G28" s="223"/>
      <c r="H28" s="227"/>
      <c r="I28" s="225"/>
    </row>
    <row r="29" spans="1:19" x14ac:dyDescent="0.25">
      <c r="A29" s="139">
        <v>24</v>
      </c>
      <c r="B29" s="211"/>
      <c r="C29" s="212"/>
      <c r="D29" s="213"/>
      <c r="E29" s="214"/>
      <c r="F29" s="215"/>
      <c r="G29" s="216"/>
      <c r="H29" s="217"/>
      <c r="I29" s="218"/>
    </row>
    <row r="30" spans="1:19" x14ac:dyDescent="0.25">
      <c r="A30" s="139">
        <v>25</v>
      </c>
      <c r="B30" s="229"/>
      <c r="C30" s="230"/>
      <c r="D30" s="231"/>
      <c r="E30" s="232"/>
      <c r="F30" s="233"/>
      <c r="G30" s="232"/>
      <c r="H30" s="227"/>
      <c r="I30" s="225"/>
    </row>
    <row r="31" spans="1:19" x14ac:dyDescent="0.25">
      <c r="A31" s="139">
        <v>26</v>
      </c>
      <c r="B31" s="211"/>
      <c r="C31" s="212"/>
      <c r="D31" s="213"/>
      <c r="E31" s="214"/>
      <c r="F31" s="215"/>
      <c r="G31" s="216"/>
      <c r="H31" s="217"/>
      <c r="I31" s="218"/>
    </row>
    <row r="32" spans="1:19" x14ac:dyDescent="0.25">
      <c r="A32" s="139">
        <v>27</v>
      </c>
      <c r="B32" s="220"/>
      <c r="C32" s="221"/>
      <c r="D32" s="222"/>
      <c r="E32" s="223"/>
      <c r="F32" s="224"/>
      <c r="G32" s="223"/>
      <c r="H32" s="227"/>
      <c r="I32" s="225"/>
    </row>
    <row r="33" spans="1:9" x14ac:dyDescent="0.25">
      <c r="A33" s="139">
        <v>28</v>
      </c>
      <c r="B33" s="211"/>
      <c r="C33" s="212"/>
      <c r="D33" s="213"/>
      <c r="E33" s="214"/>
      <c r="F33" s="215"/>
      <c r="G33" s="216"/>
      <c r="H33" s="217"/>
      <c r="I33" s="218"/>
    </row>
    <row r="34" spans="1:9" x14ac:dyDescent="0.25">
      <c r="A34" s="139">
        <v>29</v>
      </c>
      <c r="B34" s="220"/>
      <c r="C34" s="221"/>
      <c r="D34" s="222"/>
      <c r="E34" s="223"/>
      <c r="F34" s="224"/>
      <c r="G34" s="223"/>
      <c r="H34" s="227"/>
      <c r="I34" s="225"/>
    </row>
    <row r="35" spans="1:9" x14ac:dyDescent="0.25">
      <c r="A35" s="139">
        <v>30</v>
      </c>
      <c r="B35" s="211"/>
      <c r="C35" s="212"/>
      <c r="D35" s="213"/>
      <c r="E35" s="214"/>
      <c r="F35" s="215"/>
      <c r="G35" s="216"/>
      <c r="H35" s="217"/>
      <c r="I35" s="218"/>
    </row>
    <row r="36" spans="1:9" x14ac:dyDescent="0.25">
      <c r="A36" s="139">
        <v>31</v>
      </c>
      <c r="B36" s="211"/>
      <c r="C36" s="212"/>
      <c r="D36" s="213"/>
      <c r="E36" s="214"/>
      <c r="F36" s="215"/>
      <c r="G36" s="216"/>
      <c r="H36" s="217"/>
      <c r="I36" s="218"/>
    </row>
    <row r="37" spans="1:9" x14ac:dyDescent="0.25">
      <c r="A37" s="139">
        <v>32</v>
      </c>
      <c r="B37" s="211"/>
      <c r="C37" s="212"/>
      <c r="D37" s="213"/>
      <c r="E37" s="214"/>
      <c r="F37" s="215"/>
      <c r="G37" s="216"/>
      <c r="H37" s="217"/>
      <c r="I37" s="218"/>
    </row>
    <row r="38" spans="1:9" x14ac:dyDescent="0.25">
      <c r="A38" s="139">
        <v>33</v>
      </c>
      <c r="B38" s="211"/>
      <c r="C38" s="212"/>
      <c r="D38" s="213"/>
      <c r="E38" s="214"/>
      <c r="F38" s="215"/>
      <c r="G38" s="216"/>
      <c r="H38" s="217"/>
      <c r="I38" s="218"/>
    </row>
    <row r="39" spans="1:9" x14ac:dyDescent="0.25">
      <c r="A39" s="139">
        <v>34</v>
      </c>
      <c r="B39" s="211"/>
      <c r="C39" s="212"/>
      <c r="D39" s="213"/>
      <c r="E39" s="214"/>
      <c r="F39" s="215"/>
      <c r="G39" s="216"/>
      <c r="H39" s="217"/>
      <c r="I39" s="218"/>
    </row>
    <row r="40" spans="1:9" x14ac:dyDescent="0.25">
      <c r="A40" s="139">
        <v>35</v>
      </c>
      <c r="B40" s="211"/>
      <c r="C40" s="212"/>
      <c r="D40" s="213"/>
      <c r="E40" s="214"/>
      <c r="F40" s="215"/>
      <c r="G40" s="216"/>
      <c r="H40" s="217"/>
      <c r="I40" s="218"/>
    </row>
    <row r="41" spans="1:9" x14ac:dyDescent="0.25">
      <c r="A41" s="139">
        <v>36</v>
      </c>
      <c r="B41" s="211"/>
      <c r="C41" s="212"/>
      <c r="D41" s="213"/>
      <c r="E41" s="214"/>
      <c r="F41" s="215"/>
      <c r="G41" s="216"/>
      <c r="H41" s="217"/>
      <c r="I41" s="218"/>
    </row>
  </sheetData>
  <mergeCells count="1">
    <mergeCell ref="B3:I3"/>
  </mergeCells>
  <conditionalFormatting sqref="A6:D7 B8:D9 A8:A41 B14:D17">
    <cfRule type="expression" dxfId="2" priority="3">
      <formula>AND((#REF!)&gt;16,(#REF!+#REF!+#REF!+$I6)&gt;=2,(#REF!)&lt;9.5)</formula>
    </cfRule>
  </conditionalFormatting>
  <conditionalFormatting sqref="B10:D13">
    <cfRule type="expression" dxfId="1" priority="2">
      <formula>AND((#REF!)&gt;16,(#REF!+#REF!+#REF!+$I10)&gt;=2,(#REF!)&lt;9.5)</formula>
    </cfRule>
  </conditionalFormatting>
  <conditionalFormatting sqref="B18:D41">
    <cfRule type="expression" dxfId="0" priority="1">
      <formula>AND((#REF!)&gt;16,(#REF!+#REF!+#REF!+$I18)&gt;=2,(#REF!)&lt;9.5)</formula>
    </cfRule>
  </conditionalFormatting>
  <dataValidations count="2">
    <dataValidation type="list" allowBlank="1" showInputMessage="1" showErrorMessage="1" sqref="L1" xr:uid="{F6D46E67-C499-4D49-AB9A-905405EBA0E2}">
      <formula1>INDIRECT("Number_to_CHOOSE[CHOOSE]")</formula1>
    </dataValidation>
    <dataValidation type="list" allowBlank="1" showInputMessage="1" showErrorMessage="1" sqref="I1" xr:uid="{5F92267E-D51F-4572-9B00-DB75D1960D39}">
      <formula1>INDIRECT("_COMP[Compositions]")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BcAG4AIgB9AF0ALAAiAHAAcgBvAGoAZQBjAHQATgBhAG0AZQBzACIAOgBbAF0ALAAiAGwAbwBjAGEAbABlACIAOgB7ACIAbABpAHMAdABTAGUAcABhAHIAYQB0AG8AcgAiADoAIgAsACIALAAiAHIAbwB3AFMAZQBwAGEAcgBhAHQAbwByACIAOgAiADsAIgAsACIAYwBvAGwAdQBtAG4AUwBlAHAAYQByAGEAdABvAHIAIgA6ACIALAAiACwAIgB0AGgAbwB1AHMAYQBuAGQAcwBTAGUAcABhAHIAYQB0AG8AcgAiADoAIgAsACIALAAiAHQAaABvAHUAcwBhAG4AZABzAFAAbwBzAGkAdABpAG8AbgBzACIAOgBbADMAXQAsACIAZABlAGMAaQBtAGEAbABTAGUAcABhAHIAYQB0AG8AcgAiADoAIgAuACIALAAiAGQAYQB0AGUATwByAGQAZQByACIAOgAiAEQATQBZACIALAAiAGMAdQByAHIAZQBuAGMAeQBTAHkAbQBiAG8AbAAiADoAIgBIAEsAJAAiACwAIgBpAHMAQwB1AHIAcgBlAG4AYwB5AFMAeQBtAGIAbwBsAEwAZQBhAGQAIgA6AHQAcgB1AGUALAAiAGkAcwBDAHUAcgByAGUAbgBjAHkAUwBlAHAAQgB5AFMAcABhAGMAZQAiADoAZgBhAGwAcwBlACwAIgByAG8AdwBMAGUAdAB0AGUAcgAiADoAIgBSACIALAAiAGMAbwBsAHUAbQBuAEwAZQB0AHQAZQByACIAOgAiAEMAIgAsACIAcgBjAEwAZQBmAHQAQgByAGEAYwBrAGUAdAAiADoAIgBbACIALAAiAHIAYwBSAGkAZwBoAHQAQgByAGEAYwBrAGUAdAAiADoAIgBdACIALAAiAHMAdABhAHQAZQBtAGUAbgB0AFMAZQBwAGEAcgBhAHQAbwByACIAOgAiADsAIgAsACIAbABvAGMAYQBsAGUATgBhAG0AZQAiADoAIgBlAG4ALQBnAGIAIgB9AH0A</AFEJSONBlob>
</file>

<file path=customXml/itemProps1.xml><?xml version="1.0" encoding="utf-8"?>
<ds:datastoreItem xmlns:ds="http://schemas.openxmlformats.org/officeDocument/2006/customXml" ds:itemID="{301827AB-35D7-B74A-A7E9-98AAC6801371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DATA_PREPARATION TABLES</vt:lpstr>
      <vt:lpstr>AVERAGE STUDENT 3e</vt:lpstr>
      <vt:lpstr>DATA DETAILS 3e</vt:lpstr>
      <vt:lpstr>SYNTHESE</vt:lpstr>
      <vt:lpstr>2 BEST STUDENTS from ALL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2015-06-05T18:17:20Z</dcterms:created>
  <dcterms:modified xsi:type="dcterms:W3CDTF">2024-07-11T10:50:38Z</dcterms:modified>
</cp:coreProperties>
</file>