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PS\Dropbox\EQUINOXE SA\STAT\"/>
    </mc:Choice>
  </mc:AlternateContent>
  <xr:revisionPtr revIDLastSave="0" documentId="13_ncr:1_{93A193C4-BEA3-402C-8156-44228E951C50}" xr6:coauthVersionLast="47" xr6:coauthVersionMax="47" xr10:uidLastSave="{00000000-0000-0000-0000-000000000000}"/>
  <bookViews>
    <workbookView xWindow="-120" yWindow="-120" windowWidth="29040" windowHeight="15225" xr2:uid="{8ADE31BE-8741-46AB-B934-A93ECAF398D3}"/>
  </bookViews>
  <sheets>
    <sheet name="formule date-4" sheetId="1" r:id="rId1"/>
  </sheets>
  <definedNames>
    <definedName name="_xlnm.Print_Titles" localSheetId="0">'formule date-4'!$1:$3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3" i="1" l="1"/>
  <c r="AL33" i="1" s="1"/>
  <c r="AJ32" i="1"/>
  <c r="AL32" i="1" s="1"/>
  <c r="AK33" i="1" l="1"/>
  <c r="AK32" i="1"/>
  <c r="AJ94" i="1" l="1"/>
  <c r="AL94" i="1" s="1"/>
  <c r="AF94" i="1"/>
  <c r="AJ93" i="1"/>
  <c r="AK93" i="1" s="1"/>
  <c r="AF93" i="1"/>
  <c r="AJ92" i="1"/>
  <c r="AL92" i="1" s="1"/>
  <c r="AF92" i="1"/>
  <c r="AJ91" i="1"/>
  <c r="AL91" i="1" s="1"/>
  <c r="AF91" i="1"/>
  <c r="AJ90" i="1"/>
  <c r="AL90" i="1" s="1"/>
  <c r="AF90" i="1"/>
  <c r="AJ89" i="1"/>
  <c r="AK89" i="1" s="1"/>
  <c r="AF89" i="1"/>
  <c r="AJ88" i="1"/>
  <c r="AK88" i="1" s="1"/>
  <c r="AF88" i="1"/>
  <c r="AG88" i="1" s="1"/>
  <c r="AJ87" i="1"/>
  <c r="AK87" i="1" s="1"/>
  <c r="AF87" i="1"/>
  <c r="AJ86" i="1"/>
  <c r="AL86" i="1" s="1"/>
  <c r="AF86" i="1"/>
  <c r="AJ85" i="1"/>
  <c r="AK85" i="1" s="1"/>
  <c r="AF85" i="1"/>
  <c r="AJ84" i="1"/>
  <c r="AK84" i="1" s="1"/>
  <c r="AF84" i="1"/>
  <c r="AG84" i="1" s="1"/>
  <c r="AJ83" i="1"/>
  <c r="AK83" i="1" s="1"/>
  <c r="AF83" i="1"/>
  <c r="AL82" i="1"/>
  <c r="AJ82" i="1"/>
  <c r="AK82" i="1" s="1"/>
  <c r="AF82" i="1"/>
  <c r="AG82" i="1" s="1"/>
  <c r="AJ81" i="1"/>
  <c r="AK81" i="1" s="1"/>
  <c r="AF81" i="1"/>
  <c r="AJ80" i="1"/>
  <c r="AK80" i="1" s="1"/>
  <c r="AF80" i="1"/>
  <c r="AG80" i="1" s="1"/>
  <c r="AJ79" i="1"/>
  <c r="AK79" i="1" s="1"/>
  <c r="AF79" i="1"/>
  <c r="AJ78" i="1"/>
  <c r="AK78" i="1" s="1"/>
  <c r="AF78" i="1"/>
  <c r="AG78" i="1" s="1"/>
  <c r="AJ77" i="1"/>
  <c r="AK77" i="1" s="1"/>
  <c r="AF77" i="1"/>
  <c r="AJ76" i="1"/>
  <c r="AK76" i="1" s="1"/>
  <c r="AF76" i="1"/>
  <c r="AG76" i="1" s="1"/>
  <c r="AJ75" i="1"/>
  <c r="AK75" i="1" s="1"/>
  <c r="AF75" i="1"/>
  <c r="AJ74" i="1"/>
  <c r="AK74" i="1" s="1"/>
  <c r="AF74" i="1"/>
  <c r="AG74" i="1" s="1"/>
  <c r="AJ73" i="1"/>
  <c r="AK73" i="1" s="1"/>
  <c r="AF73" i="1"/>
  <c r="AJ72" i="1"/>
  <c r="AK72" i="1" s="1"/>
  <c r="AF72" i="1"/>
  <c r="AG72" i="1" s="1"/>
  <c r="AJ71" i="1"/>
  <c r="AK71" i="1" s="1"/>
  <c r="AF71" i="1"/>
  <c r="AJ70" i="1"/>
  <c r="AK70" i="1" s="1"/>
  <c r="AF70" i="1"/>
  <c r="AG70" i="1" s="1"/>
  <c r="AJ69" i="1"/>
  <c r="AK69" i="1" s="1"/>
  <c r="AF69" i="1"/>
  <c r="AJ68" i="1"/>
  <c r="AK68" i="1" s="1"/>
  <c r="AF68" i="1"/>
  <c r="AG68" i="1" s="1"/>
  <c r="AJ67" i="1"/>
  <c r="AK67" i="1" s="1"/>
  <c r="AF67" i="1"/>
  <c r="AJ66" i="1"/>
  <c r="AK66" i="1" s="1"/>
  <c r="AF66" i="1"/>
  <c r="AG66" i="1" s="1"/>
  <c r="AJ65" i="1"/>
  <c r="AK65" i="1" s="1"/>
  <c r="AF65" i="1"/>
  <c r="AJ64" i="1"/>
  <c r="AK64" i="1" s="1"/>
  <c r="AF64" i="1"/>
  <c r="AG64" i="1" s="1"/>
  <c r="AJ63" i="1"/>
  <c r="AK63" i="1" s="1"/>
  <c r="AF63" i="1"/>
  <c r="AJ62" i="1"/>
  <c r="AK62" i="1" s="1"/>
  <c r="AF62" i="1"/>
  <c r="AG62" i="1" s="1"/>
  <c r="AJ61" i="1"/>
  <c r="AK61" i="1" s="1"/>
  <c r="AF61" i="1"/>
  <c r="AJ60" i="1"/>
  <c r="AK60" i="1" s="1"/>
  <c r="AF60" i="1"/>
  <c r="AG60" i="1" s="1"/>
  <c r="AJ59" i="1"/>
  <c r="AK59" i="1" s="1"/>
  <c r="AF59" i="1"/>
  <c r="AJ58" i="1"/>
  <c r="AK58" i="1" s="1"/>
  <c r="AF58" i="1"/>
  <c r="AG58" i="1" s="1"/>
  <c r="AJ57" i="1"/>
  <c r="AK57" i="1" s="1"/>
  <c r="AF57" i="1"/>
  <c r="AJ56" i="1"/>
  <c r="AK56" i="1" s="1"/>
  <c r="AF56" i="1"/>
  <c r="AG56" i="1" s="1"/>
  <c r="AJ55" i="1"/>
  <c r="AK55" i="1" s="1"/>
  <c r="AF55" i="1"/>
  <c r="AJ54" i="1"/>
  <c r="AK54" i="1" s="1"/>
  <c r="AF54" i="1"/>
  <c r="AG54" i="1" s="1"/>
  <c r="AJ53" i="1"/>
  <c r="AK53" i="1" s="1"/>
  <c r="AF53" i="1"/>
  <c r="AJ52" i="1"/>
  <c r="AK52" i="1" s="1"/>
  <c r="AF52" i="1"/>
  <c r="AG52" i="1" s="1"/>
  <c r="AJ51" i="1"/>
  <c r="AK51" i="1" s="1"/>
  <c r="AF51" i="1"/>
  <c r="AJ50" i="1"/>
  <c r="AK50" i="1" s="1"/>
  <c r="AF50" i="1"/>
  <c r="AG50" i="1" s="1"/>
  <c r="AJ49" i="1"/>
  <c r="AK49" i="1" s="1"/>
  <c r="AF49" i="1"/>
  <c r="AJ48" i="1"/>
  <c r="AK48" i="1" s="1"/>
  <c r="AF48" i="1"/>
  <c r="AG48" i="1" s="1"/>
  <c r="AJ47" i="1"/>
  <c r="AK47" i="1" s="1"/>
  <c r="AF47" i="1"/>
  <c r="AJ46" i="1"/>
  <c r="AK46" i="1" s="1"/>
  <c r="AF46" i="1"/>
  <c r="AG46" i="1" s="1"/>
  <c r="AJ45" i="1"/>
  <c r="AK45" i="1" s="1"/>
  <c r="AF45" i="1"/>
  <c r="AJ44" i="1"/>
  <c r="AK44" i="1" s="1"/>
  <c r="AF44" i="1"/>
  <c r="AG44" i="1" s="1"/>
  <c r="AJ43" i="1"/>
  <c r="AK43" i="1" s="1"/>
  <c r="AF43" i="1"/>
  <c r="AJ42" i="1"/>
  <c r="AK42" i="1" s="1"/>
  <c r="AF42" i="1"/>
  <c r="AG42" i="1" s="1"/>
  <c r="AJ41" i="1"/>
  <c r="AK41" i="1" s="1"/>
  <c r="AF41" i="1"/>
  <c r="AJ40" i="1"/>
  <c r="AK40" i="1" s="1"/>
  <c r="AF40" i="1"/>
  <c r="AG40" i="1" s="1"/>
  <c r="AJ39" i="1"/>
  <c r="AK39" i="1" s="1"/>
  <c r="AF39" i="1"/>
  <c r="AJ38" i="1"/>
  <c r="AK38" i="1" s="1"/>
  <c r="AF38" i="1"/>
  <c r="AG38" i="1" s="1"/>
  <c r="AJ37" i="1"/>
  <c r="AK37" i="1" s="1"/>
  <c r="AF37" i="1"/>
  <c r="AJ36" i="1"/>
  <c r="AK36" i="1" s="1"/>
  <c r="AF36" i="1"/>
  <c r="AG36" i="1" s="1"/>
  <c r="AJ35" i="1"/>
  <c r="AK35" i="1" s="1"/>
  <c r="AF35" i="1"/>
  <c r="AJ34" i="1"/>
  <c r="AK34" i="1" s="1"/>
  <c r="AF34" i="1"/>
  <c r="AG34" i="1" s="1"/>
  <c r="AF33" i="1"/>
  <c r="AF32" i="1"/>
  <c r="AG32" i="1" s="1"/>
  <c r="AJ31" i="1"/>
  <c r="AK31" i="1" s="1"/>
  <c r="AF31" i="1"/>
  <c r="AJ30" i="1"/>
  <c r="AK30" i="1" s="1"/>
  <c r="AF30" i="1"/>
  <c r="AG30" i="1" s="1"/>
  <c r="AJ29" i="1"/>
  <c r="AK29" i="1" s="1"/>
  <c r="AF29" i="1"/>
  <c r="AJ28" i="1"/>
  <c r="AK28" i="1" s="1"/>
  <c r="AF28" i="1"/>
  <c r="AG28" i="1" s="1"/>
  <c r="AJ27" i="1"/>
  <c r="AK27" i="1" s="1"/>
  <c r="AF27" i="1"/>
  <c r="AJ26" i="1"/>
  <c r="AK26" i="1" s="1"/>
  <c r="AF26" i="1"/>
  <c r="AG26" i="1" s="1"/>
  <c r="AJ25" i="1"/>
  <c r="AK25" i="1" s="1"/>
  <c r="AF25" i="1"/>
  <c r="AL24" i="1"/>
  <c r="AK24" i="1"/>
  <c r="AF24" i="1"/>
  <c r="AG24" i="1" s="1"/>
  <c r="AJ23" i="1"/>
  <c r="AL23" i="1" s="1"/>
  <c r="AF23" i="1"/>
  <c r="AJ22" i="1"/>
  <c r="AL22" i="1" s="1"/>
  <c r="AF22" i="1"/>
  <c r="AJ21" i="1"/>
  <c r="AK21" i="1" s="1"/>
  <c r="AF21" i="1"/>
  <c r="AJ20" i="1"/>
  <c r="AL20" i="1" s="1"/>
  <c r="AF20" i="1"/>
  <c r="AG20" i="1" s="1"/>
  <c r="AJ19" i="1"/>
  <c r="AL19" i="1" s="1"/>
  <c r="AF19" i="1"/>
  <c r="AJ18" i="1"/>
  <c r="AK18" i="1" s="1"/>
  <c r="AF18" i="1"/>
  <c r="AG18" i="1" s="1"/>
  <c r="AJ17" i="1"/>
  <c r="AL17" i="1" s="1"/>
  <c r="AF17" i="1"/>
  <c r="AG17" i="1" s="1"/>
  <c r="AJ16" i="1"/>
  <c r="AK16" i="1" s="1"/>
  <c r="AF16" i="1"/>
  <c r="AG16" i="1" s="1"/>
  <c r="AJ15" i="1"/>
  <c r="AK15" i="1" s="1"/>
  <c r="AF15" i="1"/>
  <c r="AJ14" i="1"/>
  <c r="AL14" i="1" s="1"/>
  <c r="AF14" i="1"/>
  <c r="AG14" i="1" s="1"/>
  <c r="AJ13" i="1"/>
  <c r="AK13" i="1" s="1"/>
  <c r="AF13" i="1"/>
  <c r="AG13" i="1" s="1"/>
  <c r="AJ12" i="1"/>
  <c r="AK12" i="1" s="1"/>
  <c r="AF12" i="1"/>
  <c r="AG12" i="1" s="1"/>
  <c r="AJ11" i="1"/>
  <c r="AK11" i="1" s="1"/>
  <c r="AF11" i="1"/>
  <c r="AJ10" i="1"/>
  <c r="AL10" i="1" s="1"/>
  <c r="AF10" i="1"/>
  <c r="AG10" i="1" s="1"/>
  <c r="AJ9" i="1"/>
  <c r="AK9" i="1" s="1"/>
  <c r="AF9" i="1"/>
  <c r="AG9" i="1" s="1"/>
  <c r="AL1" i="1"/>
  <c r="AJ1" i="1"/>
  <c r="AG1" i="1"/>
  <c r="AF1" i="1"/>
  <c r="AE1" i="1"/>
  <c r="AD1" i="1"/>
  <c r="AC1" i="1"/>
  <c r="AB1" i="1"/>
  <c r="AA1" i="1"/>
  <c r="Z1" i="1"/>
  <c r="Y1" i="1"/>
  <c r="X1" i="1"/>
  <c r="W1" i="1"/>
  <c r="V1" i="1"/>
  <c r="U1" i="1"/>
  <c r="T1" i="1"/>
  <c r="S1" i="1"/>
  <c r="R1" i="1"/>
  <c r="Q1" i="1"/>
  <c r="P1" i="1"/>
  <c r="O1" i="1"/>
  <c r="N1" i="1"/>
  <c r="M1" i="1"/>
  <c r="L1" i="1"/>
  <c r="K1" i="1"/>
  <c r="J1" i="1"/>
  <c r="H1" i="1"/>
  <c r="G1" i="1"/>
  <c r="F1" i="1"/>
  <c r="E1" i="1"/>
  <c r="D1" i="1"/>
  <c r="C1" i="1"/>
  <c r="B1" i="1"/>
  <c r="A1" i="1"/>
  <c r="AL74" i="1" l="1"/>
  <c r="AL69" i="1"/>
  <c r="AL70" i="1"/>
  <c r="AL26" i="1"/>
  <c r="AL16" i="1"/>
  <c r="AL62" i="1"/>
  <c r="AL11" i="1"/>
  <c r="AL25" i="1"/>
  <c r="AL42" i="1"/>
  <c r="AL58" i="1"/>
  <c r="AL38" i="1"/>
  <c r="AL49" i="1"/>
  <c r="AL34" i="1"/>
  <c r="AL66" i="1"/>
  <c r="AL45" i="1"/>
  <c r="AL50" i="1"/>
  <c r="AK22" i="1"/>
  <c r="AL41" i="1"/>
  <c r="AL65" i="1"/>
  <c r="AL18" i="1"/>
  <c r="AL46" i="1"/>
  <c r="AL37" i="1"/>
  <c r="AL61" i="1"/>
  <c r="AL85" i="1"/>
  <c r="AL15" i="1"/>
  <c r="AK19" i="1"/>
  <c r="AL57" i="1"/>
  <c r="AL81" i="1"/>
  <c r="AL29" i="1"/>
  <c r="AL53" i="1"/>
  <c r="AL77" i="1"/>
  <c r="AL73" i="1"/>
  <c r="AL12" i="1"/>
  <c r="AL21" i="1"/>
  <c r="AL30" i="1"/>
  <c r="AL54" i="1"/>
  <c r="AL78" i="1"/>
  <c r="AI33" i="1"/>
  <c r="AH33" i="1" s="1"/>
  <c r="AI45" i="1"/>
  <c r="AH45" i="1" s="1"/>
  <c r="AI53" i="1"/>
  <c r="AH53" i="1" s="1"/>
  <c r="AI61" i="1"/>
  <c r="AH61" i="1" s="1"/>
  <c r="AI69" i="1"/>
  <c r="AH69" i="1" s="1"/>
  <c r="AI77" i="1"/>
  <c r="AH77" i="1" s="1"/>
  <c r="AI81" i="1"/>
  <c r="AH81" i="1" s="1"/>
  <c r="AI85" i="1"/>
  <c r="AH85" i="1" s="1"/>
  <c r="AI19" i="1"/>
  <c r="AH19" i="1" s="1"/>
  <c r="AI22" i="1"/>
  <c r="AH22" i="1" s="1"/>
  <c r="AI94" i="1"/>
  <c r="AH94" i="1" s="1"/>
  <c r="AI29" i="1"/>
  <c r="AH29" i="1" s="1"/>
  <c r="AI41" i="1"/>
  <c r="AH41" i="1" s="1"/>
  <c r="AI86" i="1"/>
  <c r="AH86" i="1" s="1"/>
  <c r="AI82" i="1"/>
  <c r="AH82" i="1" s="1"/>
  <c r="AI91" i="1"/>
  <c r="AH91" i="1" s="1"/>
  <c r="AI23" i="1"/>
  <c r="AH23" i="1" s="1"/>
  <c r="AI87" i="1"/>
  <c r="AH87" i="1" s="1"/>
  <c r="AG91" i="1"/>
  <c r="AI35" i="1"/>
  <c r="AH35" i="1" s="1"/>
  <c r="AI47" i="1"/>
  <c r="AH47" i="1" s="1"/>
  <c r="AI51" i="1"/>
  <c r="AH51" i="1" s="1"/>
  <c r="AI59" i="1"/>
  <c r="AH59" i="1" s="1"/>
  <c r="AI67" i="1"/>
  <c r="AH67" i="1" s="1"/>
  <c r="AI83" i="1"/>
  <c r="AH83" i="1" s="1"/>
  <c r="AI27" i="1"/>
  <c r="AH27" i="1" s="1"/>
  <c r="AI31" i="1"/>
  <c r="AH31" i="1" s="1"/>
  <c r="AI39" i="1"/>
  <c r="AH39" i="1" s="1"/>
  <c r="AI43" i="1"/>
  <c r="AH43" i="1" s="1"/>
  <c r="AI55" i="1"/>
  <c r="AH55" i="1" s="1"/>
  <c r="AI63" i="1"/>
  <c r="AH63" i="1" s="1"/>
  <c r="AI71" i="1"/>
  <c r="AH71" i="1" s="1"/>
  <c r="AI75" i="1"/>
  <c r="AH75" i="1" s="1"/>
  <c r="AI79" i="1"/>
  <c r="AH79" i="1" s="1"/>
  <c r="AL9" i="1"/>
  <c r="AL13" i="1"/>
  <c r="AK17" i="1"/>
  <c r="AK20" i="1"/>
  <c r="AK23" i="1"/>
  <c r="AL87" i="1"/>
  <c r="AI92" i="1"/>
  <c r="AH92" i="1" s="1"/>
  <c r="AL27" i="1"/>
  <c r="AL31" i="1"/>
  <c r="AL35" i="1"/>
  <c r="AL39" i="1"/>
  <c r="AL43" i="1"/>
  <c r="AL47" i="1"/>
  <c r="AL51" i="1"/>
  <c r="AL55" i="1"/>
  <c r="AL59" i="1"/>
  <c r="AL63" i="1"/>
  <c r="AL67" i="1"/>
  <c r="AL71" i="1"/>
  <c r="AL75" i="1"/>
  <c r="AL79" i="1"/>
  <c r="AL83" i="1"/>
  <c r="AI88" i="1"/>
  <c r="AH88" i="1" s="1"/>
  <c r="AG92" i="1"/>
  <c r="AI21" i="1"/>
  <c r="AH21" i="1" s="1"/>
  <c r="AI15" i="1"/>
  <c r="AH15" i="1" s="1"/>
  <c r="AI93" i="1"/>
  <c r="AH93" i="1" s="1"/>
  <c r="AL28" i="1"/>
  <c r="AL36" i="1"/>
  <c r="AL40" i="1"/>
  <c r="AL44" i="1"/>
  <c r="AL48" i="1"/>
  <c r="AL52" i="1"/>
  <c r="AL56" i="1"/>
  <c r="AL60" i="1"/>
  <c r="AL64" i="1"/>
  <c r="AL68" i="1"/>
  <c r="AL72" i="1"/>
  <c r="AL76" i="1"/>
  <c r="AL80" i="1"/>
  <c r="AL84" i="1"/>
  <c r="AL88" i="1"/>
  <c r="AG93" i="1"/>
  <c r="AI37" i="1"/>
  <c r="AH37" i="1" s="1"/>
  <c r="AI49" i="1"/>
  <c r="AH49" i="1" s="1"/>
  <c r="AI57" i="1"/>
  <c r="AH57" i="1" s="1"/>
  <c r="AI65" i="1"/>
  <c r="AH65" i="1" s="1"/>
  <c r="AI73" i="1"/>
  <c r="AH73" i="1" s="1"/>
  <c r="AI89" i="1"/>
  <c r="AH89" i="1" s="1"/>
  <c r="AI12" i="1"/>
  <c r="AH12" i="1" s="1"/>
  <c r="AI16" i="1"/>
  <c r="AH16" i="1" s="1"/>
  <c r="AI28" i="1"/>
  <c r="AH28" i="1" s="1"/>
  <c r="AI32" i="1"/>
  <c r="AH32" i="1" s="1"/>
  <c r="AI36" i="1"/>
  <c r="AH36" i="1" s="1"/>
  <c r="AI44" i="1"/>
  <c r="AH44" i="1" s="1"/>
  <c r="AI48" i="1"/>
  <c r="AH48" i="1" s="1"/>
  <c r="AI56" i="1"/>
  <c r="AH56" i="1" s="1"/>
  <c r="AI60" i="1"/>
  <c r="AH60" i="1" s="1"/>
  <c r="AI68" i="1"/>
  <c r="AH68" i="1" s="1"/>
  <c r="AI72" i="1"/>
  <c r="AH72" i="1" s="1"/>
  <c r="AI80" i="1"/>
  <c r="AH80" i="1" s="1"/>
  <c r="AI84" i="1"/>
  <c r="AH84" i="1" s="1"/>
  <c r="AL89" i="1"/>
  <c r="AL93" i="1"/>
  <c r="AG11" i="1"/>
  <c r="AG15" i="1"/>
  <c r="AI20" i="1"/>
  <c r="AH20" i="1" s="1"/>
  <c r="AI24" i="1"/>
  <c r="AH24" i="1" s="1"/>
  <c r="AG27" i="1"/>
  <c r="AI30" i="1" s="1"/>
  <c r="AH30" i="1" s="1"/>
  <c r="AG31" i="1"/>
  <c r="AG35" i="1"/>
  <c r="AG39" i="1"/>
  <c r="AG43" i="1"/>
  <c r="AG47" i="1"/>
  <c r="AG51" i="1"/>
  <c r="AG55" i="1"/>
  <c r="AG59" i="1"/>
  <c r="AI64" i="1" s="1"/>
  <c r="AH64" i="1" s="1"/>
  <c r="AG63" i="1"/>
  <c r="AG67" i="1"/>
  <c r="AG71" i="1"/>
  <c r="AG75" i="1"/>
  <c r="AG79" i="1"/>
  <c r="AG83" i="1"/>
  <c r="AG87" i="1"/>
  <c r="AG19" i="1"/>
  <c r="AG23" i="1"/>
  <c r="AK92" i="1"/>
  <c r="AG86" i="1"/>
  <c r="AG90" i="1"/>
  <c r="AG94" i="1"/>
  <c r="AG22" i="1"/>
  <c r="AK91" i="1"/>
  <c r="AI10" i="1"/>
  <c r="AH10" i="1" s="1"/>
  <c r="AI14" i="1"/>
  <c r="AH14" i="1" s="1"/>
  <c r="AI26" i="1"/>
  <c r="AH26" i="1" s="1"/>
  <c r="AI34" i="1"/>
  <c r="AH34" i="1" s="1"/>
  <c r="AI38" i="1"/>
  <c r="AH38" i="1" s="1"/>
  <c r="AI42" i="1"/>
  <c r="AH42" i="1" s="1"/>
  <c r="AI46" i="1"/>
  <c r="AH46" i="1" s="1"/>
  <c r="AI50" i="1"/>
  <c r="AH50" i="1" s="1"/>
  <c r="AI54" i="1"/>
  <c r="AH54" i="1" s="1"/>
  <c r="AI58" i="1"/>
  <c r="AH58" i="1" s="1"/>
  <c r="AI62" i="1"/>
  <c r="AH62" i="1" s="1"/>
  <c r="AI66" i="1"/>
  <c r="AH66" i="1" s="1"/>
  <c r="AI70" i="1"/>
  <c r="AH70" i="1" s="1"/>
  <c r="AI74" i="1"/>
  <c r="AH74" i="1" s="1"/>
  <c r="AI78" i="1"/>
  <c r="AH78" i="1" s="1"/>
  <c r="AG25" i="1"/>
  <c r="AG29" i="1"/>
  <c r="AG33" i="1"/>
  <c r="AG37" i="1"/>
  <c r="AG41" i="1"/>
  <c r="AG45" i="1"/>
  <c r="AG49" i="1"/>
  <c r="AG53" i="1"/>
  <c r="AG57" i="1"/>
  <c r="AG61" i="1"/>
  <c r="AG65" i="1"/>
  <c r="AG69" i="1"/>
  <c r="AI76" i="1" s="1"/>
  <c r="AH76" i="1" s="1"/>
  <c r="AG73" i="1"/>
  <c r="AG77" i="1"/>
  <c r="AG81" i="1"/>
  <c r="AG85" i="1"/>
  <c r="AG89" i="1"/>
  <c r="AK10" i="1"/>
  <c r="AK14" i="1"/>
  <c r="AG21" i="1"/>
  <c r="AK86" i="1"/>
  <c r="AK90" i="1"/>
  <c r="AK94" i="1"/>
  <c r="AN94" i="1" s="1"/>
  <c r="AI18" i="1"/>
  <c r="AH18" i="1" s="1"/>
  <c r="AI9" i="1"/>
  <c r="AH9" i="1" s="1"/>
  <c r="AI13" i="1"/>
  <c r="AH13" i="1" s="1"/>
  <c r="AI17" i="1" a="1"/>
  <c r="AI17" i="1" s="1"/>
  <c r="AH17" i="1" s="1"/>
  <c r="AN79" i="1" l="1"/>
  <c r="AN36" i="1"/>
  <c r="AN78" i="1"/>
  <c r="AM94" i="1"/>
  <c r="AN28" i="1"/>
  <c r="AN9" i="1"/>
  <c r="AN15" i="1"/>
  <c r="AN61" i="1"/>
  <c r="AN17" i="1"/>
  <c r="AN43" i="1"/>
  <c r="AM43" i="1" s="1"/>
  <c r="AN45" i="1"/>
  <c r="AM45" i="1" s="1"/>
  <c r="AN92" i="1"/>
  <c r="AM92" i="1" s="1"/>
  <c r="AN20" i="1"/>
  <c r="AM20" i="1" s="1"/>
  <c r="AN30" i="1"/>
  <c r="AM30" i="1" s="1"/>
  <c r="AN47" i="1"/>
  <c r="AM47" i="1" s="1"/>
  <c r="AN58" i="1"/>
  <c r="AN51" i="1"/>
  <c r="AM51" i="1" s="1"/>
  <c r="AN62" i="1"/>
  <c r="AN19" i="1"/>
  <c r="AN77" i="1"/>
  <c r="AM77" i="1" s="1"/>
  <c r="AN35" i="1"/>
  <c r="AN46" i="1"/>
  <c r="AM46" i="1" s="1"/>
  <c r="AN39" i="1"/>
  <c r="AM39" i="1" s="1"/>
  <c r="AN50" i="1"/>
  <c r="AM50" i="1" s="1"/>
  <c r="AN41" i="1"/>
  <c r="AM41" i="1" s="1"/>
  <c r="AN89" i="1"/>
  <c r="AM89" i="1" s="1"/>
  <c r="AN24" i="1"/>
  <c r="AM24" i="1" s="1"/>
  <c r="AN29" i="1"/>
  <c r="AM29" i="1" s="1"/>
  <c r="AN40" i="1"/>
  <c r="AM40" i="1" s="1"/>
  <c r="AN33" i="1"/>
  <c r="AM33" i="1" s="1"/>
  <c r="AN44" i="1"/>
  <c r="AN52" i="1"/>
  <c r="AM52" i="1" s="1"/>
  <c r="AN56" i="1"/>
  <c r="AM56" i="1" s="1"/>
  <c r="AN83" i="1"/>
  <c r="AM83" i="1" s="1"/>
  <c r="AN18" i="1"/>
  <c r="AM18" i="1" s="1"/>
  <c r="AN82" i="1"/>
  <c r="AM82" i="1" s="1"/>
  <c r="AN27" i="1"/>
  <c r="AM27" i="1" s="1"/>
  <c r="AN38" i="1"/>
  <c r="AM38" i="1" s="1"/>
  <c r="AN72" i="1"/>
  <c r="AM72" i="1" s="1"/>
  <c r="AN16" i="1"/>
  <c r="AM16" i="1" s="1"/>
  <c r="AN76" i="1"/>
  <c r="AM76" i="1" s="1"/>
  <c r="AN37" i="1"/>
  <c r="AN84" i="1"/>
  <c r="AM84" i="1" s="1"/>
  <c r="AN32" i="1"/>
  <c r="AM32" i="1" s="1"/>
  <c r="AN66" i="1"/>
  <c r="AM66" i="1" s="1"/>
  <c r="AN31" i="1"/>
  <c r="AM31" i="1" s="1"/>
  <c r="AN34" i="1"/>
  <c r="AM34" i="1" s="1"/>
  <c r="AN81" i="1"/>
  <c r="AM81" i="1" s="1"/>
  <c r="AN80" i="1"/>
  <c r="AM80" i="1" s="1"/>
  <c r="AN26" i="1"/>
  <c r="AM26" i="1" s="1"/>
  <c r="AN86" i="1"/>
  <c r="AM86" i="1" s="1"/>
  <c r="AN91" i="1"/>
  <c r="AM91" i="1" s="1"/>
  <c r="AN60" i="1"/>
  <c r="AM60" i="1" s="1"/>
  <c r="AN88" i="1"/>
  <c r="AN73" i="1"/>
  <c r="AM73" i="1" s="1"/>
  <c r="AN75" i="1"/>
  <c r="AM75" i="1" s="1"/>
  <c r="AN21" i="1"/>
  <c r="AM21" i="1" s="1"/>
  <c r="AN67" i="1"/>
  <c r="AM67" i="1" s="1"/>
  <c r="AN54" i="1"/>
  <c r="AM54" i="1" s="1"/>
  <c r="AN71" i="1"/>
  <c r="AM71" i="1" s="1"/>
  <c r="AN93" i="1"/>
  <c r="AM93" i="1" s="1"/>
  <c r="AN49" i="1"/>
  <c r="AM49" i="1" s="1"/>
  <c r="AN25" i="1"/>
  <c r="AM25" i="1" s="1"/>
  <c r="AM79" i="1"/>
  <c r="AN90" i="1"/>
  <c r="AM90" i="1" s="1"/>
  <c r="AN48" i="1"/>
  <c r="AN65" i="1"/>
  <c r="AM65" i="1" s="1"/>
  <c r="AN87" i="1"/>
  <c r="AM87" i="1" s="1"/>
  <c r="AN69" i="1"/>
  <c r="AM69" i="1" s="1"/>
  <c r="AN85" i="1"/>
  <c r="AM85" i="1" s="1"/>
  <c r="AN55" i="1"/>
  <c r="AM55" i="1" s="1"/>
  <c r="AN42" i="1"/>
  <c r="AM42" i="1" s="1"/>
  <c r="AN59" i="1"/>
  <c r="AM59" i="1" s="1"/>
  <c r="AN70" i="1"/>
  <c r="AM70" i="1" s="1"/>
  <c r="AN63" i="1"/>
  <c r="AM63" i="1" s="1"/>
  <c r="AN74" i="1"/>
  <c r="AM74" i="1" s="1"/>
  <c r="AN23" i="1"/>
  <c r="AM23" i="1" s="1"/>
  <c r="AN22" i="1"/>
  <c r="AM22" i="1" s="1"/>
  <c r="AM36" i="1"/>
  <c r="AN53" i="1"/>
  <c r="AM53" i="1" s="1"/>
  <c r="AN64" i="1"/>
  <c r="AM64" i="1" s="1"/>
  <c r="AN57" i="1"/>
  <c r="AM57" i="1" s="1"/>
  <c r="AN68" i="1"/>
  <c r="AM68" i="1" s="1"/>
  <c r="AN14" i="1"/>
  <c r="AM14" i="1" s="1"/>
  <c r="AM9" i="1"/>
  <c r="AN10" i="1"/>
  <c r="AM10" i="1" s="1"/>
  <c r="AN12" i="1"/>
  <c r="AM12" i="1" s="1"/>
  <c r="AN11" i="1"/>
  <c r="AM11" i="1" s="1"/>
  <c r="AN13" i="1"/>
  <c r="AM13" i="1" s="1"/>
  <c r="AI90" i="1"/>
  <c r="AH90" i="1" s="1"/>
  <c r="AM78" i="1"/>
  <c r="AM88" i="1"/>
  <c r="AM28" i="1"/>
  <c r="AM62" i="1"/>
  <c r="AM61" i="1"/>
  <c r="AM48" i="1"/>
  <c r="AM17" i="1"/>
  <c r="AM44" i="1"/>
  <c r="AM58" i="1"/>
  <c r="AM37" i="1"/>
  <c r="AM15" i="1"/>
  <c r="AI40" i="1"/>
  <c r="AH40" i="1" s="1"/>
  <c r="AI25" i="1"/>
  <c r="AH25" i="1" s="1"/>
  <c r="AI52" i="1"/>
  <c r="AH52" i="1" s="1"/>
  <c r="AG4" i="1"/>
  <c r="AL4" i="1"/>
  <c r="AM19" i="1"/>
  <c r="AI11" i="1"/>
  <c r="AH11" i="1" s="1"/>
  <c r="AM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JPS</author>
  </authors>
  <commentList>
    <comment ref="AL24" authorId="0" shapeId="0" xr:uid="{81574FF2-7905-4C9B-8BBF-9EFA82C3C92E}">
      <text>
        <r>
          <rPr>
            <b/>
            <sz val="9"/>
            <color indexed="81"/>
            <rFont val="Tahoma"/>
            <family val="2"/>
          </rPr>
          <t>remboursement de montants déduits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<sst xmlns="http://schemas.openxmlformats.org/spreadsheetml/2006/main" count="646" uniqueCount="210">
  <si>
    <t>Compte</t>
  </si>
  <si>
    <t>Date de comptabilisation</t>
  </si>
  <si>
    <t>Numéro d'extrait</t>
  </si>
  <si>
    <t>Numéro de transaction</t>
  </si>
  <si>
    <t>Compte contrepartie</t>
  </si>
  <si>
    <t>Nom contrepartie contient</t>
  </si>
  <si>
    <t>Rue et numéro</t>
  </si>
  <si>
    <t>Code postal et localité</t>
  </si>
  <si>
    <t>Transaction</t>
  </si>
  <si>
    <t>Date valeur</t>
  </si>
  <si>
    <t>Montant</t>
  </si>
  <si>
    <t>Devise</t>
  </si>
  <si>
    <t>BIC</t>
  </si>
  <si>
    <t>Code pays</t>
  </si>
  <si>
    <t>Communications</t>
  </si>
  <si>
    <t>DATE VENTE</t>
  </si>
  <si>
    <t>ATOS  WORLDLINE payés (bruts)</t>
  </si>
  <si>
    <t>ATOS Date Total</t>
  </si>
  <si>
    <t>ATOS Total Jour Date</t>
  </si>
  <si>
    <t>date ENT</t>
  </si>
  <si>
    <t>WORLDLINE payés (bruts)</t>
  </si>
  <si>
    <t>WORLDLINE Date Total</t>
  </si>
  <si>
    <t>WORLDLINE  Total Jour Date</t>
  </si>
  <si>
    <t>NIVELLES</t>
  </si>
  <si>
    <t>BE83 0682 2344 8015</t>
  </si>
  <si>
    <t>BE79 0018 6893 1433</t>
  </si>
  <si>
    <t>Axepta BNP Paribas</t>
  </si>
  <si>
    <t>Warandeberg 3</t>
  </si>
  <si>
    <t>1000 BRUSSEL</t>
  </si>
  <si>
    <t>VERSEMENT DE BE79 0018 6893 1433 Axepta BNP Paribas    0719319138 ALL / 420.00/NR.0050028372/KOM. 1.52/       DAT.25.07.2024/EQUINOXE S. A /Nivelles REF. :          202407250028372 VERS BE83 0682 2344 8015 EQUINOXE S. A REF. : 132356752 VAL. 26-07</t>
  </si>
  <si>
    <t>EUR</t>
  </si>
  <si>
    <t>GEBABEBB</t>
  </si>
  <si>
    <t>BE</t>
  </si>
  <si>
    <t>ALL  /    420.00/NR.0050028372/KOM.     1.52/DAT.25.07.2024/EQUINOXE S.A        /Nivelles</t>
  </si>
  <si>
    <t>BE42 6792 0034 9254</t>
  </si>
  <si>
    <t>TVA RECETTES NAMUR</t>
  </si>
  <si>
    <t>VIREMENT BELFIUS DIRECT NET VERS BE42 6792 0034 9254   TVA RECETTES NAMUR +++500/2883/69656+++                REF. : 090189477Q026 VAL. 26-07</t>
  </si>
  <si>
    <t>PCHQBEBB</t>
  </si>
  <si>
    <t>+++500/2883/69656+++</t>
  </si>
  <si>
    <t>BE47 2710 1655 3080</t>
  </si>
  <si>
    <t>NET AND CO</t>
  </si>
  <si>
    <t>RUE DE NIVELLES 2</t>
  </si>
  <si>
    <t>1300 WAVRE</t>
  </si>
  <si>
    <t>VIREMENT BELFIUS DIRECT NET VERS BE47 2710 1655 3080   NET AND CO RUE DE NIVELLES 2 1300 WAVRE BE             22412079+22421045+22423035                             REF. : 090189297Q030 VAL. 26-07</t>
  </si>
  <si>
    <t>22412079+22421045+22423035</t>
  </si>
  <si>
    <t>BE06 9502 9132 8822</t>
  </si>
  <si>
    <t>Mme DOMINIQUE DEVILLE</t>
  </si>
  <si>
    <t>RUE RY-DE-DINNAN 16</t>
  </si>
  <si>
    <t>6929 DAVERDISSE</t>
  </si>
  <si>
    <t>VERSEMENT DE BE06 9502 9132 8822 Mme DOMINIQUE DEVILLE Sweet rouge et pantalon leopard VERS                   BE83 0682 2344 8015 Equinoxe SA                        REF. : 132126083 VAL. 26-07</t>
  </si>
  <si>
    <t>CTBKBEBX</t>
  </si>
  <si>
    <t>Sweet rouge et pantalon leopard</t>
  </si>
  <si>
    <t>666-0000000-79</t>
  </si>
  <si>
    <t>ATOS WORLDLINE</t>
  </si>
  <si>
    <t>VOS RECETTES BANCONTACT DU 25/07/2024 POUR LE TERMINAL 141497 , LA PERIODE TERMINAL 505 , MYRTILLE NEW CON    NIVELLES                                               REF. : 082577Q001047 VAL. 25-07</t>
  </si>
  <si>
    <t>BSYSBEB1</t>
  </si>
  <si>
    <t>25/07 REF 666141497 PERIODE 505 MYRTILLE NEW CON  NIVELLES</t>
  </si>
  <si>
    <t>PARKING STOCKEL SQUARE</t>
  </si>
  <si>
    <t>1150  BRUXELLES</t>
  </si>
  <si>
    <t>BANCONTACT ACHAT - PARKING STOCKEL SQUARE - 1150       BRUXELLES BE - 25/07/24 19:07 - CONTACTLESS - CARTE    5255 06XX XXXX 7292 - GALERA Y CARMONA J               REF. : 0053322661948 VAL. 25-07</t>
  </si>
  <si>
    <t>VOS RECETTES BANCONTACT DU 25/07/2024 POUR LE TERMINAL 141497 , LA PERIODE TERMINAL 505 , MYRTILLE NEW CON    NIVELLES                                               REF. : 082577P009537 VAL. 25-07</t>
  </si>
  <si>
    <t>BE37 2710 7538 8028</t>
  </si>
  <si>
    <t>DIERICKX MARIE FRANCE</t>
  </si>
  <si>
    <t>AVENUE DE LA GRANDE ARMEE 14 B 0</t>
  </si>
  <si>
    <t>1420 BRAINE-L'ALLEUD</t>
  </si>
  <si>
    <t>VIREMENT BELFIUS DIRECT NET VERS BE37 2710 7538 8028   DIERICKX MARIE FRANCE AVENUE DE LA GRANDE ARMEE 14 B 0 1420 BRAINE-L'ALLEUD BE ACOMPTE sur Fiche de Paie      07/2024                                                REF. : 090189467P092 VAL. 25-07</t>
  </si>
  <si>
    <t>ACOMPTE sur Fiche de Paie 07/2024</t>
  </si>
  <si>
    <t>VERSEMENT DE BE79 0018 6893 1433 Axepta BNP Paribas    0719319138 ALL / 291.00/NR.0040028845/KOM. 0.78/       DAT.24.07.2024/EQUINOXE S. A /Nivelles REF. :          202407240028845 VERS BE83 0682 2344 8015 EQUINOXE S. A REF. : 131177664 VAL. 25-07</t>
  </si>
  <si>
    <t>ALL  /    291.00/NR.0040028845/KOM.     0.78/DAT.24.07.2024/EQUINOXE S.A        /Nivelles</t>
  </si>
  <si>
    <t>VOS RECETTES BANCONTACT DU 24/07/2024 POUR LE TERMINAL 141497 , LA PERIODE TERMINAL 504 , MYRTILLE NEW CON    NIVELLES                                               REF. : 082577P001046 VAL. 24-07</t>
  </si>
  <si>
    <t>24/07 REF 666141497 PERIODE 504 MYRTILLE NEW CON  NIVELLES</t>
  </si>
  <si>
    <t>666-0000004-83</t>
  </si>
  <si>
    <t>WORLDLINE</t>
  </si>
  <si>
    <t>VOS RECETTES: R:1-82207359/120 DU 23/07 AU 23/07       BRT:0000076,00EUR C:00000,00                           REF. : 082557P114137 VAL. 25-07</t>
  </si>
  <si>
    <t>R:1-82207359/120        DU  23/07 AU  23/07          BRT:0000076,00EUR C:00000,00</t>
  </si>
  <si>
    <t>DE85 1007 0100 0222 0077 00</t>
  </si>
  <si>
    <t>Sumup Limited</t>
  </si>
  <si>
    <t>VERSEMENT INSTANTANE DE DE85 1007 0100 0222 0077 00    Sumup Limited SUMUP PID625398 PAYOUT 240724 VERS       BE83 0682 2344 8015 EQUINOXE                           REF. : 080G77O217825 VAL. 24-07</t>
  </si>
  <si>
    <t>DEUTDEBB101</t>
  </si>
  <si>
    <t>SUMUP PID625398 PAYOUT 240724</t>
  </si>
  <si>
    <t>VOS RECETTES BANCONTACT DU 24/07/2024 POUR LE TERMINAL 141497 , LA PERIODE TERMINAL 504 , MYRTILLE NEW CON    NIVELLES                                               REF. : 082577O009390 VAL. 24-07</t>
  </si>
  <si>
    <t>LUKOIL 149 DWORP</t>
  </si>
  <si>
    <t>1653  DWORP</t>
  </si>
  <si>
    <t>BANCONTACT ACHAT ESSENCE - LUKOIL 149 DWORP - 1653     DWORP BE - 24/07/24 12:29 - CARTE 5255 06XX XXXX 7292  - GALERA Y CARMONA J                                   REF. : 0040149511201 VAL. 24-07</t>
  </si>
  <si>
    <t>AMAZON MRKTPLC</t>
  </si>
  <si>
    <t>2338  LUXEMBOURG</t>
  </si>
  <si>
    <t>BANCONTACT ACHAT - AMAZON MRKTPLC - 2338 LUXEMBOURG LU - 24/07/24 08:28 - 5Y95BPJ AMAZON PAYMENTS EUROPE -    VIA INTERNET - CARTE 5255 06XX XXXX 3451 - Szava Jean  REF. : 037RIPEEU0000 VAL. 24-07</t>
  </si>
  <si>
    <t>VERSEMENT DE BE79 0018 6893 1433 Axepta BNP Paribas    0719319138 ALL / 479.00/NR.0030027718/KOM. 0.65/       DAT.23.07.2024/EQUINOXE S. A /Nivelles REF. :          202407230027718 VERS BE83 0682 2344 8015 EQUINOXE S. A REF. : 129896951 VAL. 24-07</t>
  </si>
  <si>
    <t>ALL  /    479.00/NR.0030027718/KOM.     0.65/DAT.23.07.2024/EQUINOXE S.A        /Nivelles</t>
  </si>
  <si>
    <t>VOS RECETTES BANCONTACT DU 23/07/2024 POUR LE TERMINAL 141497 , LA PERIODE TERMINAL 503 , MYRTILLE NEW CON    NIVELLES                                               REF. : 082577O001020 VAL. 23-07</t>
  </si>
  <si>
    <t>23/07 REF 666141497 PERIODE 503 MYRTILLE NEW CON  NIVELLES</t>
  </si>
  <si>
    <t>VOS RECETTES: R:1-82207359/119 DU 22/07 AU 22/07       BRT:0000360,71EUR C:00000,00                           REF. : 082557O105935 VAL. 24-07</t>
  </si>
  <si>
    <t>R:1-82207359/119        DU  22/07 AU  22/07          BRT:0000360,71EUR C:00000,00</t>
  </si>
  <si>
    <t>BANCONTACT ACHAT - PARKING STOCKEL SQUARE - 1150       BRUXELLES BE - 23/07/24 19:09 - CONTACTLESS - CARTE    5255 06XX XXXX 7292 - GALERA Y CARMONA J               REF. : 0053322661900 VAL. 23-07</t>
  </si>
  <si>
    <t>BE55 3100 2694 2444</t>
  </si>
  <si>
    <t>WORLDLINE SA</t>
  </si>
  <si>
    <t>CH DE HAECHT 1442</t>
  </si>
  <si>
    <t>BE/1130      BRUXELLES</t>
  </si>
  <si>
    <t>VERSEMENT DE BE55 3100 2694 2444 WORLDLINE SA 150321/  INV/ 22.7.2024 REF. : 2000385567 VERS                  BE83 0682 2344 8015 EQUINOXE S. A. Chaussee de Mons 18 REF. : 128889861 VAL. 23-07</t>
  </si>
  <si>
    <t>BBRUBEBB010</t>
  </si>
  <si>
    <t>150321/INV/ 22.7.2024</t>
  </si>
  <si>
    <t>VOS RECETTES BANCONTACT DU 23/07/2024 POUR LE TERMINAL 141497 , LA PERIODE TERMINAL 503 , MYRTILLE NEW CON    NIVELLES                                               REF. : 082577N009048 VAL. 23-07</t>
  </si>
  <si>
    <t>VERSEMENT DE BE79 0018 6893 1433 Axepta BNP Paribas    0719319138 ALL / 498.00/NR.0020026234/KOM. 0.91/       DAT.22.07.2024/EQUINOXE S. A /Nivelles REF. :          202407220026234 VERS BE83 0682 2344 8015 EQUINOXE S. A REF. : 128546051 VAL. 23-07</t>
  </si>
  <si>
    <t>ALL  /    498.00/NR.0020026234/KOM.     0.91/DAT.22.07.2024/EQUINOXE S.A        /Nivelles</t>
  </si>
  <si>
    <t>VOS RECETTES BANCONTACT DU 22/07/2024 POUR LE TERMINAL 141497 , LA PERIODE TERMINAL 502 , MYRTILLE NEW CON    NIVELLES                                               REF. : 082577N000979 VAL. 22-07</t>
  </si>
  <si>
    <t>22/07 REF 666141497 PERIODE 502 MYRTILLE NEW CON  NIVELLES</t>
  </si>
  <si>
    <t>VOS RECETTES: R:1-82207359/117 DU 19/07 AU 19/07       BRT:0000138,00EUR C:00000,00                           REF. : 082557N183123 VAL. 23-07</t>
  </si>
  <si>
    <t>R:1-82207359/117        DU  19/07 AU  19/07          BRT:0000138,00EUR C:00000,00</t>
  </si>
  <si>
    <t>VOS RECETTES: R:1-82207359/118 DU 20/07 AU 20/07       BRT:0000034,00EUR C:00000,00                           REF. : 082557N163150 VAL. 23-07</t>
  </si>
  <si>
    <t>R:1-82207359/118        DU  20/07 AU  20/07          BRT:0000034,00EUR C:00000,00</t>
  </si>
  <si>
    <t>VOS RECETTES BANCONTACT DU 22/07/2024 POUR LE TERMINAL 141497 , LA PERIODE TERMINAL 502 , MYRTILLE NEW CON    NIVELLES                                               REF. : 082577M018686 VAL. 22-07</t>
  </si>
  <si>
    <t>RETIF BELGIUM  NV/SA</t>
  </si>
  <si>
    <t>1600  SINT-PIETERS-</t>
  </si>
  <si>
    <t>BANCONTACT ACHAT - RETIF BELGIUM NV/SA - 1600 SINT-    PIETERS- BE - 22/07/24 12:26 - CONTACTLESS - CARTE     5255 06XX XXXX 7292 - GALERA Y CARMONA J               REF. : 0049388081280 VAL. 22-07</t>
  </si>
  <si>
    <t>VOS RECETTES BANCONTACT DU 20/07/2024 POUR LE TERMINAL 141497 , LA PERIODE TERMINAL 501 , MYRTILLE NEW CON    NIVELLES                                               REF. : 082577M007204 VAL. 20-07</t>
  </si>
  <si>
    <t>20/07 REF 666141497 PERIODE 501 MYRTILLE NEW CON  NIVELLES</t>
  </si>
  <si>
    <t>VOS RECETTES BANCONTACT DU 19/07/2024 POUR LE TERMINAL 141497 , LA PERIODE TERMINAL 500 , MYRTILLE NEW CON    NIVELLES                                               REF. : 082577M001089 VAL. 19-07</t>
  </si>
  <si>
    <t>19/07 REF 666141497 PERIODE 500 MYRTILLE NEW CON  NIVELLES</t>
  </si>
  <si>
    <t>VERSEMENT DE BE79 0018 6893 1433 Axepta BNP Paribas    0719319138 ALL / 136.00/NR.0000025788/KOM. 0.52/       DAT.20.07.2024/EQUINOXE S. A /Nivelles REF. :          202407200025788 VERS BE83 0682 2344 8015 EQUINOXE S. A REF. : 127003178 VAL. 22-07</t>
  </si>
  <si>
    <t>ALL  /    136.00/NR.0000025788/KOM.     0.52/DAT.20.07.2024/EQUINOXE S.A        /Nivelles</t>
  </si>
  <si>
    <t>VERSEMENT DE BE79 0018 6893 1433 Axepta BNP Paribas    0719319138 ALL / 282.00/NR.0090029009/KOM. 0.26/       DAT.19.07.2024/EQUINOXE S. A /Nivelles REF. :          202407190029009 VERS BE83 0682 2344 8015 EQUINOXE S. A REF. : 127002451 VAL. 22-07</t>
  </si>
  <si>
    <t>ALL  /    282.00/NR.0090029009/KOM.     0.26/DAT.19.07.2024/EQUINOXE S.A        /Nivelles</t>
  </si>
  <si>
    <t>VOS RECETTES: R:1-82207359/116 DU 18/07 AU 18/07       BRT:0000197,00EUR C:00000,00                           REF. : 082557M369019 VAL. 22-07</t>
  </si>
  <si>
    <t>R:1-82207359/116        DU  18/07 AU  18/07          BRT:0000197,00EUR C:00000,00</t>
  </si>
  <si>
    <t>VOTRE RECETTE BANCONTACT DU 19/07/2024 POUR LE         TERMINAL 141497 , LA PERIODE TERMINAL 500 , LE NUMERO  32614 , LA REFERENCE N/A MYRTILLE NEW CON NIVELLES     REF. : 082557M045127 VAL. 19-07</t>
  </si>
  <si>
    <t>19/07 REF 666141497 PERIODE 500 NR 2614 - N/A              MYRTILLE NEW CON  NIVELLES</t>
  </si>
  <si>
    <t>FRAIS DE GESTION DE VOTRE CREDIT DE CAUTIONNEMENT N°   071-3045171-14                                         REF. : 080G67J063008 VAL. 19-07</t>
  </si>
  <si>
    <t>BANCONTACT ACHAT - PARKING STOCKEL SQUARE - 1150       BRUXELLES BE - 19/07/24 17:29 - CONTACTLESS - CARTE    5255 06XX XXXX 7292 - GALERA Y CARMONA J               REF. : 0053322661722 VAL. 19-07</t>
  </si>
  <si>
    <t>19/07 REF 666141497 PERIODE 500 NR 4185 - N/A              MYRTILLE NEW CON  NIVELLES</t>
  </si>
  <si>
    <t>GALAXIE SPRL</t>
  </si>
  <si>
    <t>1070  BRUXELLES</t>
  </si>
  <si>
    <t>BANCONTACT ACHAT - GALAXIE SPRL - 1070 BRUXELLES BE -  19/07/24 11:39 - CARTE 5255 06XX XXXX 7292 - GALERA Y  CARMONA J                                              REF. : 0043193511169 VAL. 19-07</t>
  </si>
  <si>
    <t>ALL  /     92.00/NR.0080029187/KOM.     0.13/DAT.18.07.2024/EQUINOXE S.A        /Nivelles</t>
  </si>
  <si>
    <t>R:1-82207359/115        DU  17/07 AU  17/07          BRT:0000072,00EUR C:00000,00</t>
  </si>
  <si>
    <t>18/07 REF 666141497 PERIODE 499 NR 2090 - N/A              MYRTILLE NEW CON  NIVELLES</t>
  </si>
  <si>
    <t>18/07 REF 666141497 PERIODE 499 NR 9938 - N/A              MYRTILLE NEW CON  NIVELLES</t>
  </si>
  <si>
    <t>18/07 REF 666141497 PERIODE 499 NR 2860 - N/A              MYRTILLE NEW CON  NIVELLES</t>
  </si>
  <si>
    <t>18/07 REF 666141497 PERIODE 499 NR 5325 - N/A              MYRTILLE NEW CON  NIVELLES</t>
  </si>
  <si>
    <t>18/07 REF 666141497 PERIODE 499 NR 4864 - N/A              MYRTILLE NEW CON  NIVELLES</t>
  </si>
  <si>
    <t>BE80 3850 5500 0477</t>
  </si>
  <si>
    <t>VELGHE VOLET</t>
  </si>
  <si>
    <t>BBRUBEBB</t>
  </si>
  <si>
    <t>CDE 2024/07/01/001</t>
  </si>
  <si>
    <t>BE35 2100 9015 0337</t>
  </si>
  <si>
    <t>WERELDHAVE BELGIUM CHARGES</t>
  </si>
  <si>
    <t>BE23 5522 7239 0091</t>
  </si>
  <si>
    <t>WERELDHAVE BELGIUM</t>
  </si>
  <si>
    <t>GKCCBEBB</t>
  </si>
  <si>
    <t>18/07 REF 666141497 PERIODE 499 NR 1306 - N/A              MYRTILLE NEW CON  NIVELLES</t>
  </si>
  <si>
    <t>TEXACO HUIZINGEN</t>
  </si>
  <si>
    <t>1654 HUIZINGEN</t>
  </si>
  <si>
    <t>ACHAT CARBURANT DEBITMASTERCARD 17/07 TEXACO HUIZINGEN HUIZINGEN BE 41,94 EUR CARTE N° 5255 0604 2694 7292 -  GALERA Y CARMONA J                                     REF. : 0801T7I041345 VAL. 18-07</t>
  </si>
  <si>
    <t>ALL  /    330.00/NR.0070030597/KOM.     0.70/DAT.17.07.2024/EQUINOXE S.A        /Nivelles</t>
  </si>
  <si>
    <t>R:1-82207359/114        DU  16/07 AU  16/07          BRT:0000239,00EUR C:00000,00</t>
  </si>
  <si>
    <t>17/07 REF 666141497 PERIODE 498 NR 7306 - N/A              MYRTILLE NEW CON  NIVELLES</t>
  </si>
  <si>
    <t>17/07 REF 666141497 PERIODE 498 NR 8435 - N/A              MYRTILLE NEW CON  NIVELLES</t>
  </si>
  <si>
    <t>17/07 REF 666141497 PERIODE 498 NR 4164 - N/A              MYRTILLE NEW CON  NIVELLES</t>
  </si>
  <si>
    <t>17/07 REF 666141497 PERIODE 498 NR 2034 - N/A              MYRTILLE NEW CON  NIVELLES</t>
  </si>
  <si>
    <t>17/07 REF 666141497 PERIODE 498 NR 4247 - N/A              MYRTILLE NEW CON  NIVELLES</t>
  </si>
  <si>
    <t>17/07 REF 666141497 PERIODE 498 NR 8329 - N/A              MYRTILLE NEW CON  NIVELLES</t>
  </si>
  <si>
    <t>BE12 6528 2516 0692</t>
  </si>
  <si>
    <t>ELABORATE SRL</t>
  </si>
  <si>
    <t>RUE SAINT-VINCENT 114</t>
  </si>
  <si>
    <t>1140 BRUXELLES</t>
  </si>
  <si>
    <t>FAC2024-17</t>
  </si>
  <si>
    <t>BANCONTACT ACHAT - PARKING STOCKEL SQUARE - 1150       BRUXELLES BE - 17/07/24 16:14 - CONTACTLESS - CARTE    5255 06XX XXXX 7292 - GALERA Y CARMONA J               REF. : 0053322661685 VAL. 17-07</t>
  </si>
  <si>
    <t>17/07 REF 666141497 PERIODE 498 NR 4997 - N/A              MYRTILLE NEW CON  NIVELLES</t>
  </si>
  <si>
    <t>BE96 3631 2058 6905</t>
  </si>
  <si>
    <t>POWER ONLINE MEGA SA</t>
  </si>
  <si>
    <t>RUE NATALIS 2</t>
  </si>
  <si>
    <t>4020        LIEGE</t>
  </si>
  <si>
    <t>+++024/0295/80533+++</t>
  </si>
  <si>
    <t>ALL  /    269.00/NR.0060028232/KOM.     0.92/DAT.16.07.2024/EQUINOXE S.A        /Nivelles</t>
  </si>
  <si>
    <t>R:1-82207359/113        DU  15/07 AU  15/07          BRT:0000040,00EUR C:00000,00</t>
  </si>
  <si>
    <t>16/07 REF 666141497 PERIODE 497 NR 8515 - N/A              MYRTILLE NEW CON  NIVELLES</t>
  </si>
  <si>
    <t>16/07 REF 666141497 PERIODE 497 NR 1285 - N/A              MYRTILLE NEW CON  NIVELLES</t>
  </si>
  <si>
    <t>16/07 REF 666141497 PERIODE 497 NR 9259 - N/A              MYRTILLE NEW CON  NIVELLES</t>
  </si>
  <si>
    <t>16/07 REF 666141497 PERIODE 497 NR 5515 - N/A              MYRTILLE NEW CON  NIVELLES</t>
  </si>
  <si>
    <t>16/07 REF 666141497 PERIODE 497 NR 0374 - N/A              MYRTILLE NEW CON  NIVELLES</t>
  </si>
  <si>
    <t>AMZN MKTP BE</t>
  </si>
  <si>
    <t>1855  LUXEMBOURG</t>
  </si>
  <si>
    <t>BANCONTACT ACHAT - AMZN MKTP BE - 1855 LUXEMBOURG LU - 16/07/24 20:32 - 53HDNRL WWW. AMAZON. COM. BE - VIA    INTERNET - CARTE 5255 06XX XXXX 3451 - Szava Jean      REF. : 037RIPEEU0000 VAL. 16-07</t>
  </si>
  <si>
    <t>BANCONTACT ACHAT - AMAZON MRKTPLC - 2338 LUXEMBOURG LU - 16/07/24 20:29 - 5WVAXPM AMAZON PAYMENTS EUROPE -    VIA INTERNET - CARTE 5255 06XX XXXX 3451 - Szava Jean  REF. : 037RIPEEU0000 VAL. 16-07</t>
  </si>
  <si>
    <t>16/07 REF 666141497 PERIODE 497 NR 2890 - N/A              MYRTILLE NEW CON  NIVELLES</t>
  </si>
  <si>
    <t>16/07 REF 666141497 PERIODE 497 NR 4528 - N/A              MYRTILLE NEW CON  NIVELLES</t>
  </si>
  <si>
    <t>ALL  /    309.00/NR.0050027219/KOM.     2.45/DAT.15.07.2024/EQUINOXE S.A        /Nivelles</t>
  </si>
  <si>
    <t>R:7-82207359/111 VD 12533659 REM:0000600             BRT:0000057,00EUR C:00000,00                    12/07</t>
  </si>
  <si>
    <t>R:3-82207359/110 MC 12533659 REM:0000600             BRT:0000106,00EUR C:00000,00                    12/07</t>
  </si>
  <si>
    <t>R:7-82207359/109 VI 12533659 REM:0000600             BRT:0000124,00EUR C:00000,00                    12/07</t>
  </si>
  <si>
    <t>R:1-82207359/112        DU  13/07 AU  13/07          BRT:0000270,99EUR C:00000,00</t>
  </si>
  <si>
    <t>15/07 REF 666141497 PERIODE 496 NR 6550 - N/A              MYRTILLE NEW CON  NIVELLES</t>
  </si>
  <si>
    <t>15/07 REF 666141497 PERIODE 496 NR 7112 - N/A              MYRTILLE NEW CON  NIVELLES</t>
  </si>
  <si>
    <t>15/07 REF 666141497 PERIODE 496 NR 7949 - N/A              MYRTILLE NEW CON  NIVELLES</t>
  </si>
  <si>
    <t>15/07 REF 666141497 PERIODE 496 NR 5763 - N/A              MYRTILLE NEW CON  NIVELLES</t>
  </si>
  <si>
    <t>15/07 REF 666141497 PERIODE 496 NR 5422 - N/A              MYRTILLE NEW CON  NIVELLES</t>
  </si>
  <si>
    <t>15/07 REF 666141497 PERIODE 496 NR 6848 - N/A              MYRTILLE NEW CON  NIVELLES</t>
  </si>
  <si>
    <t>TOTAL NB000915 RUISBRO</t>
  </si>
  <si>
    <t>1601  RUISBROEK</t>
  </si>
  <si>
    <t>BANCONTACT ACHAT ESSENCE - TOTAL NB000915 RUISBRO -    1601 RUISBROEK BE - 15/07/24 19:55 - CARTE 5255 06XX   XXXX 3451 - Szava Jean                                 REF. : 0050915541940 VAL. 15-07</t>
  </si>
  <si>
    <t>15/07 REF 666141497 PERIODE 496 NR 4242 - N/A              MYRTILLE NEW CON  NIVELLES</t>
  </si>
  <si>
    <t>15/07 REF 666141497 PERIODE 496 NR 6409 - N/A              MYRTILLE NEW CON  NIVELLES</t>
  </si>
  <si>
    <t>BE74 8260 0054 2207</t>
  </si>
  <si>
    <t>AMERICAN EXPRESS PAYMENTSEUROPE SL</t>
  </si>
  <si>
    <t>BELGIUM BRANCHBOULEVARD DU SOUVERAIN 100</t>
  </si>
  <si>
    <t>B-1170 BRUXELLES</t>
  </si>
  <si>
    <t>DEUTBEBE</t>
  </si>
  <si>
    <t>R:2001249  11/07 AX 9415235324 T: 0001 L:NA          BRT:      39,00 C:      0,96  A:       0,00  D:150724</t>
  </si>
  <si>
    <t>R:3-82207359/106 MC 12533659 REM:0000599             BRT:0000034,00EUR C:00000,00                    11/07</t>
  </si>
  <si>
    <t>R:7-82207359/108 VI 12533659 REM:0000599             BRT:0000049,00EUR C:00000,00                    11/07</t>
  </si>
  <si>
    <t>R:7-82207359/107 VD 12533659 REM:0000599             BRT:0000023,00EUR C:00000,00                    11/07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</si>
</sst>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m/yyyy;@"/>
    <numFmt numFmtId="165" formatCode="dd\/mm\/yyyy"/>
    <numFmt numFmtId="166" formatCode="dd/mm/yyyy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rgb="FFFFE5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2" fontId="2" fillId="4" borderId="3" xfId="0" applyNumberFormat="1" applyFont="1" applyFill="1" applyBorder="1" applyAlignment="1">
      <alignment horizontal="center" vertical="center" wrapText="1"/>
    </xf>
    <xf numFmtId="164" fontId="2" fillId="4" borderId="2" xfId="0" applyNumberFormat="1" applyFont="1" applyFill="1" applyBorder="1" applyAlignment="1">
      <alignment horizontal="center" vertical="center" wrapText="1"/>
    </xf>
    <xf numFmtId="2" fontId="2" fillId="4" borderId="2" xfId="0" applyNumberFormat="1" applyFont="1" applyFill="1" applyBorder="1" applyAlignment="1">
      <alignment horizontal="center" vertical="center" wrapText="1"/>
    </xf>
    <xf numFmtId="164" fontId="2" fillId="0" borderId="5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7" xfId="0" applyNumberFormat="1" applyFont="1" applyBorder="1" applyAlignment="1">
      <alignment horizontal="center" vertical="center" wrapText="1"/>
    </xf>
    <xf numFmtId="14" fontId="0" fillId="0" borderId="0" xfId="0" applyNumberFormat="1"/>
    <xf numFmtId="164" fontId="0" fillId="0" borderId="0" xfId="0" applyNumberFormat="1"/>
    <xf numFmtId="166" fontId="2" fillId="0" borderId="6" xfId="0" applyNumberFormat="1" applyFont="1" applyBorder="1" applyAlignment="1">
      <alignment horizontal="center"/>
    </xf>
    <xf numFmtId="2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165" fontId="2" fillId="5" borderId="0" xfId="0" applyNumberFormat="1" applyFont="1" applyFill="1" applyAlignment="1">
      <alignment horizontal="center"/>
    </xf>
    <xf numFmtId="2" fontId="3" fillId="6" borderId="7" xfId="0" applyNumberFormat="1" applyFont="1" applyFill="1" applyBorder="1" applyAlignment="1">
      <alignment horizontal="center"/>
    </xf>
    <xf numFmtId="0" fontId="0" fillId="5" borderId="0" xfId="0" applyFill="1"/>
    <xf numFmtId="2" fontId="2" fillId="2" borderId="0" xfId="0" applyNumberFormat="1" applyFont="1" applyFill="1" applyAlignment="1">
      <alignment horizontal="center"/>
    </xf>
    <xf numFmtId="0" fontId="0" fillId="2" borderId="0" xfId="0" applyFill="1"/>
    <xf numFmtId="2" fontId="0" fillId="0" borderId="0" xfId="0" applyNumberFormat="1"/>
    <xf numFmtId="2" fontId="2" fillId="0" borderId="6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2" fillId="0" borderId="7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0" xfId="0" quotePrefix="1"/>
    <xf numFmtId="2" fontId="0" fillId="0" borderId="1" xfId="0" applyNumberForma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 wrapText="1"/>
    </xf>
    <xf numFmtId="2" fontId="0" fillId="0" borderId="7" xfId="0" applyNumberFormat="1" applyBorder="1"/>
    <xf numFmtId="2" fontId="3" fillId="0" borderId="7" xfId="0" applyNumberFormat="1" applyFont="1" applyFill="1" applyBorder="1" applyAlignment="1">
      <alignment horizontal="center"/>
    </xf>
    <xf numFmtId="2" fontId="3" fillId="7" borderId="7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C47AF5-ADC5-44E5-BDAB-5FE8F4D42B1E}">
  <dimension ref="A1:AO94"/>
  <sheetViews>
    <sheetView tabSelected="1" topLeftCell="W1" workbookViewId="0">
      <pane ySplit="2" topLeftCell="A12" activePane="bottomLeft" state="frozen"/>
      <selection pane="bottomLeft" activeCell="AN24" sqref="AN24"/>
    </sheetView>
  </sheetViews>
  <sheetFormatPr baseColWidth="10" defaultRowHeight="18.75" x14ac:dyDescent="0.3"/>
  <cols>
    <col min="1" max="1" width="20.140625" customWidth="1"/>
    <col min="3" max="4" width="11.42578125" customWidth="1"/>
    <col min="5" max="5" width="22.28515625" customWidth="1"/>
    <col min="6" max="6" width="22.5703125" customWidth="1"/>
    <col min="7" max="7" width="11.42578125" customWidth="1"/>
    <col min="8" max="8" width="20.85546875" customWidth="1"/>
    <col min="9" max="9" width="20.85546875" style="36" customWidth="1"/>
    <col min="10" max="10" width="11.42578125" customWidth="1"/>
    <col min="11" max="11" width="11.42578125" style="37"/>
    <col min="22" max="22" width="27.85546875" style="26" customWidth="1"/>
    <col min="23" max="31" width="11.42578125" customWidth="1"/>
    <col min="32" max="32" width="14.7109375" style="38" customWidth="1"/>
    <col min="33" max="33" width="19.5703125" style="29" customWidth="1"/>
    <col min="34" max="34" width="14.5703125" style="30" customWidth="1"/>
    <col min="35" max="35" width="14.28515625" style="29" customWidth="1"/>
    <col min="36" max="36" width="15" style="31" bestFit="1" customWidth="1"/>
    <col min="37" max="37" width="15" style="39" bestFit="1" customWidth="1"/>
    <col min="38" max="38" width="14.7109375" style="29" customWidth="1"/>
    <col min="39" max="39" width="18.28515625" style="30" customWidth="1"/>
    <col min="40" max="40" width="19" style="40" customWidth="1"/>
  </cols>
  <sheetData>
    <row r="1" spans="1:40" s="1" customFormat="1" ht="30.75" customHeight="1" thickBot="1" x14ac:dyDescent="0.3">
      <c r="A1" s="1">
        <f>COLUMN(A1)</f>
        <v>1</v>
      </c>
      <c r="B1" s="1">
        <f t="shared" ref="B1:AL1" si="0">COLUMN(B1)</f>
        <v>2</v>
      </c>
      <c r="C1" s="1">
        <f t="shared" si="0"/>
        <v>3</v>
      </c>
      <c r="D1" s="1">
        <f t="shared" si="0"/>
        <v>4</v>
      </c>
      <c r="E1" s="1">
        <f t="shared" si="0"/>
        <v>5</v>
      </c>
      <c r="F1" s="1">
        <f t="shared" si="0"/>
        <v>6</v>
      </c>
      <c r="G1" s="1">
        <f t="shared" si="0"/>
        <v>7</v>
      </c>
      <c r="H1" s="1">
        <f t="shared" si="0"/>
        <v>8</v>
      </c>
      <c r="I1" s="2"/>
      <c r="J1" s="1">
        <f t="shared" si="0"/>
        <v>10</v>
      </c>
      <c r="K1" s="3">
        <f t="shared" si="0"/>
        <v>11</v>
      </c>
      <c r="L1" s="1">
        <f t="shared" si="0"/>
        <v>12</v>
      </c>
      <c r="M1" s="1">
        <f t="shared" si="0"/>
        <v>13</v>
      </c>
      <c r="N1" s="1">
        <f t="shared" si="0"/>
        <v>14</v>
      </c>
      <c r="O1" s="1">
        <f t="shared" si="0"/>
        <v>15</v>
      </c>
      <c r="P1" s="1">
        <f t="shared" si="0"/>
        <v>16</v>
      </c>
      <c r="Q1" s="1">
        <f t="shared" si="0"/>
        <v>17</v>
      </c>
      <c r="R1" s="1">
        <f t="shared" si="0"/>
        <v>18</v>
      </c>
      <c r="S1" s="1">
        <f t="shared" si="0"/>
        <v>19</v>
      </c>
      <c r="T1" s="1">
        <f t="shared" si="0"/>
        <v>20</v>
      </c>
      <c r="U1" s="1">
        <f t="shared" si="0"/>
        <v>21</v>
      </c>
      <c r="V1" s="1">
        <f t="shared" si="0"/>
        <v>22</v>
      </c>
      <c r="W1" s="1">
        <f t="shared" si="0"/>
        <v>23</v>
      </c>
      <c r="X1" s="1">
        <f t="shared" si="0"/>
        <v>24</v>
      </c>
      <c r="Y1" s="1">
        <f t="shared" si="0"/>
        <v>25</v>
      </c>
      <c r="Z1" s="1">
        <f t="shared" si="0"/>
        <v>26</v>
      </c>
      <c r="AA1" s="1">
        <f t="shared" si="0"/>
        <v>27</v>
      </c>
      <c r="AB1" s="1">
        <f t="shared" si="0"/>
        <v>28</v>
      </c>
      <c r="AC1" s="1">
        <f t="shared" si="0"/>
        <v>29</v>
      </c>
      <c r="AD1" s="1">
        <f t="shared" si="0"/>
        <v>30</v>
      </c>
      <c r="AE1" s="1">
        <f t="shared" si="0"/>
        <v>31</v>
      </c>
      <c r="AF1" s="1">
        <f t="shared" si="0"/>
        <v>32</v>
      </c>
      <c r="AG1" s="1">
        <f t="shared" si="0"/>
        <v>33</v>
      </c>
      <c r="AH1" s="4"/>
      <c r="AJ1" s="1">
        <f t="shared" si="0"/>
        <v>36</v>
      </c>
      <c r="AK1" s="5"/>
      <c r="AL1" s="1">
        <f t="shared" si="0"/>
        <v>38</v>
      </c>
      <c r="AM1" s="4"/>
      <c r="AN1" s="45"/>
    </row>
    <row r="2" spans="1:40" s="6" customFormat="1" ht="63.75" customHeight="1" thickBot="1" x14ac:dyDescent="0.3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2" t="s">
        <v>8</v>
      </c>
      <c r="J2" s="6" t="s">
        <v>9</v>
      </c>
      <c r="K2" s="7" t="s">
        <v>10</v>
      </c>
      <c r="L2" s="6" t="s">
        <v>11</v>
      </c>
      <c r="M2" s="6" t="s">
        <v>12</v>
      </c>
      <c r="N2" s="6" t="s">
        <v>13</v>
      </c>
      <c r="O2" s="6" t="s">
        <v>14</v>
      </c>
      <c r="V2" s="8"/>
      <c r="AF2" s="9" t="s">
        <v>15</v>
      </c>
      <c r="AG2" s="10" t="s">
        <v>16</v>
      </c>
      <c r="AH2" s="11" t="s">
        <v>17</v>
      </c>
      <c r="AI2" s="12" t="s">
        <v>18</v>
      </c>
      <c r="AJ2" s="13" t="s">
        <v>15</v>
      </c>
      <c r="AK2" s="13" t="s">
        <v>19</v>
      </c>
      <c r="AL2" s="14" t="s">
        <v>20</v>
      </c>
      <c r="AM2" s="15" t="s">
        <v>21</v>
      </c>
      <c r="AN2" s="16" t="s">
        <v>22</v>
      </c>
    </row>
    <row r="3" spans="1:40" s="6" customFormat="1" ht="50.25" customHeight="1" thickBot="1" x14ac:dyDescent="0.3">
      <c r="K3" s="7"/>
      <c r="V3" s="8"/>
      <c r="AF3" s="41" t="s">
        <v>23</v>
      </c>
      <c r="AG3" s="42"/>
      <c r="AH3" s="17"/>
      <c r="AI3" s="18"/>
      <c r="AJ3" s="41" t="s">
        <v>23</v>
      </c>
      <c r="AK3" s="43"/>
      <c r="AL3" s="42"/>
      <c r="AM3" s="17"/>
      <c r="AN3" s="46"/>
    </row>
    <row r="4" spans="1:40" s="6" customFormat="1" ht="20.25" customHeight="1" thickBot="1" x14ac:dyDescent="0.3">
      <c r="K4" s="7"/>
      <c r="V4" s="8"/>
      <c r="AF4" s="19"/>
      <c r="AG4" s="20">
        <f>SUM(AG5:AG601404)</f>
        <v>5586.79</v>
      </c>
      <c r="AH4" s="21"/>
      <c r="AI4" s="22"/>
      <c r="AJ4" s="23"/>
      <c r="AK4" s="23"/>
      <c r="AL4" s="24">
        <f>SUM(AL5:AL601404)</f>
        <v>2092.7399999999998</v>
      </c>
      <c r="AM4" s="21"/>
      <c r="AN4" s="25"/>
    </row>
    <row r="5" spans="1:40" ht="15" x14ac:dyDescent="0.25">
      <c r="A5" t="s">
        <v>24</v>
      </c>
      <c r="B5" s="26">
        <v>45499</v>
      </c>
      <c r="E5" t="s">
        <v>25</v>
      </c>
      <c r="F5" t="s">
        <v>26</v>
      </c>
      <c r="G5" t="s">
        <v>27</v>
      </c>
      <c r="H5" t="s">
        <v>28</v>
      </c>
      <c r="I5" t="s">
        <v>29</v>
      </c>
      <c r="J5" s="26">
        <v>45499</v>
      </c>
      <c r="K5">
        <v>418.16</v>
      </c>
      <c r="L5" t="s">
        <v>30</v>
      </c>
      <c r="M5" t="s">
        <v>31</v>
      </c>
      <c r="N5" t="s">
        <v>32</v>
      </c>
      <c r="O5" t="s">
        <v>33</v>
      </c>
      <c r="V5"/>
      <c r="AF5"/>
      <c r="AG5"/>
      <c r="AH5" s="27"/>
      <c r="AI5"/>
      <c r="AJ5"/>
      <c r="AK5"/>
      <c r="AL5"/>
      <c r="AM5" s="27"/>
      <c r="AN5" s="47"/>
    </row>
    <row r="6" spans="1:40" ht="15" x14ac:dyDescent="0.25">
      <c r="A6" t="s">
        <v>24</v>
      </c>
      <c r="B6" s="26">
        <v>45499</v>
      </c>
      <c r="E6" t="s">
        <v>34</v>
      </c>
      <c r="F6" t="s">
        <v>35</v>
      </c>
      <c r="I6" t="s">
        <v>36</v>
      </c>
      <c r="J6" s="26">
        <v>45499</v>
      </c>
      <c r="K6">
        <v>-6989.73</v>
      </c>
      <c r="L6" t="s">
        <v>30</v>
      </c>
      <c r="M6" t="s">
        <v>37</v>
      </c>
      <c r="O6" t="s">
        <v>38</v>
      </c>
      <c r="V6"/>
      <c r="AF6"/>
      <c r="AG6"/>
      <c r="AH6" s="27"/>
      <c r="AI6"/>
      <c r="AJ6"/>
      <c r="AK6"/>
      <c r="AL6"/>
      <c r="AM6" s="27"/>
      <c r="AN6" s="47"/>
    </row>
    <row r="7" spans="1:40" ht="15" x14ac:dyDescent="0.25">
      <c r="A7" t="s">
        <v>24</v>
      </c>
      <c r="B7" s="26">
        <v>45499</v>
      </c>
      <c r="E7" t="s">
        <v>39</v>
      </c>
      <c r="F7" t="s">
        <v>40</v>
      </c>
      <c r="G7" t="s">
        <v>41</v>
      </c>
      <c r="H7" t="s">
        <v>42</v>
      </c>
      <c r="I7" t="s">
        <v>43</v>
      </c>
      <c r="J7" s="26">
        <v>45499</v>
      </c>
      <c r="K7">
        <v>-326.79000000000002</v>
      </c>
      <c r="L7" t="s">
        <v>30</v>
      </c>
      <c r="M7" t="s">
        <v>31</v>
      </c>
      <c r="N7" t="s">
        <v>32</v>
      </c>
      <c r="O7" t="s">
        <v>44</v>
      </c>
      <c r="V7"/>
      <c r="AF7"/>
      <c r="AG7"/>
      <c r="AH7" s="27"/>
      <c r="AI7"/>
      <c r="AJ7"/>
      <c r="AK7"/>
      <c r="AL7"/>
      <c r="AM7" s="27"/>
      <c r="AN7" s="47"/>
    </row>
    <row r="8" spans="1:40" ht="15" x14ac:dyDescent="0.25">
      <c r="A8" t="s">
        <v>24</v>
      </c>
      <c r="B8" s="26">
        <v>45499</v>
      </c>
      <c r="E8" t="s">
        <v>45</v>
      </c>
      <c r="F8" t="s">
        <v>46</v>
      </c>
      <c r="G8" t="s">
        <v>47</v>
      </c>
      <c r="H8" t="s">
        <v>48</v>
      </c>
      <c r="I8" t="s">
        <v>49</v>
      </c>
      <c r="J8" s="26">
        <v>45499</v>
      </c>
      <c r="K8">
        <v>122</v>
      </c>
      <c r="L8" t="s">
        <v>30</v>
      </c>
      <c r="M8" t="s">
        <v>50</v>
      </c>
      <c r="N8" t="s">
        <v>32</v>
      </c>
      <c r="O8" t="s">
        <v>51</v>
      </c>
      <c r="V8"/>
      <c r="AF8"/>
      <c r="AG8"/>
      <c r="AH8" s="27"/>
      <c r="AI8"/>
      <c r="AJ8"/>
      <c r="AK8"/>
      <c r="AL8"/>
      <c r="AM8" s="27"/>
      <c r="AN8" s="47"/>
    </row>
    <row r="9" spans="1:40" ht="24" x14ac:dyDescent="0.4">
      <c r="A9" t="s">
        <v>24</v>
      </c>
      <c r="B9" s="26">
        <v>45499</v>
      </c>
      <c r="E9" t="s">
        <v>52</v>
      </c>
      <c r="F9" t="s">
        <v>53</v>
      </c>
      <c r="I9" t="s">
        <v>54</v>
      </c>
      <c r="J9" s="26">
        <v>45498</v>
      </c>
      <c r="K9">
        <v>524.5</v>
      </c>
      <c r="L9" t="s">
        <v>30</v>
      </c>
      <c r="M9" t="s">
        <v>55</v>
      </c>
      <c r="O9" t="s">
        <v>56</v>
      </c>
      <c r="V9"/>
      <c r="AF9" s="28">
        <f t="shared" ref="AF9:AF72" si="1">IF(LEFT(F9,4)="ATOS",DATE(YEAR(B9),MID(O9,4,2)*1,MID(O9,1,2)*1),"")</f>
        <v>45498</v>
      </c>
      <c r="AG9" s="29">
        <f t="shared" ref="AG9:AG72" si="2">IF(AF9="","",K9)</f>
        <v>524.5</v>
      </c>
      <c r="AH9" s="30" t="str">
        <f>IF(AI9="","",AF9)</f>
        <v/>
      </c>
      <c r="AI9" s="29" t="str">
        <f>IF(COUNTIF(AF$9:AF9,AF9)=COUNTIF(AF:AF,AF9),SUMIFS(AG$9:AG9,F$9:F9,"ATOS*",AF$9:AF9,AF9),"")</f>
        <v/>
      </c>
      <c r="AJ9" s="31" t="str">
        <f t="shared" ref="AJ9:AJ23" si="3">IF(OR(K9&lt;0,LEFT(O9,1)&lt;&gt;"R"),"",IF(LEFT(F9,4)="WORL",IF(MID(O9,3,1)="1",MID(O9,29,5)&amp;"/"&amp;MID(YEAR(B9),1,4),RIGHT(O9,5)&amp;"/"&amp;MID(YEAR(B9),1,4)),""))</f>
        <v/>
      </c>
      <c r="AK9" s="32" t="str">
        <f t="shared" ref="AK9:AK72" si="4">IF(AJ9="","",INT(AJ9))</f>
        <v/>
      </c>
      <c r="AL9" s="29" t="str">
        <f t="shared" ref="AL9:AL72" si="5">IF(AJ9="","",K9)</f>
        <v/>
      </c>
      <c r="AM9" s="30" t="str">
        <f t="shared" ref="AM9:AM55" si="6">IF(AN9="","",AK9)</f>
        <v/>
      </c>
      <c r="AN9" s="48" t="str">
        <f>IF(COUNTIF(AK$9:AK9,AK9)=COUNTIF(AK:AK,AK9),SUMIFS(AL$9:AL9,F$22:F22,"*WORLDLINE*",AK$9:AK9,AK9),"")</f>
        <v/>
      </c>
    </row>
    <row r="10" spans="1:40" ht="24" x14ac:dyDescent="0.4">
      <c r="A10" t="s">
        <v>24</v>
      </c>
      <c r="B10" s="26">
        <v>45498</v>
      </c>
      <c r="C10">
        <v>142</v>
      </c>
      <c r="D10">
        <v>2835</v>
      </c>
      <c r="F10" t="s">
        <v>57</v>
      </c>
      <c r="H10" t="s">
        <v>58</v>
      </c>
      <c r="I10" t="s">
        <v>59</v>
      </c>
      <c r="J10" s="26">
        <v>45498</v>
      </c>
      <c r="K10">
        <v>-12.5</v>
      </c>
      <c r="L10" t="s">
        <v>30</v>
      </c>
      <c r="N10" t="s">
        <v>32</v>
      </c>
      <c r="O10" t="s">
        <v>59</v>
      </c>
      <c r="V10"/>
      <c r="AF10" s="28" t="str">
        <f t="shared" si="1"/>
        <v/>
      </c>
      <c r="AG10" s="29" t="str">
        <f t="shared" si="2"/>
        <v/>
      </c>
      <c r="AH10" s="30" t="str">
        <f t="shared" ref="AH10:AH73" si="7">IF(AI10="","",AF10)</f>
        <v/>
      </c>
      <c r="AI10" s="29" t="str">
        <f>IF(COUNTIF(AF$9:AF10,AF10)=COUNTIF(AF:AF,AF10),SUMIFS(AG$9:AG10,F$9:F10,"ATOS*",AF$9:AF10,AF10),"")</f>
        <v/>
      </c>
      <c r="AJ10" s="31" t="str">
        <f t="shared" si="3"/>
        <v/>
      </c>
      <c r="AK10" s="32" t="str">
        <f t="shared" si="4"/>
        <v/>
      </c>
      <c r="AL10" s="29" t="str">
        <f t="shared" si="5"/>
        <v/>
      </c>
      <c r="AM10" s="30" t="str">
        <f t="shared" si="6"/>
        <v/>
      </c>
      <c r="AN10" s="48" t="str">
        <f>IF(COUNTIF(AK$9:AK10,AK10)=COUNTIF(AK:AK,AK10),SUMIFS(AL$9:AL10,F$22:F23,"*WORLDLINE*",AK$9:AK10,AK10),"")</f>
        <v/>
      </c>
    </row>
    <row r="11" spans="1:40" ht="24" x14ac:dyDescent="0.4">
      <c r="A11" t="s">
        <v>24</v>
      </c>
      <c r="B11" s="26">
        <v>45498</v>
      </c>
      <c r="C11">
        <v>142</v>
      </c>
      <c r="D11">
        <v>2834</v>
      </c>
      <c r="E11" t="s">
        <v>52</v>
      </c>
      <c r="F11" t="s">
        <v>53</v>
      </c>
      <c r="I11" t="s">
        <v>60</v>
      </c>
      <c r="J11" s="26">
        <v>45498</v>
      </c>
      <c r="K11">
        <v>146</v>
      </c>
      <c r="L11" t="s">
        <v>30</v>
      </c>
      <c r="M11" t="s">
        <v>55</v>
      </c>
      <c r="O11" t="s">
        <v>56</v>
      </c>
      <c r="V11"/>
      <c r="AF11" s="28">
        <f t="shared" si="1"/>
        <v>45498</v>
      </c>
      <c r="AG11" s="29">
        <f t="shared" si="2"/>
        <v>146</v>
      </c>
      <c r="AH11" s="30">
        <f t="shared" si="7"/>
        <v>45498</v>
      </c>
      <c r="AI11" s="29">
        <f>IF(COUNTIF(AF$9:AF11,AF11)=COUNTIF(AF:AF,AF11),SUMIFS(AG$9:AG11,F$9:F11,"ATOS*",AF$9:AF11,AF11),"")</f>
        <v>670.5</v>
      </c>
      <c r="AJ11" s="31" t="str">
        <f t="shared" si="3"/>
        <v/>
      </c>
      <c r="AK11" s="32" t="str">
        <f t="shared" si="4"/>
        <v/>
      </c>
      <c r="AL11" s="29" t="str">
        <f t="shared" si="5"/>
        <v/>
      </c>
      <c r="AM11" s="30" t="str">
        <f t="shared" si="6"/>
        <v/>
      </c>
      <c r="AN11" s="48" t="str">
        <f>IF(COUNTIF(AK$9:AK11,AK11)=COUNTIF(AK:AK,AK11),SUMIFS(AL$9:AL11,F$22:F24,"*WORLDLINE*",AK$9:AK11,AK11),"")</f>
        <v/>
      </c>
    </row>
    <row r="12" spans="1:40" ht="24" x14ac:dyDescent="0.4">
      <c r="A12" t="s">
        <v>24</v>
      </c>
      <c r="B12" s="26">
        <v>45498</v>
      </c>
      <c r="C12">
        <v>142</v>
      </c>
      <c r="D12">
        <v>2833</v>
      </c>
      <c r="E12" t="s">
        <v>61</v>
      </c>
      <c r="F12" t="s">
        <v>62</v>
      </c>
      <c r="G12" t="s">
        <v>63</v>
      </c>
      <c r="H12" t="s">
        <v>64</v>
      </c>
      <c r="I12" t="s">
        <v>65</v>
      </c>
      <c r="J12" s="26">
        <v>45498</v>
      </c>
      <c r="K12">
        <v>-500</v>
      </c>
      <c r="L12" t="s">
        <v>30</v>
      </c>
      <c r="M12" t="s">
        <v>31</v>
      </c>
      <c r="N12" t="s">
        <v>32</v>
      </c>
      <c r="O12" t="s">
        <v>66</v>
      </c>
      <c r="V12"/>
      <c r="AF12" s="28" t="str">
        <f t="shared" si="1"/>
        <v/>
      </c>
      <c r="AG12" s="29" t="str">
        <f t="shared" si="2"/>
        <v/>
      </c>
      <c r="AH12" s="30" t="str">
        <f t="shared" si="7"/>
        <v/>
      </c>
      <c r="AI12" s="29" t="str">
        <f>IF(COUNTIF(AF$9:AF12,AF12)=COUNTIF(AF:AF,AF12),SUMIFS(AG$9:AG12,F$9:F12,"ATOS*",AF$9:AF12,AF12),"")</f>
        <v/>
      </c>
      <c r="AJ12" s="31" t="str">
        <f t="shared" si="3"/>
        <v/>
      </c>
      <c r="AK12" s="32" t="str">
        <f t="shared" si="4"/>
        <v/>
      </c>
      <c r="AL12" s="29" t="str">
        <f t="shared" si="5"/>
        <v/>
      </c>
      <c r="AM12" s="30" t="str">
        <f t="shared" si="6"/>
        <v/>
      </c>
      <c r="AN12" s="48" t="str">
        <f>IF(COUNTIF(AK$9:AK12,AK12)=COUNTIF(AK:AK,AK12),SUMIFS(AL$9:AL12,F$22:F25,"*WORLDLINE*",AK$9:AK12,AK12),"")</f>
        <v/>
      </c>
    </row>
    <row r="13" spans="1:40" ht="24" x14ac:dyDescent="0.4">
      <c r="A13" t="s">
        <v>24</v>
      </c>
      <c r="B13" s="26">
        <v>45498</v>
      </c>
      <c r="C13">
        <v>142</v>
      </c>
      <c r="D13">
        <v>2832</v>
      </c>
      <c r="E13" t="s">
        <v>25</v>
      </c>
      <c r="F13" t="s">
        <v>26</v>
      </c>
      <c r="G13" t="s">
        <v>27</v>
      </c>
      <c r="H13" t="s">
        <v>28</v>
      </c>
      <c r="I13" t="s">
        <v>67</v>
      </c>
      <c r="J13" s="26">
        <v>45498</v>
      </c>
      <c r="K13">
        <v>290.06</v>
      </c>
      <c r="L13" t="s">
        <v>30</v>
      </c>
      <c r="M13" t="s">
        <v>31</v>
      </c>
      <c r="N13" t="s">
        <v>32</v>
      </c>
      <c r="O13" t="s">
        <v>68</v>
      </c>
      <c r="V13"/>
      <c r="AF13" s="28" t="str">
        <f t="shared" si="1"/>
        <v/>
      </c>
      <c r="AG13" s="29" t="str">
        <f t="shared" si="2"/>
        <v/>
      </c>
      <c r="AH13" s="30" t="str">
        <f t="shared" si="7"/>
        <v/>
      </c>
      <c r="AI13" s="29" t="str">
        <f>IF(COUNTIF(AF$9:AF13,AF13)=COUNTIF(AF:AF,AF13),SUMIFS(AG$9:AG13,F$9:F13,"ATOS*",AF$9:AF13,AF13),"")</f>
        <v/>
      </c>
      <c r="AJ13" s="31" t="str">
        <f t="shared" si="3"/>
        <v/>
      </c>
      <c r="AK13" s="32" t="str">
        <f t="shared" si="4"/>
        <v/>
      </c>
      <c r="AL13" s="29" t="str">
        <f t="shared" si="5"/>
        <v/>
      </c>
      <c r="AM13" s="30" t="str">
        <f t="shared" si="6"/>
        <v/>
      </c>
      <c r="AN13" s="48" t="str">
        <f>IF(COUNTIF(AK$9:AK13,AK13)=COUNTIF(AK:AK,AK13),SUMIFS(AL$9:AL13,F$22:F26,"*WORLDLINE*",AK$9:AK13,AK13),"")</f>
        <v/>
      </c>
    </row>
    <row r="14" spans="1:40" ht="24" x14ac:dyDescent="0.4">
      <c r="A14" t="s">
        <v>24</v>
      </c>
      <c r="B14" s="26">
        <v>45498</v>
      </c>
      <c r="C14">
        <v>142</v>
      </c>
      <c r="D14">
        <v>2831</v>
      </c>
      <c r="E14" t="s">
        <v>52</v>
      </c>
      <c r="F14" t="s">
        <v>53</v>
      </c>
      <c r="I14" t="s">
        <v>69</v>
      </c>
      <c r="J14" s="26">
        <v>45497</v>
      </c>
      <c r="K14">
        <v>491</v>
      </c>
      <c r="L14" t="s">
        <v>30</v>
      </c>
      <c r="M14" t="s">
        <v>55</v>
      </c>
      <c r="O14" t="s">
        <v>70</v>
      </c>
      <c r="V14"/>
      <c r="AF14" s="28">
        <f t="shared" si="1"/>
        <v>45497</v>
      </c>
      <c r="AG14" s="29">
        <f t="shared" si="2"/>
        <v>491</v>
      </c>
      <c r="AH14" s="30" t="str">
        <f t="shared" si="7"/>
        <v/>
      </c>
      <c r="AI14" s="29" t="str">
        <f>IF(COUNTIF(AF$9:AF14,AF14)=COUNTIF(AF:AF,AF14),SUMIFS(AG$9:AG14,F$9:F14,"ATOS*",AF$9:AF14,AF14),"")</f>
        <v/>
      </c>
      <c r="AJ14" s="31" t="str">
        <f t="shared" si="3"/>
        <v/>
      </c>
      <c r="AK14" s="32" t="str">
        <f t="shared" si="4"/>
        <v/>
      </c>
      <c r="AL14" s="29" t="str">
        <f t="shared" si="5"/>
        <v/>
      </c>
      <c r="AM14" s="30" t="str">
        <f t="shared" si="6"/>
        <v/>
      </c>
      <c r="AN14" s="48" t="str">
        <f>IF(COUNTIF(AK$9:AK14,AK14)=COUNTIF(AK:AK,AK14),SUMIFS(AL$9:AL14,F$22:F27,"*WORLDLINE*",AK$9:AK14,AK14),"")</f>
        <v/>
      </c>
    </row>
    <row r="15" spans="1:40" ht="24" x14ac:dyDescent="0.4">
      <c r="A15" t="s">
        <v>24</v>
      </c>
      <c r="B15" s="26">
        <v>45498</v>
      </c>
      <c r="C15">
        <v>142</v>
      </c>
      <c r="D15">
        <v>2830</v>
      </c>
      <c r="E15" t="s">
        <v>71</v>
      </c>
      <c r="F15" t="s">
        <v>72</v>
      </c>
      <c r="I15" t="s">
        <v>73</v>
      </c>
      <c r="J15" s="26">
        <v>45498</v>
      </c>
      <c r="K15">
        <v>76</v>
      </c>
      <c r="L15" t="s">
        <v>30</v>
      </c>
      <c r="M15" t="s">
        <v>55</v>
      </c>
      <c r="O15" t="s">
        <v>74</v>
      </c>
      <c r="V15"/>
      <c r="AF15" s="28" t="str">
        <f t="shared" si="1"/>
        <v/>
      </c>
      <c r="AG15" s="29" t="str">
        <f t="shared" si="2"/>
        <v/>
      </c>
      <c r="AH15" s="30" t="str">
        <f t="shared" si="7"/>
        <v/>
      </c>
      <c r="AI15" s="29" t="str">
        <f>IF(COUNTIF(AF$9:AF15,AF15)=COUNTIF(AF:AF,AF15),SUMIFS(AG$9:AG15,F$9:F15,"ATOS*",AF$9:AF15,AF15),"")</f>
        <v/>
      </c>
      <c r="AJ15" s="31" t="str">
        <f t="shared" si="3"/>
        <v>23/07/2024</v>
      </c>
      <c r="AK15" s="32">
        <f t="shared" si="4"/>
        <v>45496</v>
      </c>
      <c r="AL15" s="29">
        <f t="shared" si="5"/>
        <v>76</v>
      </c>
      <c r="AM15" s="30">
        <f t="shared" si="6"/>
        <v>45496</v>
      </c>
      <c r="AN15" s="49">
        <f>IF(COUNTIF(AK$9:AK15,AK15)=COUNTIF(AK:AK,AK15),SUMIFS(AL$9:AL15,F$22:F28,"*WORLDLINE*",AK$9:AK15,AK15),"")</f>
        <v>76</v>
      </c>
    </row>
    <row r="16" spans="1:40" ht="24" x14ac:dyDescent="0.4">
      <c r="A16" t="s">
        <v>24</v>
      </c>
      <c r="B16" s="26">
        <v>45497</v>
      </c>
      <c r="C16">
        <v>141</v>
      </c>
      <c r="D16">
        <v>2829</v>
      </c>
      <c r="E16" t="s">
        <v>75</v>
      </c>
      <c r="F16" t="s">
        <v>76</v>
      </c>
      <c r="I16" t="s">
        <v>77</v>
      </c>
      <c r="J16" s="26">
        <v>45497</v>
      </c>
      <c r="K16">
        <v>44.24</v>
      </c>
      <c r="L16" t="s">
        <v>30</v>
      </c>
      <c r="M16" t="s">
        <v>78</v>
      </c>
      <c r="O16" t="s">
        <v>79</v>
      </c>
      <c r="V16"/>
      <c r="AF16" s="28" t="str">
        <f t="shared" si="1"/>
        <v/>
      </c>
      <c r="AG16" s="29" t="str">
        <f t="shared" si="2"/>
        <v/>
      </c>
      <c r="AH16" s="30" t="str">
        <f t="shared" si="7"/>
        <v/>
      </c>
      <c r="AI16" s="29" t="str">
        <f>IF(COUNTIF(AF$9:AF16,AF16)=COUNTIF(AF:AF,AF16),SUMIFS(AG$9:AG16,F$9:F16,"ATOS*",AF$9:AF16,AF16),"")</f>
        <v/>
      </c>
      <c r="AJ16" s="31" t="str">
        <f t="shared" si="3"/>
        <v/>
      </c>
      <c r="AK16" s="32" t="str">
        <f t="shared" si="4"/>
        <v/>
      </c>
      <c r="AL16" s="29" t="str">
        <f t="shared" si="5"/>
        <v/>
      </c>
      <c r="AM16" s="30" t="str">
        <f t="shared" si="6"/>
        <v/>
      </c>
      <c r="AN16" s="48" t="str">
        <f>IF(COUNTIF(AK$9:AK16,AK16)=COUNTIF(AK:AK,AK16),SUMIFS(AL$9:AL16,F$22:F29,"*WORLDLINE*",AK$9:AK16,AK16),"")</f>
        <v/>
      </c>
    </row>
    <row r="17" spans="1:40" ht="24" x14ac:dyDescent="0.4">
      <c r="A17" t="s">
        <v>24</v>
      </c>
      <c r="B17" s="26">
        <v>45497</v>
      </c>
      <c r="C17">
        <v>141</v>
      </c>
      <c r="D17">
        <v>2828</v>
      </c>
      <c r="E17" t="s">
        <v>52</v>
      </c>
      <c r="F17" t="s">
        <v>53</v>
      </c>
      <c r="I17" t="s">
        <v>80</v>
      </c>
      <c r="J17" s="26">
        <v>45497</v>
      </c>
      <c r="K17">
        <v>307</v>
      </c>
      <c r="L17" t="s">
        <v>30</v>
      </c>
      <c r="M17" t="s">
        <v>55</v>
      </c>
      <c r="O17" t="s">
        <v>70</v>
      </c>
      <c r="V17"/>
      <c r="AF17" s="28">
        <f t="shared" si="1"/>
        <v>45497</v>
      </c>
      <c r="AG17" s="29">
        <f t="shared" si="2"/>
        <v>307</v>
      </c>
      <c r="AH17" s="30" t="str">
        <f t="shared" si="7"/>
        <v/>
      </c>
      <c r="AI17" s="29" t="str" cm="1">
        <f t="array" ref="AI17">IF(COUNTIF(AF$9:AF17,AM22AF17)=COUNTIF(AF:AF,AF17),SUMIFS(AG$9:AG17,F$9:F17,"ATOS*",AF$9:AF17,AF17),"")</f>
        <v/>
      </c>
      <c r="AJ17" s="31" t="str">
        <f t="shared" si="3"/>
        <v/>
      </c>
      <c r="AK17" s="32" t="str">
        <f t="shared" si="4"/>
        <v/>
      </c>
      <c r="AL17" s="29" t="str">
        <f t="shared" si="5"/>
        <v/>
      </c>
      <c r="AM17" s="30" t="str">
        <f t="shared" si="6"/>
        <v/>
      </c>
      <c r="AN17" s="48" t="str">
        <f>IF(COUNTIF(AK$9:AK17,AK17)=COUNTIF(AK:AK,AK17),SUMIFS(AL$9:AL17,F$22:F30,"*WORLDLINE*",AK$9:AK17,AK17),"")</f>
        <v/>
      </c>
    </row>
    <row r="18" spans="1:40" ht="24" x14ac:dyDescent="0.4">
      <c r="A18" t="s">
        <v>24</v>
      </c>
      <c r="B18" s="26">
        <v>45497</v>
      </c>
      <c r="C18">
        <v>141</v>
      </c>
      <c r="D18">
        <v>2827</v>
      </c>
      <c r="F18" t="s">
        <v>81</v>
      </c>
      <c r="H18" t="s">
        <v>82</v>
      </c>
      <c r="I18" t="s">
        <v>83</v>
      </c>
      <c r="J18" s="26">
        <v>45497</v>
      </c>
      <c r="K18">
        <v>-33.61</v>
      </c>
      <c r="L18" t="s">
        <v>30</v>
      </c>
      <c r="N18" t="s">
        <v>32</v>
      </c>
      <c r="O18" t="s">
        <v>83</v>
      </c>
      <c r="V18"/>
      <c r="AF18" s="28" t="str">
        <f t="shared" si="1"/>
        <v/>
      </c>
      <c r="AG18" s="29" t="str">
        <f t="shared" si="2"/>
        <v/>
      </c>
      <c r="AH18" s="30" t="str">
        <f t="shared" si="7"/>
        <v/>
      </c>
      <c r="AI18" s="29" t="str">
        <f>IF(COUNTIF(AF$9:AF18,AF18)=COUNTIF(AF:AF,AF18),SUMIFS(AG$9:AG18,F$9:F18,"ATOS*",AF$9:AF18,AF18),"")</f>
        <v/>
      </c>
      <c r="AJ18" s="31" t="str">
        <f t="shared" si="3"/>
        <v/>
      </c>
      <c r="AK18" s="32" t="str">
        <f t="shared" si="4"/>
        <v/>
      </c>
      <c r="AL18" s="29" t="str">
        <f t="shared" si="5"/>
        <v/>
      </c>
      <c r="AM18" s="30" t="str">
        <f t="shared" si="6"/>
        <v/>
      </c>
      <c r="AN18" s="48" t="str">
        <f>IF(COUNTIF(AK$9:AK18,AK18)=COUNTIF(AK:AK,AK18),SUMIFS(AL$9:AL18,F$22:F31,"*WORLDLINE*",AK$9:AK18,AK18),"")</f>
        <v/>
      </c>
    </row>
    <row r="19" spans="1:40" ht="24" x14ac:dyDescent="0.4">
      <c r="A19" t="s">
        <v>24</v>
      </c>
      <c r="B19" s="26">
        <v>45497</v>
      </c>
      <c r="C19">
        <v>141</v>
      </c>
      <c r="D19">
        <v>2826</v>
      </c>
      <c r="F19" t="s">
        <v>84</v>
      </c>
      <c r="H19" t="s">
        <v>85</v>
      </c>
      <c r="I19" t="s">
        <v>86</v>
      </c>
      <c r="J19" s="26">
        <v>45497</v>
      </c>
      <c r="K19">
        <v>-40.08</v>
      </c>
      <c r="L19" t="s">
        <v>30</v>
      </c>
      <c r="N19" t="s">
        <v>32</v>
      </c>
      <c r="O19" t="s">
        <v>86</v>
      </c>
      <c r="V19"/>
      <c r="AF19" s="28" t="str">
        <f t="shared" si="1"/>
        <v/>
      </c>
      <c r="AG19" s="29" t="str">
        <f t="shared" si="2"/>
        <v/>
      </c>
      <c r="AH19" s="30" t="str">
        <f t="shared" si="7"/>
        <v/>
      </c>
      <c r="AI19" s="29" t="str">
        <f>IF(COUNTIF(AF$9:AF19,AF19)=COUNTIF(AF:AF,AF19),SUMIFS(AG$9:AG19,F$9:F19,"ATOS*",AF$9:AF19,AF19),"")</f>
        <v/>
      </c>
      <c r="AJ19" s="31" t="str">
        <f t="shared" si="3"/>
        <v/>
      </c>
      <c r="AK19" s="32" t="str">
        <f t="shared" si="4"/>
        <v/>
      </c>
      <c r="AL19" s="29" t="str">
        <f t="shared" si="5"/>
        <v/>
      </c>
      <c r="AM19" s="30" t="str">
        <f t="shared" si="6"/>
        <v/>
      </c>
      <c r="AN19" s="48" t="str">
        <f>IF(COUNTIF(AK$9:AK19,AK19)=COUNTIF(AK:AK,AK19),SUMIFS(AL$9:AL19,F$22:F32,"*WORLDLINE*",AK$9:AK19,AK19),"")</f>
        <v/>
      </c>
    </row>
    <row r="20" spans="1:40" ht="24" x14ac:dyDescent="0.4">
      <c r="A20" t="s">
        <v>24</v>
      </c>
      <c r="B20" s="26">
        <v>45497</v>
      </c>
      <c r="C20">
        <v>141</v>
      </c>
      <c r="D20">
        <v>2825</v>
      </c>
      <c r="E20" t="s">
        <v>25</v>
      </c>
      <c r="F20" t="s">
        <v>26</v>
      </c>
      <c r="G20" t="s">
        <v>27</v>
      </c>
      <c r="H20" t="s">
        <v>28</v>
      </c>
      <c r="I20" t="s">
        <v>87</v>
      </c>
      <c r="J20" s="26">
        <v>45497</v>
      </c>
      <c r="K20">
        <v>478.21</v>
      </c>
      <c r="L20" t="s">
        <v>30</v>
      </c>
      <c r="M20" t="s">
        <v>31</v>
      </c>
      <c r="N20" t="s">
        <v>32</v>
      </c>
      <c r="O20" t="s">
        <v>88</v>
      </c>
      <c r="V20"/>
      <c r="AF20" s="28" t="str">
        <f t="shared" si="1"/>
        <v/>
      </c>
      <c r="AG20" s="29" t="str">
        <f t="shared" si="2"/>
        <v/>
      </c>
      <c r="AH20" s="30" t="str">
        <f t="shared" si="7"/>
        <v/>
      </c>
      <c r="AI20" s="29" t="str">
        <f>IF(COUNTIF(AF$9:AF20,AF20)=COUNTIF(AF:AF,AF20),SUMIFS(AG$9:AG20,F$9:F20,"ATOS*",AF$9:AF20,AF20),"")</f>
        <v/>
      </c>
      <c r="AJ20" s="31" t="str">
        <f t="shared" si="3"/>
        <v/>
      </c>
      <c r="AK20" s="32" t="str">
        <f t="shared" si="4"/>
        <v/>
      </c>
      <c r="AL20" s="29" t="str">
        <f t="shared" si="5"/>
        <v/>
      </c>
      <c r="AM20" s="30" t="str">
        <f t="shared" si="6"/>
        <v/>
      </c>
      <c r="AN20" s="48" t="str">
        <f>IF(COUNTIF(AK$9:AK20,AK20)=COUNTIF(AK:AK,AK20),SUMIFS(AL$9:AL20,F$22:F33,"*WORLDLINE*",AK$9:AK20,AK20),"")</f>
        <v/>
      </c>
    </row>
    <row r="21" spans="1:40" ht="24" x14ac:dyDescent="0.4">
      <c r="A21" t="s">
        <v>24</v>
      </c>
      <c r="B21" s="26">
        <v>45497</v>
      </c>
      <c r="C21">
        <v>141</v>
      </c>
      <c r="D21">
        <v>2824</v>
      </c>
      <c r="E21" t="s">
        <v>52</v>
      </c>
      <c r="F21" t="s">
        <v>53</v>
      </c>
      <c r="I21" t="s">
        <v>89</v>
      </c>
      <c r="J21" s="26">
        <v>45496</v>
      </c>
      <c r="K21">
        <v>268</v>
      </c>
      <c r="L21" t="s">
        <v>30</v>
      </c>
      <c r="M21" t="s">
        <v>55</v>
      </c>
      <c r="O21" t="s">
        <v>90</v>
      </c>
      <c r="V21"/>
      <c r="AF21" s="28">
        <f t="shared" si="1"/>
        <v>45496</v>
      </c>
      <c r="AG21" s="29">
        <f t="shared" si="2"/>
        <v>268</v>
      </c>
      <c r="AH21" s="30" t="str">
        <f t="shared" si="7"/>
        <v/>
      </c>
      <c r="AI21" s="29" t="str">
        <f>IF(COUNTIF(AF$9:AF21,AF21)=COUNTIF(AF:AF,AF21),SUMIFS(AG$9:AG21,F$9:F21,"ATOS*",AF$9:AF21,AF21),"")</f>
        <v/>
      </c>
      <c r="AJ21" s="31" t="str">
        <f t="shared" si="3"/>
        <v/>
      </c>
      <c r="AK21" s="32" t="str">
        <f t="shared" si="4"/>
        <v/>
      </c>
      <c r="AL21" s="29" t="str">
        <f t="shared" si="5"/>
        <v/>
      </c>
      <c r="AM21" s="30" t="str">
        <f t="shared" si="6"/>
        <v/>
      </c>
      <c r="AN21" s="48" t="str">
        <f>IF(COUNTIF(AK$9:AK21,AK21)=COUNTIF(AK:AK,AK21),SUMIFS(AL$9:AL21,F$22:F34,"*WORLDLINE*",AK$9:AK21,AK21),"")</f>
        <v/>
      </c>
    </row>
    <row r="22" spans="1:40" ht="24" x14ac:dyDescent="0.4">
      <c r="A22" t="s">
        <v>24</v>
      </c>
      <c r="B22" s="26">
        <v>45497</v>
      </c>
      <c r="C22">
        <v>141</v>
      </c>
      <c r="D22">
        <v>2823</v>
      </c>
      <c r="E22" t="s">
        <v>71</v>
      </c>
      <c r="F22" t="s">
        <v>72</v>
      </c>
      <c r="I22" t="s">
        <v>91</v>
      </c>
      <c r="J22" s="26">
        <v>45497</v>
      </c>
      <c r="K22">
        <v>360.71</v>
      </c>
      <c r="L22" t="s">
        <v>30</v>
      </c>
      <c r="M22" t="s">
        <v>55</v>
      </c>
      <c r="O22" t="s">
        <v>92</v>
      </c>
      <c r="V22"/>
      <c r="AF22" s="28" t="str">
        <f t="shared" si="1"/>
        <v/>
      </c>
      <c r="AG22" s="29" t="str">
        <f t="shared" si="2"/>
        <v/>
      </c>
      <c r="AH22" s="30" t="str">
        <f t="shared" si="7"/>
        <v/>
      </c>
      <c r="AI22" s="29" t="str">
        <f>IF(COUNTIF(AF$9:AF22,AF22)=COUNTIF(AF:AF,AF22),SUMIFS(AG$9:AG22,F$9:F22,"ATOS*",AF$9:AF22,AF22),"")</f>
        <v/>
      </c>
      <c r="AJ22" s="31" t="str">
        <f t="shared" si="3"/>
        <v>22/07/2024</v>
      </c>
      <c r="AK22" s="32">
        <f t="shared" si="4"/>
        <v>45495</v>
      </c>
      <c r="AL22" s="29">
        <f t="shared" si="5"/>
        <v>360.71</v>
      </c>
      <c r="AM22" s="30" t="str">
        <f t="shared" si="6"/>
        <v/>
      </c>
      <c r="AN22" s="33" t="str">
        <f>IF(COUNTIF(AK$9:AK22,AK22)=COUNTIF(AK:AK,AK22),SUMIFS(AL$9:AL22,F$22:F35,"*WORLDLINE*",AK$9:AK22,AK22),"")</f>
        <v/>
      </c>
    </row>
    <row r="23" spans="1:40" ht="24" x14ac:dyDescent="0.4">
      <c r="A23" t="s">
        <v>24</v>
      </c>
      <c r="B23" s="26">
        <v>45496</v>
      </c>
      <c r="C23">
        <v>140</v>
      </c>
      <c r="D23">
        <v>2822</v>
      </c>
      <c r="F23" t="s">
        <v>57</v>
      </c>
      <c r="H23" t="s">
        <v>58</v>
      </c>
      <c r="I23" t="s">
        <v>93</v>
      </c>
      <c r="J23" s="26">
        <v>45496</v>
      </c>
      <c r="K23">
        <v>-12.5</v>
      </c>
      <c r="L23" t="s">
        <v>30</v>
      </c>
      <c r="N23" t="s">
        <v>32</v>
      </c>
      <c r="O23" t="s">
        <v>93</v>
      </c>
      <c r="V23"/>
      <c r="AF23" s="28" t="str">
        <f t="shared" si="1"/>
        <v/>
      </c>
      <c r="AG23" s="29" t="str">
        <f t="shared" si="2"/>
        <v/>
      </c>
      <c r="AH23" s="30" t="str">
        <f t="shared" si="7"/>
        <v/>
      </c>
      <c r="AI23" s="29" t="str">
        <f>IF(COUNTIF(AF$9:AF23,AF23)=COUNTIF(AF:AF,AF23),SUMIFS(AG$9:AG23,F$9:F23,"ATOS*",AF$9:AF23,AF23),"")</f>
        <v/>
      </c>
      <c r="AJ23" s="31" t="str">
        <f t="shared" si="3"/>
        <v/>
      </c>
      <c r="AK23" s="32" t="str">
        <f t="shared" si="4"/>
        <v/>
      </c>
      <c r="AL23" s="29" t="str">
        <f t="shared" si="5"/>
        <v/>
      </c>
      <c r="AM23" s="30" t="str">
        <f t="shared" si="6"/>
        <v/>
      </c>
      <c r="AN23" s="33" t="str">
        <f>IF(COUNTIF(AK$9:AK23,AK23)=COUNTIF(AK:AK,AK23),SUMIFS(AL$9:AL23,F$22:F36,"*WORLDLINE*",AK$9:AK23,AK23),"")</f>
        <v/>
      </c>
    </row>
    <row r="24" spans="1:40" ht="24" x14ac:dyDescent="0.4">
      <c r="A24" t="s">
        <v>24</v>
      </c>
      <c r="B24" s="26">
        <v>45496</v>
      </c>
      <c r="C24">
        <v>140</v>
      </c>
      <c r="D24">
        <v>2821</v>
      </c>
      <c r="E24" t="s">
        <v>94</v>
      </c>
      <c r="F24" t="s">
        <v>95</v>
      </c>
      <c r="G24" t="s">
        <v>96</v>
      </c>
      <c r="H24" t="s">
        <v>97</v>
      </c>
      <c r="I24" t="s">
        <v>98</v>
      </c>
      <c r="J24" s="26">
        <v>45496</v>
      </c>
      <c r="K24" s="34">
        <v>272.04000000000002</v>
      </c>
      <c r="L24" t="s">
        <v>30</v>
      </c>
      <c r="M24" t="s">
        <v>99</v>
      </c>
      <c r="N24" t="s">
        <v>32</v>
      </c>
      <c r="O24" t="s">
        <v>100</v>
      </c>
      <c r="V24"/>
      <c r="AF24" s="28" t="str">
        <f t="shared" si="1"/>
        <v/>
      </c>
      <c r="AG24" s="29" t="str">
        <f t="shared" si="2"/>
        <v/>
      </c>
      <c r="AH24" s="30" t="str">
        <f t="shared" si="7"/>
        <v/>
      </c>
      <c r="AI24" s="29" t="str">
        <f>IF(COUNTIF(AF$9:AF24,AF24)=COUNTIF(AF:AF,AF24),SUMIFS(AG$9:AG24,F$9:F24,"ATOS*",AF$9:AF24,AF24),"")</f>
        <v/>
      </c>
      <c r="AJ24" s="31">
        <v>45495</v>
      </c>
      <c r="AK24" s="32">
        <f t="shared" si="4"/>
        <v>45495</v>
      </c>
      <c r="AL24" s="35">
        <f t="shared" si="5"/>
        <v>272.04000000000002</v>
      </c>
      <c r="AM24" s="30">
        <f t="shared" si="6"/>
        <v>45495</v>
      </c>
      <c r="AN24" s="33">
        <f>IF(COUNTIF(AK$9:AK24,AK24)=COUNTIF(AK:AK,AK24),SUMIFS(AL$9:AL24,F$22:F37,"*WORLDLINE*",AK$9:AK24,AK24),"")</f>
        <v>272.04000000000002</v>
      </c>
    </row>
    <row r="25" spans="1:40" ht="24" x14ac:dyDescent="0.4">
      <c r="A25" t="s">
        <v>24</v>
      </c>
      <c r="B25" s="26">
        <v>45496</v>
      </c>
      <c r="C25">
        <v>140</v>
      </c>
      <c r="D25">
        <v>2820</v>
      </c>
      <c r="E25" t="s">
        <v>52</v>
      </c>
      <c r="F25" t="s">
        <v>53</v>
      </c>
      <c r="I25" t="s">
        <v>101</v>
      </c>
      <c r="J25" s="26">
        <v>45496</v>
      </c>
      <c r="K25">
        <v>27</v>
      </c>
      <c r="L25" t="s">
        <v>30</v>
      </c>
      <c r="M25" t="s">
        <v>55</v>
      </c>
      <c r="O25" t="s">
        <v>90</v>
      </c>
      <c r="V25"/>
      <c r="AF25" s="28">
        <f t="shared" si="1"/>
        <v>45496</v>
      </c>
      <c r="AG25" s="29">
        <f t="shared" si="2"/>
        <v>27</v>
      </c>
      <c r="AH25" s="30">
        <f t="shared" si="7"/>
        <v>45496</v>
      </c>
      <c r="AI25" s="29">
        <f>IF(COUNTIF(AF$9:AF25,AF25)=COUNTIF(AF:AF,AF25),SUMIFS(AG$9:AG25,F$9:F25,"ATOS*",AF$9:AF25,AF25),"")</f>
        <v>295</v>
      </c>
      <c r="AJ25" s="31" t="str">
        <f t="shared" ref="AJ25:AJ88" si="8">IF(OR(K25&lt;0,LEFT(O25,1)&lt;&gt;"R"),"",IF(LEFT(F25,4)="WORL",IF(MID(O25,3,1)="1",MID(O25,29,5)&amp;"/"&amp;MID(YEAR(B25),1,4),RIGHT(O25,5)&amp;"/"&amp;MID(YEAR(B25),1,4)),""))</f>
        <v/>
      </c>
      <c r="AK25" s="32" t="str">
        <f t="shared" si="4"/>
        <v/>
      </c>
      <c r="AL25" s="29" t="str">
        <f t="shared" si="5"/>
        <v/>
      </c>
      <c r="AM25" s="30" t="str">
        <f t="shared" si="6"/>
        <v/>
      </c>
      <c r="AN25" s="48" t="str">
        <f>IF(COUNTIF(AK$9:AK25,AK25)=COUNTIF(AK:AK,AK25),SUMIFS(AL$9:AL25,F$22:F38,"*WORLDLINE*",AK$9:AK25,AK25),"")</f>
        <v/>
      </c>
    </row>
    <row r="26" spans="1:40" ht="24" x14ac:dyDescent="0.4">
      <c r="A26" t="s">
        <v>24</v>
      </c>
      <c r="B26" s="26">
        <v>45496</v>
      </c>
      <c r="C26">
        <v>140</v>
      </c>
      <c r="D26">
        <v>2819</v>
      </c>
      <c r="E26" t="s">
        <v>25</v>
      </c>
      <c r="F26" t="s">
        <v>26</v>
      </c>
      <c r="G26" t="s">
        <v>27</v>
      </c>
      <c r="H26" t="s">
        <v>28</v>
      </c>
      <c r="I26" t="s">
        <v>102</v>
      </c>
      <c r="J26" s="26">
        <v>45496</v>
      </c>
      <c r="K26">
        <v>496.9</v>
      </c>
      <c r="L26" t="s">
        <v>30</v>
      </c>
      <c r="M26" t="s">
        <v>31</v>
      </c>
      <c r="N26" t="s">
        <v>32</v>
      </c>
      <c r="O26" t="s">
        <v>103</v>
      </c>
      <c r="V26"/>
      <c r="AF26" s="28" t="str">
        <f t="shared" si="1"/>
        <v/>
      </c>
      <c r="AG26" s="29" t="str">
        <f t="shared" si="2"/>
        <v/>
      </c>
      <c r="AH26" s="30" t="str">
        <f t="shared" si="7"/>
        <v/>
      </c>
      <c r="AI26" s="29" t="str">
        <f>IF(COUNTIF(AF$9:AF26,AF26)=COUNTIF(AF:AF,AF26),SUMIFS(AG$9:AG26,F$9:F26,"ATOS*",AF$9:AF26,AF26),"")</f>
        <v/>
      </c>
      <c r="AJ26" s="31" t="str">
        <f t="shared" si="8"/>
        <v/>
      </c>
      <c r="AK26" s="32" t="str">
        <f t="shared" si="4"/>
        <v/>
      </c>
      <c r="AL26" s="29" t="str">
        <f t="shared" si="5"/>
        <v/>
      </c>
      <c r="AM26" s="30" t="str">
        <f t="shared" si="6"/>
        <v/>
      </c>
      <c r="AN26" s="48" t="str">
        <f>IF(COUNTIF(AK$9:AK26,AK26)=COUNTIF(AK:AK,AK26),SUMIFS(AL$9:AL26,F$22:F39,"*WORLDLINE*",AK$9:AK26,AK26),"")</f>
        <v/>
      </c>
    </row>
    <row r="27" spans="1:40" ht="24" x14ac:dyDescent="0.4">
      <c r="A27" t="s">
        <v>24</v>
      </c>
      <c r="B27" s="26">
        <v>45496</v>
      </c>
      <c r="C27">
        <v>140</v>
      </c>
      <c r="D27">
        <v>2818</v>
      </c>
      <c r="E27" t="s">
        <v>52</v>
      </c>
      <c r="F27" t="s">
        <v>53</v>
      </c>
      <c r="I27" t="s">
        <v>104</v>
      </c>
      <c r="J27" s="26">
        <v>45495</v>
      </c>
      <c r="K27">
        <v>290</v>
      </c>
      <c r="L27" t="s">
        <v>30</v>
      </c>
      <c r="M27" t="s">
        <v>55</v>
      </c>
      <c r="O27" t="s">
        <v>105</v>
      </c>
      <c r="V27"/>
      <c r="AF27" s="28">
        <f t="shared" si="1"/>
        <v>45495</v>
      </c>
      <c r="AG27" s="29">
        <f t="shared" si="2"/>
        <v>290</v>
      </c>
      <c r="AH27" s="30" t="str">
        <f t="shared" si="7"/>
        <v/>
      </c>
      <c r="AI27" s="29" t="str">
        <f>IF(COUNTIF(AF$9:AF27,AF27)=COUNTIF(AF:AF,AF27),SUMIFS(AG$9:AG27,F$9:F27,"ATOS*",AF$9:AF27,AF27),"")</f>
        <v/>
      </c>
      <c r="AJ27" s="31" t="str">
        <f t="shared" si="8"/>
        <v/>
      </c>
      <c r="AK27" s="32" t="str">
        <f t="shared" si="4"/>
        <v/>
      </c>
      <c r="AL27" s="29" t="str">
        <f t="shared" si="5"/>
        <v/>
      </c>
      <c r="AM27" s="30" t="str">
        <f t="shared" si="6"/>
        <v/>
      </c>
      <c r="AN27" s="48" t="str">
        <f>IF(COUNTIF(AK$9:AK27,AK27)=COUNTIF(AK:AK,AK27),SUMIFS(AL$9:AL27,F$22:F40,"*WORLDLINE*",AK$9:AK27,AK27),"")</f>
        <v/>
      </c>
    </row>
    <row r="28" spans="1:40" ht="24" x14ac:dyDescent="0.4">
      <c r="A28" t="s">
        <v>24</v>
      </c>
      <c r="B28" s="26">
        <v>45496</v>
      </c>
      <c r="C28">
        <v>140</v>
      </c>
      <c r="D28">
        <v>2817</v>
      </c>
      <c r="E28" t="s">
        <v>71</v>
      </c>
      <c r="F28" t="s">
        <v>72</v>
      </c>
      <c r="I28" t="s">
        <v>106</v>
      </c>
      <c r="J28" s="26">
        <v>45496</v>
      </c>
      <c r="K28">
        <v>138</v>
      </c>
      <c r="L28" t="s">
        <v>30</v>
      </c>
      <c r="M28" t="s">
        <v>55</v>
      </c>
      <c r="O28" t="s">
        <v>107</v>
      </c>
      <c r="V28"/>
      <c r="AF28" s="28" t="str">
        <f t="shared" si="1"/>
        <v/>
      </c>
      <c r="AG28" s="29" t="str">
        <f t="shared" si="2"/>
        <v/>
      </c>
      <c r="AH28" s="30" t="str">
        <f t="shared" si="7"/>
        <v/>
      </c>
      <c r="AI28" s="29" t="str">
        <f>IF(COUNTIF(AF$9:AF28,AF28)=COUNTIF(AF:AF,AF28),SUMIFS(AG$9:AG28,F$9:F28,"ATOS*",AF$9:AF28,AF28),"")</f>
        <v/>
      </c>
      <c r="AJ28" s="31" t="str">
        <f t="shared" si="8"/>
        <v>19/07/2024</v>
      </c>
      <c r="AK28" s="32">
        <f t="shared" si="4"/>
        <v>45492</v>
      </c>
      <c r="AL28" s="29">
        <f t="shared" si="5"/>
        <v>138</v>
      </c>
      <c r="AM28" s="30">
        <f t="shared" si="6"/>
        <v>45492</v>
      </c>
      <c r="AN28" s="33">
        <f>IF(COUNTIF(AK$9:AK28,AK28)=COUNTIF(AK:AK,AK28),SUMIFS(AL$9:AL28,F$22:F41,"*WORLDLINE*",AK$9:AK28,AK28),"")</f>
        <v>0</v>
      </c>
    </row>
    <row r="29" spans="1:40" ht="24" x14ac:dyDescent="0.4">
      <c r="A29" t="s">
        <v>24</v>
      </c>
      <c r="B29" s="26">
        <v>45496</v>
      </c>
      <c r="C29">
        <v>140</v>
      </c>
      <c r="D29">
        <v>2816</v>
      </c>
      <c r="E29" t="s">
        <v>71</v>
      </c>
      <c r="F29" t="s">
        <v>72</v>
      </c>
      <c r="I29" t="s">
        <v>108</v>
      </c>
      <c r="J29" s="26">
        <v>45496</v>
      </c>
      <c r="K29">
        <v>34</v>
      </c>
      <c r="L29" t="s">
        <v>30</v>
      </c>
      <c r="M29" t="s">
        <v>55</v>
      </c>
      <c r="O29" t="s">
        <v>109</v>
      </c>
      <c r="V29"/>
      <c r="AF29" s="28" t="str">
        <f t="shared" si="1"/>
        <v/>
      </c>
      <c r="AG29" s="29" t="str">
        <f t="shared" si="2"/>
        <v/>
      </c>
      <c r="AH29" s="30" t="str">
        <f t="shared" si="7"/>
        <v/>
      </c>
      <c r="AI29" s="29" t="str">
        <f>IF(COUNTIF(AF$9:AF29,AF29)=COUNTIF(AF:AF,AF29),SUMIFS(AG$9:AG29,F$9:F29,"ATOS*",AF$9:AF29,AF29),"")</f>
        <v/>
      </c>
      <c r="AJ29" s="31" t="str">
        <f t="shared" si="8"/>
        <v>20/07/2024</v>
      </c>
      <c r="AK29" s="32">
        <f t="shared" si="4"/>
        <v>45493</v>
      </c>
      <c r="AL29" s="29">
        <f t="shared" si="5"/>
        <v>34</v>
      </c>
      <c r="AM29" s="30">
        <f t="shared" si="6"/>
        <v>45493</v>
      </c>
      <c r="AN29" s="33">
        <f>IF(COUNTIF(AK$9:AK29,AK29)=COUNTIF(AK:AK,AK29),SUMIFS(AL$9:AL29,F$22:F42,"*WORLDLINE*",AK$9:AK29,AK29),"")</f>
        <v>0</v>
      </c>
    </row>
    <row r="30" spans="1:40" ht="24" x14ac:dyDescent="0.4">
      <c r="A30" t="s">
        <v>24</v>
      </c>
      <c r="B30" s="26">
        <v>45495</v>
      </c>
      <c r="C30">
        <v>139</v>
      </c>
      <c r="D30">
        <v>2815</v>
      </c>
      <c r="E30" t="s">
        <v>52</v>
      </c>
      <c r="F30" t="s">
        <v>53</v>
      </c>
      <c r="I30" t="s">
        <v>110</v>
      </c>
      <c r="J30" s="26">
        <v>45495</v>
      </c>
      <c r="K30">
        <v>91.29</v>
      </c>
      <c r="L30" t="s">
        <v>30</v>
      </c>
      <c r="M30" t="s">
        <v>55</v>
      </c>
      <c r="O30" t="s">
        <v>105</v>
      </c>
      <c r="V30"/>
      <c r="AF30" s="28">
        <f t="shared" si="1"/>
        <v>45495</v>
      </c>
      <c r="AG30" s="29">
        <f t="shared" si="2"/>
        <v>91.29</v>
      </c>
      <c r="AH30" s="30">
        <f t="shared" si="7"/>
        <v>45495</v>
      </c>
      <c r="AI30" s="29">
        <f>IF(COUNTIF(AF$9:AF30,AF30)=COUNTIF(AF:AF,AF30),SUMIFS(AG$9:AG30,F$9:F30,"ATOS*",AF$9:AF30,AF30),"")</f>
        <v>381.29</v>
      </c>
      <c r="AJ30" s="31" t="str">
        <f t="shared" si="8"/>
        <v/>
      </c>
      <c r="AK30" s="32" t="str">
        <f t="shared" si="4"/>
        <v/>
      </c>
      <c r="AL30" s="29" t="str">
        <f t="shared" si="5"/>
        <v/>
      </c>
      <c r="AM30" s="30" t="str">
        <f t="shared" si="6"/>
        <v/>
      </c>
      <c r="AN30" s="48" t="str">
        <f>IF(COUNTIF(AK$9:AK30,AK30)=COUNTIF(AK:AK,AK30),SUMIFS(AL$9:AL30,F$22:F43,"*WORLDLINE*",AK$9:AK30,AK30),"")</f>
        <v/>
      </c>
    </row>
    <row r="31" spans="1:40" ht="24" x14ac:dyDescent="0.4">
      <c r="A31" t="s">
        <v>24</v>
      </c>
      <c r="B31" s="26">
        <v>45495</v>
      </c>
      <c r="C31">
        <v>139</v>
      </c>
      <c r="D31">
        <v>2814</v>
      </c>
      <c r="F31" t="s">
        <v>111</v>
      </c>
      <c r="H31" t="s">
        <v>112</v>
      </c>
      <c r="I31" t="s">
        <v>113</v>
      </c>
      <c r="J31" s="26">
        <v>45495</v>
      </c>
      <c r="K31">
        <v>-31.28</v>
      </c>
      <c r="L31" t="s">
        <v>30</v>
      </c>
      <c r="N31" t="s">
        <v>32</v>
      </c>
      <c r="O31" t="s">
        <v>113</v>
      </c>
      <c r="V31"/>
      <c r="AF31" s="28" t="str">
        <f t="shared" si="1"/>
        <v/>
      </c>
      <c r="AG31" s="29" t="str">
        <f t="shared" si="2"/>
        <v/>
      </c>
      <c r="AH31" s="30" t="str">
        <f t="shared" si="7"/>
        <v/>
      </c>
      <c r="AI31" s="29" t="str">
        <f>IF(COUNTIF(AF$9:AF31,AF31)=COUNTIF(AF:AF,AF31),SUMIFS(AG$9:AG31,F$9:F31,"ATOS*",AF$9:AF31,AF31),"")</f>
        <v/>
      </c>
      <c r="AJ31" s="31" t="str">
        <f t="shared" si="8"/>
        <v/>
      </c>
      <c r="AK31" s="32" t="str">
        <f t="shared" si="4"/>
        <v/>
      </c>
      <c r="AL31" s="29" t="str">
        <f t="shared" si="5"/>
        <v/>
      </c>
      <c r="AM31" s="30" t="str">
        <f t="shared" si="6"/>
        <v/>
      </c>
      <c r="AN31" s="48" t="str">
        <f>IF(COUNTIF(AK$9:AK31,AK31)=COUNTIF(AK:AK,AK31),SUMIFS(AL$9:AL31,F$22:F44,"*WORLDLINE*",AK$9:AK31,AK31),"")</f>
        <v/>
      </c>
    </row>
    <row r="32" spans="1:40" ht="24" x14ac:dyDescent="0.4">
      <c r="A32" t="s">
        <v>24</v>
      </c>
      <c r="B32" s="26">
        <v>45495</v>
      </c>
      <c r="C32">
        <v>139</v>
      </c>
      <c r="D32">
        <v>2813</v>
      </c>
      <c r="E32" t="s">
        <v>52</v>
      </c>
      <c r="F32" t="s">
        <v>53</v>
      </c>
      <c r="I32" t="s">
        <v>114</v>
      </c>
      <c r="J32" s="26">
        <v>45493</v>
      </c>
      <c r="K32">
        <v>912</v>
      </c>
      <c r="L32" t="s">
        <v>30</v>
      </c>
      <c r="M32" t="s">
        <v>55</v>
      </c>
      <c r="O32" t="s">
        <v>115</v>
      </c>
      <c r="V32"/>
      <c r="AF32" s="28">
        <f t="shared" si="1"/>
        <v>45493</v>
      </c>
      <c r="AG32" s="29">
        <f t="shared" si="2"/>
        <v>912</v>
      </c>
      <c r="AH32" s="30">
        <f t="shared" si="7"/>
        <v>45493</v>
      </c>
      <c r="AI32" s="29">
        <f>IF(COUNTIF(AF$9:AF32,AF32)=COUNTIF(AF:AF,AF32),SUMIFS(AG$9:AG32,F$9:F32,"ATOS*",AF$9:AF32,AF32),"")</f>
        <v>912</v>
      </c>
      <c r="AJ32" s="31" t="str">
        <f t="shared" ref="AJ32:AJ33" si="9">IF(OR(K32&lt;0,LEFT(O32,1)&lt;&gt;"R"),"",IF(LEFT(F32,4)="WORL",IF(MID(O32,3,1)="1",MID(O32,29,5)&amp;"/"&amp;MID(YEAR(B32),1,4),RIGHT(O32,5)&amp;"/"&amp;MID(YEAR(B32),1,4)),""))</f>
        <v/>
      </c>
      <c r="AK32" s="32" t="str">
        <f t="shared" ref="AK32:AK33" si="10">IF(AJ32="","",INT(AJ32))</f>
        <v/>
      </c>
      <c r="AL32" s="29" t="str">
        <f t="shared" ref="AL32:AL33" si="11">IF(AJ32="","",K32)</f>
        <v/>
      </c>
      <c r="AM32" s="30" t="str">
        <f t="shared" ref="AM32:AM33" si="12">IF(AN32="","",AK32)</f>
        <v/>
      </c>
      <c r="AN32" s="48" t="str">
        <f>IF(COUNTIF(AK$9:AK32,AK32)=COUNTIF(AK:AK,AK32),SUMIFS(AL$9:AL32,F$22:F45,"*WORLDLINE*",AK$9:AK32,AK32),"")</f>
        <v/>
      </c>
    </row>
    <row r="33" spans="1:40" ht="24" x14ac:dyDescent="0.4">
      <c r="A33" t="s">
        <v>24</v>
      </c>
      <c r="B33" s="26">
        <v>45495</v>
      </c>
      <c r="C33">
        <v>139</v>
      </c>
      <c r="D33">
        <v>2812</v>
      </c>
      <c r="E33" t="s">
        <v>52</v>
      </c>
      <c r="F33" t="s">
        <v>53</v>
      </c>
      <c r="I33" t="s">
        <v>116</v>
      </c>
      <c r="J33" s="26">
        <v>45492</v>
      </c>
      <c r="K33">
        <v>104</v>
      </c>
      <c r="L33" t="s">
        <v>30</v>
      </c>
      <c r="M33" t="s">
        <v>55</v>
      </c>
      <c r="O33" t="s">
        <v>117</v>
      </c>
      <c r="V33"/>
      <c r="AF33" s="28">
        <f t="shared" si="1"/>
        <v>45492</v>
      </c>
      <c r="AG33" s="29">
        <f t="shared" si="2"/>
        <v>104</v>
      </c>
      <c r="AH33" s="30" t="str">
        <f t="shared" si="7"/>
        <v/>
      </c>
      <c r="AI33" s="29" t="str">
        <f>IF(COUNTIF(AF$9:AF33,AF33)=COUNTIF(AF:AF,AF33),SUMIFS(AG$9:AG33,F$9:F33,"ATOS*",AF$9:AF33,AF33),"")</f>
        <v/>
      </c>
      <c r="AJ33" s="31" t="str">
        <f t="shared" si="9"/>
        <v/>
      </c>
      <c r="AK33" s="32" t="str">
        <f t="shared" si="10"/>
        <v/>
      </c>
      <c r="AL33" s="29" t="str">
        <f t="shared" si="11"/>
        <v/>
      </c>
      <c r="AM33" s="30" t="str">
        <f t="shared" si="12"/>
        <v/>
      </c>
      <c r="AN33" s="48" t="str">
        <f>IF(COUNTIF(AK$9:AK33,AK33)=COUNTIF(AK:AK,AK33),SUMIFS(AL$9:AL33,F$22:F46,"*WORLDLINE*",AK$9:AK33,AK33),"")</f>
        <v/>
      </c>
    </row>
    <row r="34" spans="1:40" ht="24" x14ac:dyDescent="0.4">
      <c r="A34" t="s">
        <v>24</v>
      </c>
      <c r="B34" s="26">
        <v>45495</v>
      </c>
      <c r="C34">
        <v>139</v>
      </c>
      <c r="D34">
        <v>2811</v>
      </c>
      <c r="E34" t="s">
        <v>25</v>
      </c>
      <c r="F34" t="s">
        <v>26</v>
      </c>
      <c r="G34" t="s">
        <v>27</v>
      </c>
      <c r="H34" t="s">
        <v>28</v>
      </c>
      <c r="I34" t="s">
        <v>118</v>
      </c>
      <c r="J34" s="26">
        <v>45495</v>
      </c>
      <c r="K34">
        <v>135.37</v>
      </c>
      <c r="L34" t="s">
        <v>30</v>
      </c>
      <c r="M34" t="s">
        <v>31</v>
      </c>
      <c r="N34" t="s">
        <v>32</v>
      </c>
      <c r="O34" t="s">
        <v>119</v>
      </c>
      <c r="V34"/>
      <c r="AF34" s="28" t="str">
        <f t="shared" si="1"/>
        <v/>
      </c>
      <c r="AG34" s="29" t="str">
        <f t="shared" si="2"/>
        <v/>
      </c>
      <c r="AH34" s="30" t="str">
        <f t="shared" si="7"/>
        <v/>
      </c>
      <c r="AI34" s="29" t="str">
        <f>IF(COUNTIF(AF$9:AF34,AF34)=COUNTIF(AF:AF,AF34),SUMIFS(AG$9:AG34,F$9:F34,"ATOS*",AF$9:AF34,AF34),"")</f>
        <v/>
      </c>
      <c r="AJ34" s="31" t="str">
        <f t="shared" si="8"/>
        <v/>
      </c>
      <c r="AK34" s="32" t="str">
        <f t="shared" si="4"/>
        <v/>
      </c>
      <c r="AL34" s="29" t="str">
        <f t="shared" si="5"/>
        <v/>
      </c>
      <c r="AM34" s="30" t="str">
        <f t="shared" si="6"/>
        <v/>
      </c>
      <c r="AN34" s="48" t="str">
        <f>IF(COUNTIF(AK$9:AK34,AK34)=COUNTIF(AK:AK,AK34),SUMIFS(AL$9:AL34,F$22:F47,"*WORLDLINE*",AK$9:AK34,AK34),"")</f>
        <v/>
      </c>
    </row>
    <row r="35" spans="1:40" ht="24" x14ac:dyDescent="0.4">
      <c r="A35" t="s">
        <v>24</v>
      </c>
      <c r="B35" s="26">
        <v>45495</v>
      </c>
      <c r="C35">
        <v>139</v>
      </c>
      <c r="D35">
        <v>2810</v>
      </c>
      <c r="E35" t="s">
        <v>25</v>
      </c>
      <c r="F35" t="s">
        <v>26</v>
      </c>
      <c r="G35" t="s">
        <v>27</v>
      </c>
      <c r="H35" t="s">
        <v>28</v>
      </c>
      <c r="I35" t="s">
        <v>120</v>
      </c>
      <c r="J35" s="26">
        <v>45495</v>
      </c>
      <c r="K35">
        <v>281.69</v>
      </c>
      <c r="L35" t="s">
        <v>30</v>
      </c>
      <c r="M35" t="s">
        <v>31</v>
      </c>
      <c r="N35" t="s">
        <v>32</v>
      </c>
      <c r="O35" t="s">
        <v>121</v>
      </c>
      <c r="V35"/>
      <c r="AF35" s="28" t="str">
        <f t="shared" si="1"/>
        <v/>
      </c>
      <c r="AG35" s="29" t="str">
        <f t="shared" si="2"/>
        <v/>
      </c>
      <c r="AH35" s="30" t="str">
        <f t="shared" si="7"/>
        <v/>
      </c>
      <c r="AI35" s="29" t="str">
        <f>IF(COUNTIF(AF$9:AF35,AF35)=COUNTIF(AF:AF,AF35),SUMIFS(AG$9:AG35,F$9:F35,"ATOS*",AF$9:AF35,AF35),"")</f>
        <v/>
      </c>
      <c r="AJ35" s="31" t="str">
        <f t="shared" si="8"/>
        <v/>
      </c>
      <c r="AK35" s="32" t="str">
        <f t="shared" si="4"/>
        <v/>
      </c>
      <c r="AL35" s="29" t="str">
        <f t="shared" si="5"/>
        <v/>
      </c>
      <c r="AM35" s="30" t="str">
        <f t="shared" si="6"/>
        <v/>
      </c>
      <c r="AN35" s="48" t="str">
        <f>IF(COUNTIF(AK$9:AK35,AK35)=COUNTIF(AK:AK,AK35),SUMIFS(AL$9:AL35,F$22:F48,"*WORLDLINE*",AK$9:AK35,AK35),"")</f>
        <v/>
      </c>
    </row>
    <row r="36" spans="1:40" ht="24" x14ac:dyDescent="0.4">
      <c r="A36" t="s">
        <v>24</v>
      </c>
      <c r="B36" s="26">
        <v>45495</v>
      </c>
      <c r="C36">
        <v>139</v>
      </c>
      <c r="D36">
        <v>2809</v>
      </c>
      <c r="E36" t="s">
        <v>71</v>
      </c>
      <c r="F36" t="s">
        <v>72</v>
      </c>
      <c r="I36" t="s">
        <v>122</v>
      </c>
      <c r="J36" s="26">
        <v>45495</v>
      </c>
      <c r="K36">
        <v>197</v>
      </c>
      <c r="L36" t="s">
        <v>30</v>
      </c>
      <c r="M36" t="s">
        <v>55</v>
      </c>
      <c r="O36" t="s">
        <v>123</v>
      </c>
      <c r="V36"/>
      <c r="AF36" s="28" t="str">
        <f t="shared" si="1"/>
        <v/>
      </c>
      <c r="AG36" s="29" t="str">
        <f t="shared" si="2"/>
        <v/>
      </c>
      <c r="AH36" s="30" t="str">
        <f t="shared" si="7"/>
        <v/>
      </c>
      <c r="AI36" s="29" t="str">
        <f>IF(COUNTIF(AF$9:AF36,AF36)=COUNTIF(AF:AF,AF36),SUMIFS(AG$9:AG36,F$9:F36,"ATOS*",AF$9:AF36,AF36),"")</f>
        <v/>
      </c>
      <c r="AJ36" s="31" t="str">
        <f t="shared" si="8"/>
        <v>18/07/2024</v>
      </c>
      <c r="AK36" s="32">
        <f t="shared" si="4"/>
        <v>45491</v>
      </c>
      <c r="AL36" s="29">
        <f t="shared" si="5"/>
        <v>197</v>
      </c>
      <c r="AM36" s="30">
        <f t="shared" si="6"/>
        <v>45491</v>
      </c>
      <c r="AN36" s="33">
        <f>IF(COUNTIF(AK$9:AK36,AK36)=COUNTIF(AK:AK,AK36),SUMIFS(AL$9:AL36,F$22:F49,"*WORLDLINE*",AK$9:AK36,AK36),"")</f>
        <v>0</v>
      </c>
    </row>
    <row r="37" spans="1:40" ht="24" x14ac:dyDescent="0.4">
      <c r="A37" t="s">
        <v>24</v>
      </c>
      <c r="B37" s="26">
        <v>45495</v>
      </c>
      <c r="C37">
        <v>139</v>
      </c>
      <c r="D37">
        <v>2808</v>
      </c>
      <c r="E37" t="s">
        <v>52</v>
      </c>
      <c r="F37" t="s">
        <v>53</v>
      </c>
      <c r="I37" t="s">
        <v>124</v>
      </c>
      <c r="J37" s="26">
        <v>45492</v>
      </c>
      <c r="K37">
        <v>247</v>
      </c>
      <c r="L37" t="s">
        <v>30</v>
      </c>
      <c r="M37" t="s">
        <v>55</v>
      </c>
      <c r="O37" t="s">
        <v>125</v>
      </c>
      <c r="V37"/>
      <c r="AF37" s="28">
        <f t="shared" si="1"/>
        <v>45492</v>
      </c>
      <c r="AG37" s="29">
        <f t="shared" si="2"/>
        <v>247</v>
      </c>
      <c r="AH37" s="30" t="str">
        <f t="shared" si="7"/>
        <v/>
      </c>
      <c r="AI37" s="29" t="str">
        <f>IF(COUNTIF(AF$9:AF37,AF37)=COUNTIF(AF:AF,AF37),SUMIFS(AG$9:AG37,F$9:F37,"ATOS*",AF$9:AF37,AF37),"")</f>
        <v/>
      </c>
      <c r="AJ37" s="31" t="str">
        <f t="shared" si="8"/>
        <v/>
      </c>
      <c r="AK37" s="32" t="str">
        <f t="shared" si="4"/>
        <v/>
      </c>
      <c r="AL37" s="29" t="str">
        <f t="shared" si="5"/>
        <v/>
      </c>
      <c r="AM37" s="30" t="str">
        <f t="shared" si="6"/>
        <v/>
      </c>
      <c r="AN37" s="48" t="str">
        <f>IF(COUNTIF(AK$9:AK37,AK37)=COUNTIF(AK:AK,AK37),SUMIFS(AL$9:AL37,F$22:F50,"*WORLDLINE*",AK$9:AK37,AK37),"")</f>
        <v/>
      </c>
    </row>
    <row r="38" spans="1:40" ht="24" x14ac:dyDescent="0.4">
      <c r="A38" t="s">
        <v>24</v>
      </c>
      <c r="B38" s="26">
        <v>45495</v>
      </c>
      <c r="C38">
        <v>139</v>
      </c>
      <c r="D38">
        <v>2807</v>
      </c>
      <c r="I38" t="s">
        <v>126</v>
      </c>
      <c r="J38" s="26">
        <v>45492</v>
      </c>
      <c r="K38">
        <v>-12</v>
      </c>
      <c r="L38" t="s">
        <v>30</v>
      </c>
      <c r="O38" t="s">
        <v>126</v>
      </c>
      <c r="V38"/>
      <c r="AF38" s="28" t="str">
        <f t="shared" si="1"/>
        <v/>
      </c>
      <c r="AG38" s="29" t="str">
        <f t="shared" si="2"/>
        <v/>
      </c>
      <c r="AH38" s="30" t="str">
        <f t="shared" si="7"/>
        <v/>
      </c>
      <c r="AI38" s="29" t="str">
        <f>IF(COUNTIF(AF$9:AF38,AF38)=COUNTIF(AF:AF,AF38),SUMIFS(AG$9:AG38,F$9:F38,"ATOS*",AF$9:AF38,AF38),"")</f>
        <v/>
      </c>
      <c r="AJ38" s="31" t="str">
        <f t="shared" si="8"/>
        <v/>
      </c>
      <c r="AK38" s="32" t="str">
        <f t="shared" si="4"/>
        <v/>
      </c>
      <c r="AL38" s="29" t="str">
        <f t="shared" si="5"/>
        <v/>
      </c>
      <c r="AM38" s="30" t="str">
        <f t="shared" si="6"/>
        <v/>
      </c>
      <c r="AN38" s="48" t="str">
        <f>IF(COUNTIF(AK$9:AK38,AK38)=COUNTIF(AK:AK,AK38),SUMIFS(AL$9:AL38,F$22:F51,"*WORLDLINE*",AK$9:AK38,AK38),"")</f>
        <v/>
      </c>
    </row>
    <row r="39" spans="1:40" ht="24" x14ac:dyDescent="0.4">
      <c r="A39" t="s">
        <v>24</v>
      </c>
      <c r="B39" s="26">
        <v>45492</v>
      </c>
      <c r="C39">
        <v>138</v>
      </c>
      <c r="D39">
        <v>2806</v>
      </c>
      <c r="F39" t="s">
        <v>57</v>
      </c>
      <c r="H39" t="s">
        <v>58</v>
      </c>
      <c r="J39" s="26">
        <v>45492</v>
      </c>
      <c r="K39" s="37">
        <v>-2</v>
      </c>
      <c r="L39" t="s">
        <v>30</v>
      </c>
      <c r="N39" t="s">
        <v>32</v>
      </c>
      <c r="O39" t="s">
        <v>127</v>
      </c>
      <c r="V39"/>
      <c r="AF39" s="28" t="str">
        <f t="shared" si="1"/>
        <v/>
      </c>
      <c r="AG39" s="29" t="str">
        <f t="shared" si="2"/>
        <v/>
      </c>
      <c r="AH39" s="30" t="str">
        <f t="shared" si="7"/>
        <v/>
      </c>
      <c r="AI39" s="29" t="str">
        <f>IF(COUNTIF(AF$9:AF39,AF39)=COUNTIF(AF:AF,AF39),SUMIFS(AG$9:AG39,F$9:F39,"ATOS*",AF$9:AF39,AF39),"")</f>
        <v/>
      </c>
      <c r="AJ39" s="31" t="str">
        <f t="shared" si="8"/>
        <v/>
      </c>
      <c r="AK39" s="32" t="str">
        <f t="shared" si="4"/>
        <v/>
      </c>
      <c r="AL39" s="29" t="str">
        <f t="shared" si="5"/>
        <v/>
      </c>
      <c r="AM39" s="30" t="str">
        <f t="shared" si="6"/>
        <v/>
      </c>
      <c r="AN39" s="48" t="str">
        <f>IF(COUNTIF(AK$9:AK39,AK39)=COUNTIF(AK:AK,AK39),SUMIFS(AL$9:AL39,F$22:F52,"*WORLDLINE*",AK$9:AK39,AK39),"")</f>
        <v/>
      </c>
    </row>
    <row r="40" spans="1:40" ht="24" x14ac:dyDescent="0.4">
      <c r="A40" t="s">
        <v>24</v>
      </c>
      <c r="B40" s="26">
        <v>45492</v>
      </c>
      <c r="C40">
        <v>138</v>
      </c>
      <c r="D40">
        <v>2805</v>
      </c>
      <c r="E40" t="s">
        <v>52</v>
      </c>
      <c r="F40" t="s">
        <v>53</v>
      </c>
      <c r="J40" s="26">
        <v>45492</v>
      </c>
      <c r="K40" s="37">
        <v>116</v>
      </c>
      <c r="L40" t="s">
        <v>30</v>
      </c>
      <c r="M40" t="s">
        <v>55</v>
      </c>
      <c r="O40" t="s">
        <v>128</v>
      </c>
      <c r="V40"/>
      <c r="AF40" s="28">
        <f t="shared" si="1"/>
        <v>45492</v>
      </c>
      <c r="AG40" s="29">
        <f t="shared" si="2"/>
        <v>116</v>
      </c>
      <c r="AH40" s="30">
        <f t="shared" si="7"/>
        <v>45492</v>
      </c>
      <c r="AI40" s="29">
        <f>IF(COUNTIF(AF$9:AF40,AF40)=COUNTIF(AF:AF,AF40),SUMIFS(AG$9:AG40,F$9:F40,"ATOS*",AF$9:AF40,AF40),"")</f>
        <v>467</v>
      </c>
      <c r="AJ40" s="31" t="str">
        <f t="shared" si="8"/>
        <v/>
      </c>
      <c r="AK40" s="32" t="str">
        <f t="shared" si="4"/>
        <v/>
      </c>
      <c r="AL40" s="29" t="str">
        <f t="shared" si="5"/>
        <v/>
      </c>
      <c r="AM40" s="30" t="str">
        <f t="shared" si="6"/>
        <v/>
      </c>
      <c r="AN40" s="48" t="str">
        <f>IF(COUNTIF(AK$9:AK40,AK40)=COUNTIF(AK:AK,AK40),SUMIFS(AL$9:AL40,F$22:F53,"*WORLDLINE*",AK$9:AK40,AK40),"")</f>
        <v/>
      </c>
    </row>
    <row r="41" spans="1:40" ht="24" x14ac:dyDescent="0.4">
      <c r="A41" t="s">
        <v>24</v>
      </c>
      <c r="B41" s="26">
        <v>45492</v>
      </c>
      <c r="C41">
        <v>138</v>
      </c>
      <c r="D41">
        <v>2804</v>
      </c>
      <c r="F41" t="s">
        <v>129</v>
      </c>
      <c r="H41" t="s">
        <v>130</v>
      </c>
      <c r="J41" s="26">
        <v>45492</v>
      </c>
      <c r="K41" s="37">
        <v>-294.27</v>
      </c>
      <c r="L41" t="s">
        <v>30</v>
      </c>
      <c r="N41" t="s">
        <v>32</v>
      </c>
      <c r="O41" t="s">
        <v>131</v>
      </c>
      <c r="V41"/>
      <c r="AF41" s="28" t="str">
        <f t="shared" si="1"/>
        <v/>
      </c>
      <c r="AG41" s="29" t="str">
        <f t="shared" si="2"/>
        <v/>
      </c>
      <c r="AH41" s="30" t="str">
        <f t="shared" si="7"/>
        <v/>
      </c>
      <c r="AI41" s="29" t="str">
        <f>IF(COUNTIF(AF$9:AF41,AF41)=COUNTIF(AF:AF,AF41),SUMIFS(AG$9:AG41,F$9:F41,"ATOS*",AF$9:AF41,AF41),"")</f>
        <v/>
      </c>
      <c r="AJ41" s="31" t="str">
        <f t="shared" si="8"/>
        <v/>
      </c>
      <c r="AK41" s="32" t="str">
        <f t="shared" si="4"/>
        <v/>
      </c>
      <c r="AL41" s="29" t="str">
        <f t="shared" si="5"/>
        <v/>
      </c>
      <c r="AM41" s="30" t="str">
        <f t="shared" si="6"/>
        <v/>
      </c>
      <c r="AN41" s="48" t="str">
        <f>IF(COUNTIF(AK$9:AK41,AK41)=COUNTIF(AK:AK,AK41),SUMIFS(AL$9:AL41,F$22:F54,"*WORLDLINE*",AK$9:AK41,AK41),"")</f>
        <v/>
      </c>
    </row>
    <row r="42" spans="1:40" ht="24" x14ac:dyDescent="0.4">
      <c r="A42" t="s">
        <v>24</v>
      </c>
      <c r="B42" s="26">
        <v>45492</v>
      </c>
      <c r="C42">
        <v>138</v>
      </c>
      <c r="D42">
        <v>2803</v>
      </c>
      <c r="E42" t="s">
        <v>25</v>
      </c>
      <c r="F42" t="s">
        <v>26</v>
      </c>
      <c r="G42" t="s">
        <v>27</v>
      </c>
      <c r="H42" t="s">
        <v>28</v>
      </c>
      <c r="J42" s="26">
        <v>45492</v>
      </c>
      <c r="K42" s="37">
        <v>91.84</v>
      </c>
      <c r="L42" t="s">
        <v>30</v>
      </c>
      <c r="M42" t="s">
        <v>31</v>
      </c>
      <c r="N42" t="s">
        <v>32</v>
      </c>
      <c r="O42" t="s">
        <v>132</v>
      </c>
      <c r="V42"/>
      <c r="AF42" s="28" t="str">
        <f t="shared" si="1"/>
        <v/>
      </c>
      <c r="AG42" s="29" t="str">
        <f t="shared" si="2"/>
        <v/>
      </c>
      <c r="AH42" s="30" t="str">
        <f t="shared" si="7"/>
        <v/>
      </c>
      <c r="AI42" s="29" t="str">
        <f>IF(COUNTIF(AF$9:AF42,AF42)=COUNTIF(AF:AF,AF42),SUMIFS(AG$9:AG42,F$9:F42,"ATOS*",AF$9:AF42,AF42),"")</f>
        <v/>
      </c>
      <c r="AJ42" s="31" t="str">
        <f t="shared" si="8"/>
        <v/>
      </c>
      <c r="AK42" s="32" t="str">
        <f t="shared" si="4"/>
        <v/>
      </c>
      <c r="AL42" s="29" t="str">
        <f t="shared" si="5"/>
        <v/>
      </c>
      <c r="AM42" s="30" t="str">
        <f t="shared" si="6"/>
        <v/>
      </c>
      <c r="AN42" s="48" t="str">
        <f>IF(COUNTIF(AK$9:AK42,AK42)=COUNTIF(AK:AK,AK42),SUMIFS(AL$9:AL42,F$22:F55,"*WORLDLINE*",AK$9:AK42,AK42),"")</f>
        <v/>
      </c>
    </row>
    <row r="43" spans="1:40" ht="24" x14ac:dyDescent="0.4">
      <c r="A43" t="s">
        <v>24</v>
      </c>
      <c r="B43" s="26">
        <v>45492</v>
      </c>
      <c r="C43">
        <v>138</v>
      </c>
      <c r="D43">
        <v>2802</v>
      </c>
      <c r="E43" t="s">
        <v>71</v>
      </c>
      <c r="F43" t="s">
        <v>72</v>
      </c>
      <c r="J43" s="26">
        <v>45492</v>
      </c>
      <c r="K43" s="37">
        <v>72</v>
      </c>
      <c r="L43" t="s">
        <v>30</v>
      </c>
      <c r="M43" t="s">
        <v>55</v>
      </c>
      <c r="O43" t="s">
        <v>133</v>
      </c>
      <c r="V43"/>
      <c r="AF43" s="28" t="str">
        <f t="shared" si="1"/>
        <v/>
      </c>
      <c r="AG43" s="29" t="str">
        <f t="shared" si="2"/>
        <v/>
      </c>
      <c r="AH43" s="30" t="str">
        <f t="shared" si="7"/>
        <v/>
      </c>
      <c r="AI43" s="29" t="str">
        <f>IF(COUNTIF(AF$9:AF43,AF43)=COUNTIF(AF:AF,AF43),SUMIFS(AG$9:AG43,F$9:F43,"ATOS*",AF$9:AF43,AF43),"")</f>
        <v/>
      </c>
      <c r="AJ43" s="31" t="str">
        <f t="shared" si="8"/>
        <v>17/07/2024</v>
      </c>
      <c r="AK43" s="32">
        <f t="shared" si="4"/>
        <v>45490</v>
      </c>
      <c r="AL43" s="29">
        <f t="shared" si="5"/>
        <v>72</v>
      </c>
      <c r="AM43" s="30">
        <f t="shared" si="6"/>
        <v>45490</v>
      </c>
      <c r="AN43" s="49">
        <f>IF(COUNTIF(AK$9:AK43,AK43)=COUNTIF(AK:AK,AK43),SUMIFS(AL$9:AL43,F$22:F56,"*WORLDLINE*",AK$9:AK43,AK43),"")</f>
        <v>72</v>
      </c>
    </row>
    <row r="44" spans="1:40" ht="24" x14ac:dyDescent="0.4">
      <c r="A44" t="s">
        <v>24</v>
      </c>
      <c r="B44" s="26">
        <v>45492</v>
      </c>
      <c r="C44">
        <v>138</v>
      </c>
      <c r="D44">
        <v>2801</v>
      </c>
      <c r="E44" t="s">
        <v>52</v>
      </c>
      <c r="F44" t="s">
        <v>53</v>
      </c>
      <c r="J44" s="26">
        <v>45491</v>
      </c>
      <c r="K44" s="37">
        <v>25</v>
      </c>
      <c r="L44" t="s">
        <v>30</v>
      </c>
      <c r="M44" t="s">
        <v>55</v>
      </c>
      <c r="O44" t="s">
        <v>134</v>
      </c>
      <c r="V44"/>
      <c r="AF44" s="28">
        <f t="shared" si="1"/>
        <v>45491</v>
      </c>
      <c r="AG44" s="29">
        <f t="shared" si="2"/>
        <v>25</v>
      </c>
      <c r="AH44" s="30" t="str">
        <f t="shared" si="7"/>
        <v/>
      </c>
      <c r="AI44" s="29" t="str">
        <f>IF(COUNTIF(AF$9:AF44,AF44)=COUNTIF(AF:AF,AF44),SUMIFS(AG$9:AG44,F$9:F44,"ATOS*",AF$9:AF44,AF44),"")</f>
        <v/>
      </c>
      <c r="AJ44" s="31" t="str">
        <f t="shared" si="8"/>
        <v/>
      </c>
      <c r="AK44" s="32" t="str">
        <f t="shared" si="4"/>
        <v/>
      </c>
      <c r="AL44" s="29" t="str">
        <f t="shared" si="5"/>
        <v/>
      </c>
      <c r="AM44" s="30" t="str">
        <f t="shared" si="6"/>
        <v/>
      </c>
      <c r="AN44" s="48" t="str">
        <f>IF(COUNTIF(AK$9:AK44,AK44)=COUNTIF(AK:AK,AK44),SUMIFS(AL$9:AL44,F$22:F57,"*WORLDLINE*",AK$9:AK44,AK44),"")</f>
        <v/>
      </c>
    </row>
    <row r="45" spans="1:40" ht="24" x14ac:dyDescent="0.4">
      <c r="A45" t="s">
        <v>24</v>
      </c>
      <c r="B45" s="26">
        <v>45492</v>
      </c>
      <c r="C45">
        <v>138</v>
      </c>
      <c r="D45">
        <v>2800</v>
      </c>
      <c r="E45" t="s">
        <v>52</v>
      </c>
      <c r="F45" t="s">
        <v>53</v>
      </c>
      <c r="J45" s="26">
        <v>45491</v>
      </c>
      <c r="K45" s="37">
        <v>108</v>
      </c>
      <c r="L45" t="s">
        <v>30</v>
      </c>
      <c r="M45" t="s">
        <v>55</v>
      </c>
      <c r="O45" t="s">
        <v>135</v>
      </c>
      <c r="V45"/>
      <c r="AF45" s="28">
        <f t="shared" si="1"/>
        <v>45491</v>
      </c>
      <c r="AG45" s="29">
        <f t="shared" si="2"/>
        <v>108</v>
      </c>
      <c r="AH45" s="30" t="str">
        <f t="shared" si="7"/>
        <v/>
      </c>
      <c r="AI45" s="29" t="str">
        <f>IF(COUNTIF(AF$9:AF45,AF45)=COUNTIF(AF:AF,AF45),SUMIFS(AG$9:AG45,F$9:F45,"ATOS*",AF$9:AF45,AF45),"")</f>
        <v/>
      </c>
      <c r="AJ45" s="31" t="str">
        <f t="shared" si="8"/>
        <v/>
      </c>
      <c r="AK45" s="32" t="str">
        <f t="shared" si="4"/>
        <v/>
      </c>
      <c r="AL45" s="29" t="str">
        <f t="shared" si="5"/>
        <v/>
      </c>
      <c r="AM45" s="30" t="str">
        <f t="shared" si="6"/>
        <v/>
      </c>
      <c r="AN45" s="48" t="str">
        <f>IF(COUNTIF(AK$9:AK45,AK45)=COUNTIF(AK:AK,AK45),SUMIFS(AL$9:AL45,F$22:F58,"*WORLDLINE*",AK$9:AK45,AK45),"")</f>
        <v/>
      </c>
    </row>
    <row r="46" spans="1:40" ht="24" x14ac:dyDescent="0.4">
      <c r="A46" t="s">
        <v>24</v>
      </c>
      <c r="B46" s="26">
        <v>45492</v>
      </c>
      <c r="C46">
        <v>138</v>
      </c>
      <c r="D46">
        <v>2799</v>
      </c>
      <c r="E46" t="s">
        <v>52</v>
      </c>
      <c r="F46" t="s">
        <v>53</v>
      </c>
      <c r="J46" s="26">
        <v>45491</v>
      </c>
      <c r="K46" s="37">
        <v>44</v>
      </c>
      <c r="L46" t="s">
        <v>30</v>
      </c>
      <c r="M46" t="s">
        <v>55</v>
      </c>
      <c r="O46" t="s">
        <v>136</v>
      </c>
      <c r="V46"/>
      <c r="AF46" s="28">
        <f t="shared" si="1"/>
        <v>45491</v>
      </c>
      <c r="AG46" s="29">
        <f t="shared" si="2"/>
        <v>44</v>
      </c>
      <c r="AH46" s="30" t="str">
        <f t="shared" si="7"/>
        <v/>
      </c>
      <c r="AI46" s="29" t="str">
        <f>IF(COUNTIF(AF$9:AF46,AF46)=COUNTIF(AF:AF,AF46),SUMIFS(AG$9:AG46,F$9:F46,"ATOS*",AF$9:AF46,AF46),"")</f>
        <v/>
      </c>
      <c r="AJ46" s="31" t="str">
        <f t="shared" si="8"/>
        <v/>
      </c>
      <c r="AK46" s="32" t="str">
        <f t="shared" si="4"/>
        <v/>
      </c>
      <c r="AL46" s="29" t="str">
        <f t="shared" si="5"/>
        <v/>
      </c>
      <c r="AM46" s="30" t="str">
        <f t="shared" si="6"/>
        <v/>
      </c>
      <c r="AN46" s="48" t="str">
        <f>IF(COUNTIF(AK$9:AK46,AK46)=COUNTIF(AK:AK,AK46),SUMIFS(AL$9:AL46,F$22:F59,"*WORLDLINE*",AK$9:AK46,AK46),"")</f>
        <v/>
      </c>
    </row>
    <row r="47" spans="1:40" ht="24" x14ac:dyDescent="0.4">
      <c r="A47" t="s">
        <v>24</v>
      </c>
      <c r="B47" s="26">
        <v>45492</v>
      </c>
      <c r="C47">
        <v>138</v>
      </c>
      <c r="D47">
        <v>2798</v>
      </c>
      <c r="E47" t="s">
        <v>52</v>
      </c>
      <c r="F47" t="s">
        <v>53</v>
      </c>
      <c r="J47" s="26">
        <v>45491</v>
      </c>
      <c r="K47" s="37">
        <v>23</v>
      </c>
      <c r="L47" t="s">
        <v>30</v>
      </c>
      <c r="M47" t="s">
        <v>55</v>
      </c>
      <c r="O47" t="s">
        <v>137</v>
      </c>
      <c r="V47"/>
      <c r="AF47" s="28">
        <f t="shared" si="1"/>
        <v>45491</v>
      </c>
      <c r="AG47" s="29">
        <f t="shared" si="2"/>
        <v>23</v>
      </c>
      <c r="AH47" s="30" t="str">
        <f t="shared" si="7"/>
        <v/>
      </c>
      <c r="AI47" s="29" t="str">
        <f>IF(COUNTIF(AF$9:AF47,AF47)=COUNTIF(AF:AF,AF47),SUMIFS(AG$9:AG47,F$9:F47,"ATOS*",AF$9:AF47,AF47),"")</f>
        <v/>
      </c>
      <c r="AJ47" s="31" t="str">
        <f t="shared" si="8"/>
        <v/>
      </c>
      <c r="AK47" s="32" t="str">
        <f t="shared" si="4"/>
        <v/>
      </c>
      <c r="AL47" s="29" t="str">
        <f t="shared" si="5"/>
        <v/>
      </c>
      <c r="AM47" s="30" t="str">
        <f t="shared" si="6"/>
        <v/>
      </c>
      <c r="AN47" s="48" t="str">
        <f>IF(COUNTIF(AK$9:AK47,AK47)=COUNTIF(AK:AK,AK47),SUMIFS(AL$9:AL47,F$22:F60,"*WORLDLINE*",AK$9:AK47,AK47),"")</f>
        <v/>
      </c>
    </row>
    <row r="48" spans="1:40" ht="24" x14ac:dyDescent="0.4">
      <c r="A48" t="s">
        <v>24</v>
      </c>
      <c r="B48" s="26">
        <v>45492</v>
      </c>
      <c r="C48">
        <v>138</v>
      </c>
      <c r="D48">
        <v>2797</v>
      </c>
      <c r="E48" t="s">
        <v>52</v>
      </c>
      <c r="F48" t="s">
        <v>53</v>
      </c>
      <c r="J48" s="26">
        <v>45491</v>
      </c>
      <c r="K48" s="37">
        <v>94</v>
      </c>
      <c r="L48" t="s">
        <v>30</v>
      </c>
      <c r="M48" t="s">
        <v>55</v>
      </c>
      <c r="O48" t="s">
        <v>138</v>
      </c>
      <c r="V48"/>
      <c r="AF48" s="28">
        <f t="shared" si="1"/>
        <v>45491</v>
      </c>
      <c r="AG48" s="29">
        <f t="shared" si="2"/>
        <v>94</v>
      </c>
      <c r="AH48" s="30" t="str">
        <f t="shared" si="7"/>
        <v/>
      </c>
      <c r="AI48" s="29" t="str">
        <f>IF(COUNTIF(AF$9:AF48,AF48)=COUNTIF(AF:AF,AF48),SUMIFS(AG$9:AG48,F$9:F48,"ATOS*",AF$9:AF48,AF48),"")</f>
        <v/>
      </c>
      <c r="AJ48" s="31" t="str">
        <f t="shared" si="8"/>
        <v/>
      </c>
      <c r="AK48" s="32" t="str">
        <f t="shared" si="4"/>
        <v/>
      </c>
      <c r="AL48" s="29" t="str">
        <f t="shared" si="5"/>
        <v/>
      </c>
      <c r="AM48" s="30" t="str">
        <f t="shared" si="6"/>
        <v/>
      </c>
      <c r="AN48" s="48" t="str">
        <f>IF(COUNTIF(AK$9:AK48,AK48)=COUNTIF(AK:AK,AK48),SUMIFS(AL$9:AL48,F$22:F61,"*WORLDLINE*",AK$9:AK48,AK48),"")</f>
        <v/>
      </c>
    </row>
    <row r="49" spans="1:40" ht="24" x14ac:dyDescent="0.4">
      <c r="A49" t="s">
        <v>24</v>
      </c>
      <c r="B49" s="26">
        <v>45491</v>
      </c>
      <c r="C49">
        <v>137</v>
      </c>
      <c r="D49">
        <v>2796</v>
      </c>
      <c r="E49" t="s">
        <v>139</v>
      </c>
      <c r="F49" t="s">
        <v>140</v>
      </c>
      <c r="J49" s="26">
        <v>45491</v>
      </c>
      <c r="K49" s="37">
        <v>-847.5</v>
      </c>
      <c r="L49" t="s">
        <v>30</v>
      </c>
      <c r="M49" t="s">
        <v>141</v>
      </c>
      <c r="O49" t="s">
        <v>142</v>
      </c>
      <c r="V49"/>
      <c r="AF49" s="28" t="str">
        <f t="shared" si="1"/>
        <v/>
      </c>
      <c r="AG49" s="29" t="str">
        <f t="shared" si="2"/>
        <v/>
      </c>
      <c r="AH49" s="30" t="str">
        <f t="shared" si="7"/>
        <v/>
      </c>
      <c r="AI49" s="29" t="str">
        <f>IF(COUNTIF(AF$9:AF49,AF49)=COUNTIF(AF:AF,AF49),SUMIFS(AG$9:AG49,F$9:F49,"ATOS*",AF$9:AF49,AF49),"")</f>
        <v/>
      </c>
      <c r="AJ49" s="31" t="str">
        <f t="shared" si="8"/>
        <v/>
      </c>
      <c r="AK49" s="32" t="str">
        <f t="shared" si="4"/>
        <v/>
      </c>
      <c r="AL49" s="29" t="str">
        <f t="shared" si="5"/>
        <v/>
      </c>
      <c r="AM49" s="30" t="str">
        <f t="shared" si="6"/>
        <v/>
      </c>
      <c r="AN49" s="48" t="str">
        <f>IF(COUNTIF(AK$9:AK49,AK49)=COUNTIF(AK:AK,AK49),SUMIFS(AL$9:AL49,F$22:F62,"*WORLDLINE*",AK$9:AK49,AK49),"")</f>
        <v/>
      </c>
    </row>
    <row r="50" spans="1:40" ht="24" x14ac:dyDescent="0.4">
      <c r="A50" t="s">
        <v>24</v>
      </c>
      <c r="B50" s="26">
        <v>45491</v>
      </c>
      <c r="C50">
        <v>137</v>
      </c>
      <c r="D50">
        <v>2795</v>
      </c>
      <c r="E50" t="s">
        <v>143</v>
      </c>
      <c r="F50" t="s">
        <v>144</v>
      </c>
      <c r="J50" s="26">
        <v>45491</v>
      </c>
      <c r="K50" s="37">
        <v>-1527.32</v>
      </c>
      <c r="L50" t="s">
        <v>30</v>
      </c>
      <c r="M50" t="s">
        <v>31</v>
      </c>
      <c r="O50">
        <v>701127</v>
      </c>
      <c r="V50"/>
      <c r="AF50" s="28" t="str">
        <f t="shared" si="1"/>
        <v/>
      </c>
      <c r="AG50" s="29" t="str">
        <f t="shared" si="2"/>
        <v/>
      </c>
      <c r="AH50" s="30" t="str">
        <f t="shared" si="7"/>
        <v/>
      </c>
      <c r="AI50" s="29" t="str">
        <f>IF(COUNTIF(AF$9:AF50,AF50)=COUNTIF(AF:AF,AF50),SUMIFS(AG$9:AG50,F$9:F50,"ATOS*",AF$9:AF50,AF50),"")</f>
        <v/>
      </c>
      <c r="AJ50" s="31" t="str">
        <f t="shared" si="8"/>
        <v/>
      </c>
      <c r="AK50" s="32" t="str">
        <f t="shared" si="4"/>
        <v/>
      </c>
      <c r="AL50" s="29" t="str">
        <f t="shared" si="5"/>
        <v/>
      </c>
      <c r="AM50" s="30" t="str">
        <f t="shared" si="6"/>
        <v/>
      </c>
      <c r="AN50" s="48" t="str">
        <f>IF(COUNTIF(AK$9:AK50,AK50)=COUNTIF(AK:AK,AK50),SUMIFS(AL$9:AL50,F$22:F63,"*WORLDLINE*",AK$9:AK50,AK50),"")</f>
        <v/>
      </c>
    </row>
    <row r="51" spans="1:40" ht="24" x14ac:dyDescent="0.4">
      <c r="A51" t="s">
        <v>24</v>
      </c>
      <c r="B51" s="26">
        <v>45491</v>
      </c>
      <c r="C51">
        <v>137</v>
      </c>
      <c r="D51">
        <v>2794</v>
      </c>
      <c r="E51" t="s">
        <v>145</v>
      </c>
      <c r="F51" t="s">
        <v>146</v>
      </c>
      <c r="J51" s="26">
        <v>45491</v>
      </c>
      <c r="K51" s="37">
        <v>-9764.42</v>
      </c>
      <c r="L51" t="s">
        <v>30</v>
      </c>
      <c r="M51" t="s">
        <v>147</v>
      </c>
      <c r="O51">
        <v>702677</v>
      </c>
      <c r="V51"/>
      <c r="AF51" s="28" t="str">
        <f t="shared" si="1"/>
        <v/>
      </c>
      <c r="AG51" s="29" t="str">
        <f t="shared" si="2"/>
        <v/>
      </c>
      <c r="AH51" s="30" t="str">
        <f t="shared" si="7"/>
        <v/>
      </c>
      <c r="AI51" s="29" t="str">
        <f>IF(COUNTIF(AF$9:AF51,AF51)=COUNTIF(AF:AF,AF51),SUMIFS(AG$9:AG51,F$9:F51,"ATOS*",AF$9:AF51,AF51),"")</f>
        <v/>
      </c>
      <c r="AJ51" s="31" t="str">
        <f t="shared" si="8"/>
        <v/>
      </c>
      <c r="AK51" s="32" t="str">
        <f t="shared" si="4"/>
        <v/>
      </c>
      <c r="AL51" s="29" t="str">
        <f t="shared" si="5"/>
        <v/>
      </c>
      <c r="AM51" s="30" t="str">
        <f t="shared" si="6"/>
        <v/>
      </c>
      <c r="AN51" s="48" t="str">
        <f>IF(COUNTIF(AK$9:AK51,AK51)=COUNTIF(AK:AK,AK51),SUMIFS(AL$9:AL51,F$22:F64,"*WORLDLINE*",AK$9:AK51,AK51),"")</f>
        <v/>
      </c>
    </row>
    <row r="52" spans="1:40" ht="24" x14ac:dyDescent="0.4">
      <c r="A52" t="s">
        <v>24</v>
      </c>
      <c r="B52" s="26">
        <v>45491</v>
      </c>
      <c r="C52">
        <v>137</v>
      </c>
      <c r="D52">
        <v>2793</v>
      </c>
      <c r="E52" t="s">
        <v>52</v>
      </c>
      <c r="F52" t="s">
        <v>53</v>
      </c>
      <c r="J52" s="26">
        <v>45491</v>
      </c>
      <c r="K52" s="37">
        <v>59</v>
      </c>
      <c r="L52" t="s">
        <v>30</v>
      </c>
      <c r="M52" t="s">
        <v>55</v>
      </c>
      <c r="O52" t="s">
        <v>148</v>
      </c>
      <c r="V52"/>
      <c r="AF52" s="28">
        <f t="shared" si="1"/>
        <v>45491</v>
      </c>
      <c r="AG52" s="29">
        <f t="shared" si="2"/>
        <v>59</v>
      </c>
      <c r="AH52" s="30">
        <f t="shared" si="7"/>
        <v>45491</v>
      </c>
      <c r="AI52" s="29">
        <f>IF(COUNTIF(AF$9:AF52,AF52)=COUNTIF(AF:AF,AF52),SUMIFS(AG$9:AG52,F$9:F52,"ATOS*",AF$9:AF52,AF52),"")</f>
        <v>353</v>
      </c>
      <c r="AJ52" s="31" t="str">
        <f t="shared" si="8"/>
        <v/>
      </c>
      <c r="AK52" s="32" t="str">
        <f t="shared" si="4"/>
        <v/>
      </c>
      <c r="AL52" s="29" t="str">
        <f t="shared" si="5"/>
        <v/>
      </c>
      <c r="AM52" s="30" t="str">
        <f t="shared" si="6"/>
        <v/>
      </c>
      <c r="AN52" s="48" t="str">
        <f>IF(COUNTIF(AK$9:AK52,AK52)=COUNTIF(AK:AK,AK52),SUMIFS(AL$9:AL52,F$22:F65,"*WORLDLINE*",AK$9:AK52,AK52),"")</f>
        <v/>
      </c>
    </row>
    <row r="53" spans="1:40" ht="24" x14ac:dyDescent="0.4">
      <c r="A53" t="s">
        <v>24</v>
      </c>
      <c r="B53" s="26">
        <v>45491</v>
      </c>
      <c r="C53">
        <v>137</v>
      </c>
      <c r="D53">
        <v>2792</v>
      </c>
      <c r="F53" t="s">
        <v>149</v>
      </c>
      <c r="H53" t="s">
        <v>150</v>
      </c>
      <c r="J53" s="26">
        <v>45491</v>
      </c>
      <c r="K53" s="37">
        <v>-41.94</v>
      </c>
      <c r="L53" t="s">
        <v>30</v>
      </c>
      <c r="N53" t="s">
        <v>32</v>
      </c>
      <c r="O53" t="s">
        <v>151</v>
      </c>
      <c r="V53"/>
      <c r="AF53" s="28" t="str">
        <f t="shared" si="1"/>
        <v/>
      </c>
      <c r="AG53" s="29" t="str">
        <f t="shared" si="2"/>
        <v/>
      </c>
      <c r="AH53" s="30" t="str">
        <f t="shared" si="7"/>
        <v/>
      </c>
      <c r="AI53" s="29" t="str">
        <f>IF(COUNTIF(AF$9:AF53,AF53)=COUNTIF(AF:AF,AF53),SUMIFS(AG$9:AG53,F$9:F53,"ATOS*",AF$9:AF53,AF53),"")</f>
        <v/>
      </c>
      <c r="AJ53" s="31" t="str">
        <f t="shared" si="8"/>
        <v/>
      </c>
      <c r="AK53" s="32" t="str">
        <f t="shared" si="4"/>
        <v/>
      </c>
      <c r="AL53" s="29" t="str">
        <f t="shared" si="5"/>
        <v/>
      </c>
      <c r="AM53" s="30" t="str">
        <f t="shared" si="6"/>
        <v/>
      </c>
      <c r="AN53" s="48" t="str">
        <f>IF(COUNTIF(AK$9:AK53,AK53)=COUNTIF(AK:AK,AK53),SUMIFS(AL$9:AL53,F$22:F66,"*WORLDLINE*",AK$9:AK53,AK53),"")</f>
        <v/>
      </c>
    </row>
    <row r="54" spans="1:40" ht="24" x14ac:dyDescent="0.4">
      <c r="A54" t="s">
        <v>24</v>
      </c>
      <c r="B54" s="26">
        <v>45491</v>
      </c>
      <c r="C54">
        <v>137</v>
      </c>
      <c r="D54">
        <v>2791</v>
      </c>
      <c r="E54" t="s">
        <v>25</v>
      </c>
      <c r="F54" t="s">
        <v>26</v>
      </c>
      <c r="G54" t="s">
        <v>27</v>
      </c>
      <c r="H54" t="s">
        <v>28</v>
      </c>
      <c r="J54" s="26">
        <v>45491</v>
      </c>
      <c r="K54" s="37">
        <v>329.15</v>
      </c>
      <c r="L54" t="s">
        <v>30</v>
      </c>
      <c r="M54" t="s">
        <v>31</v>
      </c>
      <c r="N54" t="s">
        <v>32</v>
      </c>
      <c r="O54" t="s">
        <v>152</v>
      </c>
      <c r="V54"/>
      <c r="AF54" s="28" t="str">
        <f t="shared" si="1"/>
        <v/>
      </c>
      <c r="AG54" s="29" t="str">
        <f t="shared" si="2"/>
        <v/>
      </c>
      <c r="AH54" s="30" t="str">
        <f t="shared" si="7"/>
        <v/>
      </c>
      <c r="AI54" s="29" t="str">
        <f>IF(COUNTIF(AF$9:AF54,AF54)=COUNTIF(AF:AF,AF54),SUMIFS(AG$9:AG54,F$9:F54,"ATOS*",AF$9:AF54,AF54),"")</f>
        <v/>
      </c>
      <c r="AJ54" s="31" t="str">
        <f t="shared" si="8"/>
        <v/>
      </c>
      <c r="AK54" s="32" t="str">
        <f t="shared" si="4"/>
        <v/>
      </c>
      <c r="AL54" s="29" t="str">
        <f t="shared" si="5"/>
        <v/>
      </c>
      <c r="AM54" s="30" t="str">
        <f t="shared" si="6"/>
        <v/>
      </c>
      <c r="AN54" s="48" t="str">
        <f>IF(COUNTIF(AK$9:AK54,AK54)=COUNTIF(AK:AK,AK54),SUMIFS(AL$9:AL54,F$22:F67,"*WORLDLINE*",AK$9:AK54,AK54),"")</f>
        <v/>
      </c>
    </row>
    <row r="55" spans="1:40" ht="24" x14ac:dyDescent="0.4">
      <c r="A55" t="s">
        <v>24</v>
      </c>
      <c r="B55" s="26">
        <v>45491</v>
      </c>
      <c r="C55">
        <v>137</v>
      </c>
      <c r="D55">
        <v>2790</v>
      </c>
      <c r="E55" t="s">
        <v>71</v>
      </c>
      <c r="F55" t="s">
        <v>72</v>
      </c>
      <c r="J55" s="26">
        <v>45491</v>
      </c>
      <c r="K55" s="37">
        <v>239</v>
      </c>
      <c r="L55" t="s">
        <v>30</v>
      </c>
      <c r="M55" t="s">
        <v>55</v>
      </c>
      <c r="O55" t="s">
        <v>153</v>
      </c>
      <c r="V55"/>
      <c r="AF55" s="28" t="str">
        <f t="shared" si="1"/>
        <v/>
      </c>
      <c r="AG55" s="29" t="str">
        <f t="shared" si="2"/>
        <v/>
      </c>
      <c r="AH55" s="30" t="str">
        <f t="shared" si="7"/>
        <v/>
      </c>
      <c r="AI55" s="29" t="str">
        <f>IF(COUNTIF(AF$9:AF55,AF55)=COUNTIF(AF:AF,AF55),SUMIFS(AG$9:AG55,F$9:F55,"ATOS*",AF$9:AF55,AF55),"")</f>
        <v/>
      </c>
      <c r="AJ55" s="31" t="str">
        <f t="shared" si="8"/>
        <v>16/07/2024</v>
      </c>
      <c r="AK55" s="32">
        <f t="shared" si="4"/>
        <v>45489</v>
      </c>
      <c r="AL55" s="29">
        <f t="shared" si="5"/>
        <v>239</v>
      </c>
      <c r="AM55" s="30">
        <f t="shared" si="6"/>
        <v>45489</v>
      </c>
      <c r="AN55" s="49">
        <f>IF(COUNTIF(AK$9:AK55,AK55)=COUNTIF(AK:AK,AK55),SUMIFS(AL$9:AL55,F$22:F68,"*WORLDLINE*",AK$9:AK55,AK55),"")</f>
        <v>239</v>
      </c>
    </row>
    <row r="56" spans="1:40" ht="24" x14ac:dyDescent="0.4">
      <c r="A56" t="s">
        <v>24</v>
      </c>
      <c r="B56" s="26">
        <v>45491</v>
      </c>
      <c r="C56">
        <v>137</v>
      </c>
      <c r="D56">
        <v>2789</v>
      </c>
      <c r="E56" t="s">
        <v>52</v>
      </c>
      <c r="F56" t="s">
        <v>53</v>
      </c>
      <c r="J56" s="26">
        <v>45490</v>
      </c>
      <c r="K56" s="37">
        <v>44</v>
      </c>
      <c r="L56" t="s">
        <v>30</v>
      </c>
      <c r="M56" t="s">
        <v>55</v>
      </c>
      <c r="O56" t="s">
        <v>154</v>
      </c>
      <c r="V56"/>
      <c r="AF56" s="28">
        <f t="shared" si="1"/>
        <v>45490</v>
      </c>
      <c r="AG56" s="29">
        <f t="shared" si="2"/>
        <v>44</v>
      </c>
      <c r="AH56" s="30" t="str">
        <f t="shared" si="7"/>
        <v/>
      </c>
      <c r="AI56" s="29" t="str">
        <f>IF(COUNTIF(AF$9:AF56,AF56)=COUNTIF(AF:AF,AF56),SUMIFS(AG$9:AG56,F$9:F56,"ATOS*",AF$9:AF56,AF56),"")</f>
        <v/>
      </c>
      <c r="AJ56" s="31" t="str">
        <f t="shared" si="8"/>
        <v/>
      </c>
      <c r="AK56" s="32" t="str">
        <f t="shared" si="4"/>
        <v/>
      </c>
      <c r="AL56" s="29" t="str">
        <f t="shared" si="5"/>
        <v/>
      </c>
      <c r="AM56" s="30" t="str">
        <f t="shared" ref="AM56:AM67" si="13">IF(AN56="","",AK56)</f>
        <v/>
      </c>
      <c r="AN56" s="48" t="str">
        <f>IF(COUNTIF(AK$9:AK56,AK56)=COUNTIF(AK:AK,AK56),SUMIFS(AL$9:AL56,F$22:F69,"*WORLDLINE*",AK$9:AK56,AK56),"")</f>
        <v/>
      </c>
    </row>
    <row r="57" spans="1:40" ht="24" x14ac:dyDescent="0.4">
      <c r="A57" t="s">
        <v>24</v>
      </c>
      <c r="B57" s="26">
        <v>45491</v>
      </c>
      <c r="C57">
        <v>137</v>
      </c>
      <c r="D57">
        <v>2788</v>
      </c>
      <c r="E57" t="s">
        <v>52</v>
      </c>
      <c r="F57" t="s">
        <v>53</v>
      </c>
      <c r="J57" s="26">
        <v>45490</v>
      </c>
      <c r="K57" s="37">
        <v>25</v>
      </c>
      <c r="L57" t="s">
        <v>30</v>
      </c>
      <c r="M57" t="s">
        <v>55</v>
      </c>
      <c r="O57" t="s">
        <v>155</v>
      </c>
      <c r="V57"/>
      <c r="AF57" s="28">
        <f t="shared" si="1"/>
        <v>45490</v>
      </c>
      <c r="AG57" s="29">
        <f t="shared" si="2"/>
        <v>25</v>
      </c>
      <c r="AH57" s="30" t="str">
        <f t="shared" si="7"/>
        <v/>
      </c>
      <c r="AI57" s="29" t="str">
        <f>IF(COUNTIF(AF$9:AF57,AF57)=COUNTIF(AF:AF,AF57),SUMIFS(AG$9:AG57,F$9:F57,"ATOS*",AF$9:AF57,AF57),"")</f>
        <v/>
      </c>
      <c r="AJ57" s="31" t="str">
        <f t="shared" si="8"/>
        <v/>
      </c>
      <c r="AK57" s="32" t="str">
        <f t="shared" si="4"/>
        <v/>
      </c>
      <c r="AL57" s="29" t="str">
        <f t="shared" si="5"/>
        <v/>
      </c>
      <c r="AM57" s="30" t="str">
        <f t="shared" si="13"/>
        <v/>
      </c>
      <c r="AN57" s="48" t="str">
        <f>IF(COUNTIF(AK$9:AK57,AK57)=COUNTIF(AK:AK,AK57),SUMIFS(AL$9:AL57,F$22:F70,"*WORLDLINE*",AK$9:AK57,AK57),"")</f>
        <v/>
      </c>
    </row>
    <row r="58" spans="1:40" ht="24" x14ac:dyDescent="0.4">
      <c r="A58" t="s">
        <v>24</v>
      </c>
      <c r="B58" s="26">
        <v>45491</v>
      </c>
      <c r="C58">
        <v>137</v>
      </c>
      <c r="D58">
        <v>2787</v>
      </c>
      <c r="E58" t="s">
        <v>52</v>
      </c>
      <c r="F58" t="s">
        <v>53</v>
      </c>
      <c r="J58" s="26">
        <v>45490</v>
      </c>
      <c r="K58" s="37">
        <v>93</v>
      </c>
      <c r="L58" t="s">
        <v>30</v>
      </c>
      <c r="M58" t="s">
        <v>55</v>
      </c>
      <c r="O58" t="s">
        <v>156</v>
      </c>
      <c r="V58"/>
      <c r="AF58" s="28">
        <f t="shared" si="1"/>
        <v>45490</v>
      </c>
      <c r="AG58" s="29">
        <f t="shared" si="2"/>
        <v>93</v>
      </c>
      <c r="AH58" s="30" t="str">
        <f t="shared" si="7"/>
        <v/>
      </c>
      <c r="AI58" s="29" t="str">
        <f>IF(COUNTIF(AF$9:AF58,AF58)=COUNTIF(AF:AF,AF58),SUMIFS(AG$9:AG58,F$9:F58,"ATOS*",AF$9:AF58,AF58),"")</f>
        <v/>
      </c>
      <c r="AJ58" s="31" t="str">
        <f t="shared" si="8"/>
        <v/>
      </c>
      <c r="AK58" s="32" t="str">
        <f t="shared" si="4"/>
        <v/>
      </c>
      <c r="AL58" s="29" t="str">
        <f t="shared" si="5"/>
        <v/>
      </c>
      <c r="AM58" s="30" t="str">
        <f t="shared" si="13"/>
        <v/>
      </c>
      <c r="AN58" s="48" t="str">
        <f>IF(COUNTIF(AK$9:AK58,AK58)=COUNTIF(AK:AK,AK58),SUMIFS(AL$9:AL58,F$22:F71,"*WORLDLINE*",AK$9:AK58,AK58),"")</f>
        <v/>
      </c>
    </row>
    <row r="59" spans="1:40" ht="24" x14ac:dyDescent="0.4">
      <c r="A59" t="s">
        <v>24</v>
      </c>
      <c r="B59" s="26">
        <v>45491</v>
      </c>
      <c r="C59">
        <v>137</v>
      </c>
      <c r="D59">
        <v>2786</v>
      </c>
      <c r="E59" t="s">
        <v>52</v>
      </c>
      <c r="F59" t="s">
        <v>53</v>
      </c>
      <c r="J59" s="26">
        <v>45490</v>
      </c>
      <c r="K59" s="37">
        <v>33</v>
      </c>
      <c r="L59" t="s">
        <v>30</v>
      </c>
      <c r="M59" t="s">
        <v>55</v>
      </c>
      <c r="O59" t="s">
        <v>157</v>
      </c>
      <c r="V59"/>
      <c r="AF59" s="28">
        <f t="shared" si="1"/>
        <v>45490</v>
      </c>
      <c r="AG59" s="29">
        <f t="shared" si="2"/>
        <v>33</v>
      </c>
      <c r="AH59" s="30" t="str">
        <f t="shared" si="7"/>
        <v/>
      </c>
      <c r="AI59" s="29" t="str">
        <f>IF(COUNTIF(AF$9:AF59,AF59)=COUNTIF(AF:AF,AF59),SUMIFS(AG$9:AG59,F$9:F59,"ATOS*",AF$9:AF59,AF59),"")</f>
        <v/>
      </c>
      <c r="AJ59" s="31" t="str">
        <f t="shared" si="8"/>
        <v/>
      </c>
      <c r="AK59" s="32" t="str">
        <f t="shared" si="4"/>
        <v/>
      </c>
      <c r="AL59" s="29" t="str">
        <f t="shared" si="5"/>
        <v/>
      </c>
      <c r="AM59" s="30" t="str">
        <f t="shared" si="13"/>
        <v/>
      </c>
      <c r="AN59" s="48" t="str">
        <f>IF(COUNTIF(AK$9:AK59,AK59)=COUNTIF(AK:AK,AK59),SUMIFS(AL$9:AL59,F$22:F72,"*WORLDLINE*",AK$9:AK59,AK59),"")</f>
        <v/>
      </c>
    </row>
    <row r="60" spans="1:40" ht="24" x14ac:dyDescent="0.4">
      <c r="A60" t="s">
        <v>24</v>
      </c>
      <c r="B60" s="26">
        <v>45491</v>
      </c>
      <c r="C60">
        <v>137</v>
      </c>
      <c r="D60">
        <v>2785</v>
      </c>
      <c r="E60" t="s">
        <v>52</v>
      </c>
      <c r="F60" t="s">
        <v>53</v>
      </c>
      <c r="J60" s="26">
        <v>45490</v>
      </c>
      <c r="K60" s="37">
        <v>38</v>
      </c>
      <c r="L60" t="s">
        <v>30</v>
      </c>
      <c r="M60" t="s">
        <v>55</v>
      </c>
      <c r="O60" t="s">
        <v>158</v>
      </c>
      <c r="V60"/>
      <c r="AF60" s="28">
        <f t="shared" si="1"/>
        <v>45490</v>
      </c>
      <c r="AG60" s="29">
        <f t="shared" si="2"/>
        <v>38</v>
      </c>
      <c r="AH60" s="30" t="str">
        <f t="shared" si="7"/>
        <v/>
      </c>
      <c r="AI60" s="29" t="str">
        <f>IF(COUNTIF(AF$9:AF60,AF60)=COUNTIF(AF:AF,AF60),SUMIFS(AG$9:AG60,F$9:F60,"ATOS*",AF$9:AF60,AF60),"")</f>
        <v/>
      </c>
      <c r="AJ60" s="31" t="str">
        <f t="shared" si="8"/>
        <v/>
      </c>
      <c r="AK60" s="32" t="str">
        <f t="shared" si="4"/>
        <v/>
      </c>
      <c r="AL60" s="29" t="str">
        <f t="shared" si="5"/>
        <v/>
      </c>
      <c r="AM60" s="30" t="str">
        <f t="shared" si="13"/>
        <v/>
      </c>
      <c r="AN60" s="48" t="str">
        <f>IF(COUNTIF(AK$9:AK60,AK60)=COUNTIF(AK:AK,AK60),SUMIFS(AL$9:AL60,F$22:F73,"*WORLDLINE*",AK$9:AK60,AK60),"")</f>
        <v/>
      </c>
    </row>
    <row r="61" spans="1:40" ht="24" x14ac:dyDescent="0.4">
      <c r="A61" t="s">
        <v>24</v>
      </c>
      <c r="B61" s="26">
        <v>45491</v>
      </c>
      <c r="C61">
        <v>137</v>
      </c>
      <c r="D61">
        <v>2784</v>
      </c>
      <c r="E61" t="s">
        <v>52</v>
      </c>
      <c r="F61" t="s">
        <v>53</v>
      </c>
      <c r="J61" s="26">
        <v>45490</v>
      </c>
      <c r="K61" s="37">
        <v>124</v>
      </c>
      <c r="L61" t="s">
        <v>30</v>
      </c>
      <c r="M61" t="s">
        <v>55</v>
      </c>
      <c r="O61" t="s">
        <v>159</v>
      </c>
      <c r="V61"/>
      <c r="AF61" s="28">
        <f t="shared" si="1"/>
        <v>45490</v>
      </c>
      <c r="AG61" s="29">
        <f t="shared" si="2"/>
        <v>124</v>
      </c>
      <c r="AH61" s="30" t="str">
        <f t="shared" si="7"/>
        <v/>
      </c>
      <c r="AI61" s="29" t="str">
        <f>IF(COUNTIF(AF$9:AF61,AF61)=COUNTIF(AF:AF,AF61),SUMIFS(AG$9:AG61,F$9:F61,"ATOS*",AF$9:AF61,AF61),"")</f>
        <v/>
      </c>
      <c r="AJ61" s="31" t="str">
        <f t="shared" si="8"/>
        <v/>
      </c>
      <c r="AK61" s="32" t="str">
        <f t="shared" si="4"/>
        <v/>
      </c>
      <c r="AL61" s="29" t="str">
        <f t="shared" si="5"/>
        <v/>
      </c>
      <c r="AM61" s="30" t="str">
        <f t="shared" si="13"/>
        <v/>
      </c>
      <c r="AN61" s="48" t="str">
        <f>IF(COUNTIF(AK$9:AK61,AK61)=COUNTIF(AK:AK,AK61),SUMIFS(AL$9:AL61,F$22:F74,"*WORLDLINE*",AK$9:AK61,AK61),"")</f>
        <v/>
      </c>
    </row>
    <row r="62" spans="1:40" ht="24" x14ac:dyDescent="0.4">
      <c r="A62" t="s">
        <v>24</v>
      </c>
      <c r="B62" s="26">
        <v>45490</v>
      </c>
      <c r="C62">
        <v>136</v>
      </c>
      <c r="D62">
        <v>2783</v>
      </c>
      <c r="E62" t="s">
        <v>160</v>
      </c>
      <c r="F62" t="s">
        <v>161</v>
      </c>
      <c r="G62" t="s">
        <v>162</v>
      </c>
      <c r="H62" t="s">
        <v>163</v>
      </c>
      <c r="J62" s="26">
        <v>45490</v>
      </c>
      <c r="K62" s="37">
        <v>-532.4</v>
      </c>
      <c r="L62" t="s">
        <v>30</v>
      </c>
      <c r="M62" t="s">
        <v>141</v>
      </c>
      <c r="N62" t="s">
        <v>32</v>
      </c>
      <c r="O62" t="s">
        <v>164</v>
      </c>
      <c r="V62"/>
      <c r="AF62" s="28" t="str">
        <f t="shared" si="1"/>
        <v/>
      </c>
      <c r="AG62" s="29" t="str">
        <f t="shared" si="2"/>
        <v/>
      </c>
      <c r="AH62" s="30" t="str">
        <f t="shared" si="7"/>
        <v/>
      </c>
      <c r="AI62" s="29" t="str">
        <f>IF(COUNTIF(AF$9:AF62,AF62)=COUNTIF(AF:AF,AF62),SUMIFS(AG$9:AG62,F$9:F62,"ATOS*",AF$9:AF62,AF62),"")</f>
        <v/>
      </c>
      <c r="AJ62" s="31" t="str">
        <f t="shared" si="8"/>
        <v/>
      </c>
      <c r="AK62" s="32" t="str">
        <f t="shared" si="4"/>
        <v/>
      </c>
      <c r="AL62" s="29" t="str">
        <f t="shared" si="5"/>
        <v/>
      </c>
      <c r="AM62" s="30" t="str">
        <f t="shared" si="13"/>
        <v/>
      </c>
      <c r="AN62" s="48" t="str">
        <f>IF(COUNTIF(AK$9:AK62,AK62)=COUNTIF(AK:AK,AK62),SUMIFS(AL$9:AL62,F$22:F75,"*WORLDLINE*",AK$9:AK62,AK62),"")</f>
        <v/>
      </c>
    </row>
    <row r="63" spans="1:40" ht="24" x14ac:dyDescent="0.4">
      <c r="A63" t="s">
        <v>24</v>
      </c>
      <c r="B63" s="26">
        <v>45490</v>
      </c>
      <c r="C63">
        <v>136</v>
      </c>
      <c r="D63">
        <v>2782</v>
      </c>
      <c r="F63" t="s">
        <v>57</v>
      </c>
      <c r="H63" t="s">
        <v>58</v>
      </c>
      <c r="J63" s="26">
        <v>45490</v>
      </c>
      <c r="K63" s="37">
        <v>-8</v>
      </c>
      <c r="L63" t="s">
        <v>30</v>
      </c>
      <c r="N63" t="s">
        <v>32</v>
      </c>
      <c r="O63" t="s">
        <v>165</v>
      </c>
      <c r="V63"/>
      <c r="AF63" s="28" t="str">
        <f t="shared" si="1"/>
        <v/>
      </c>
      <c r="AG63" s="29" t="str">
        <f t="shared" si="2"/>
        <v/>
      </c>
      <c r="AH63" s="30" t="str">
        <f t="shared" si="7"/>
        <v/>
      </c>
      <c r="AI63" s="29" t="str">
        <f>IF(COUNTIF(AF$9:AF63,AF63)=COUNTIF(AF:AF,AF63),SUMIFS(AG$9:AG63,F$9:F63,"ATOS*",AF$9:AF63,AF63),"")</f>
        <v/>
      </c>
      <c r="AJ63" s="31" t="str">
        <f t="shared" si="8"/>
        <v/>
      </c>
      <c r="AK63" s="32" t="str">
        <f t="shared" si="4"/>
        <v/>
      </c>
      <c r="AL63" s="29" t="str">
        <f t="shared" si="5"/>
        <v/>
      </c>
      <c r="AM63" s="30" t="str">
        <f t="shared" si="13"/>
        <v/>
      </c>
      <c r="AN63" s="48" t="str">
        <f>IF(COUNTIF(AK$9:AK63,AK63)=COUNTIF(AK:AK,AK63),SUMIFS(AL$9:AL63,F$22:F76,"*WORLDLINE*",AK$9:AK63,AK63),"")</f>
        <v/>
      </c>
    </row>
    <row r="64" spans="1:40" ht="24" x14ac:dyDescent="0.4">
      <c r="A64" t="s">
        <v>24</v>
      </c>
      <c r="B64" s="26">
        <v>45490</v>
      </c>
      <c r="C64">
        <v>136</v>
      </c>
      <c r="D64">
        <v>2781</v>
      </c>
      <c r="E64" t="s">
        <v>52</v>
      </c>
      <c r="F64" t="s">
        <v>53</v>
      </c>
      <c r="J64" s="26">
        <v>45490</v>
      </c>
      <c r="K64" s="37">
        <v>213</v>
      </c>
      <c r="L64" t="s">
        <v>30</v>
      </c>
      <c r="M64" t="s">
        <v>55</v>
      </c>
      <c r="O64" t="s">
        <v>166</v>
      </c>
      <c r="V64"/>
      <c r="AF64" s="28">
        <f t="shared" si="1"/>
        <v>45490</v>
      </c>
      <c r="AG64" s="29">
        <f t="shared" si="2"/>
        <v>213</v>
      </c>
      <c r="AH64" s="30">
        <f t="shared" si="7"/>
        <v>45490</v>
      </c>
      <c r="AI64" s="29">
        <f>IF(COUNTIF(AF$9:AF64,AF64)=COUNTIF(AF:AF,AF64),SUMIFS(AG$9:AG64,F$9:F64,"ATOS*",AF$9:AF64,AF64),"")</f>
        <v>570</v>
      </c>
      <c r="AJ64" s="31" t="str">
        <f t="shared" si="8"/>
        <v/>
      </c>
      <c r="AK64" s="32" t="str">
        <f t="shared" si="4"/>
        <v/>
      </c>
      <c r="AL64" s="29" t="str">
        <f t="shared" si="5"/>
        <v/>
      </c>
      <c r="AM64" s="30" t="str">
        <f t="shared" si="13"/>
        <v/>
      </c>
      <c r="AN64" s="48" t="str">
        <f>IF(COUNTIF(AK$9:AK64,AK64)=COUNTIF(AK:AK,AK64),SUMIFS(AL$9:AL64,F$22:F77,"*WORLDLINE*",AK$9:AK64,AK64),"")</f>
        <v/>
      </c>
    </row>
    <row r="65" spans="1:40" ht="24" x14ac:dyDescent="0.4">
      <c r="A65" t="s">
        <v>24</v>
      </c>
      <c r="B65" s="26">
        <v>45490</v>
      </c>
      <c r="C65">
        <v>136</v>
      </c>
      <c r="D65">
        <v>2780</v>
      </c>
      <c r="E65" t="s">
        <v>167</v>
      </c>
      <c r="F65" t="s">
        <v>168</v>
      </c>
      <c r="G65" t="s">
        <v>169</v>
      </c>
      <c r="H65" t="s">
        <v>170</v>
      </c>
      <c r="J65" s="26">
        <v>45490</v>
      </c>
      <c r="K65" s="37">
        <v>1001.92</v>
      </c>
      <c r="L65" t="s">
        <v>30</v>
      </c>
      <c r="M65" t="s">
        <v>141</v>
      </c>
      <c r="N65" t="s">
        <v>32</v>
      </c>
      <c r="O65" t="s">
        <v>171</v>
      </c>
      <c r="V65"/>
      <c r="AF65" s="28" t="str">
        <f t="shared" si="1"/>
        <v/>
      </c>
      <c r="AG65" s="29" t="str">
        <f t="shared" si="2"/>
        <v/>
      </c>
      <c r="AH65" s="30" t="str">
        <f t="shared" si="7"/>
        <v/>
      </c>
      <c r="AI65" s="29" t="str">
        <f>IF(COUNTIF(AF$9:AF65,AF65)=COUNTIF(AF:AF,AF65),SUMIFS(AG$9:AG65,F$9:F65,"ATOS*",AF$9:AF65,AF65),"")</f>
        <v/>
      </c>
      <c r="AJ65" s="31" t="str">
        <f t="shared" si="8"/>
        <v/>
      </c>
      <c r="AK65" s="32" t="str">
        <f t="shared" si="4"/>
        <v/>
      </c>
      <c r="AL65" s="29" t="str">
        <f t="shared" si="5"/>
        <v/>
      </c>
      <c r="AM65" s="30" t="str">
        <f t="shared" si="13"/>
        <v/>
      </c>
      <c r="AN65" s="48" t="str">
        <f>IF(COUNTIF(AK$9:AK65,AK65)=COUNTIF(AK:AK,AK65),SUMIFS(AL$9:AL65,F$22:F78,"*WORLDLINE*",AK$9:AK65,AK65),"")</f>
        <v/>
      </c>
    </row>
    <row r="66" spans="1:40" ht="24" x14ac:dyDescent="0.4">
      <c r="A66" t="s">
        <v>24</v>
      </c>
      <c r="B66" s="26">
        <v>45490</v>
      </c>
      <c r="C66">
        <v>136</v>
      </c>
      <c r="D66">
        <v>2779</v>
      </c>
      <c r="E66" t="s">
        <v>25</v>
      </c>
      <c r="F66" t="s">
        <v>26</v>
      </c>
      <c r="G66" t="s">
        <v>27</v>
      </c>
      <c r="H66" t="s">
        <v>28</v>
      </c>
      <c r="J66" s="26">
        <v>45490</v>
      </c>
      <c r="K66" s="37">
        <v>267.89</v>
      </c>
      <c r="L66" t="s">
        <v>30</v>
      </c>
      <c r="M66" t="s">
        <v>31</v>
      </c>
      <c r="N66" t="s">
        <v>32</v>
      </c>
      <c r="O66" t="s">
        <v>172</v>
      </c>
      <c r="V66"/>
      <c r="AF66" s="28" t="str">
        <f t="shared" si="1"/>
        <v/>
      </c>
      <c r="AG66" s="29" t="str">
        <f t="shared" si="2"/>
        <v/>
      </c>
      <c r="AH66" s="30" t="str">
        <f t="shared" si="7"/>
        <v/>
      </c>
      <c r="AI66" s="29" t="str">
        <f>IF(COUNTIF(AF$9:AF66,AF66)=COUNTIF(AF:AF,AF66),SUMIFS(AG$9:AG66,F$9:F66,"ATOS*",AF$9:AF66,AF66),"")</f>
        <v/>
      </c>
      <c r="AJ66" s="31" t="str">
        <f t="shared" si="8"/>
        <v/>
      </c>
      <c r="AK66" s="32" t="str">
        <f t="shared" si="4"/>
        <v/>
      </c>
      <c r="AL66" s="29" t="str">
        <f t="shared" si="5"/>
        <v/>
      </c>
      <c r="AM66" s="30" t="str">
        <f t="shared" si="13"/>
        <v/>
      </c>
      <c r="AN66" s="48" t="str">
        <f>IF(COUNTIF(AK$9:AK66,AK66)=COUNTIF(AK:AK,AK66),SUMIFS(AL$9:AL66,F$22:F79,"*WORLDLINE*",AK$9:AK66,AK66),"")</f>
        <v/>
      </c>
    </row>
    <row r="67" spans="1:40" ht="24" x14ac:dyDescent="0.4">
      <c r="A67" t="s">
        <v>24</v>
      </c>
      <c r="B67" s="26">
        <v>45490</v>
      </c>
      <c r="C67">
        <v>136</v>
      </c>
      <c r="D67">
        <v>2778</v>
      </c>
      <c r="E67" t="s">
        <v>71</v>
      </c>
      <c r="F67" t="s">
        <v>72</v>
      </c>
      <c r="J67" s="26">
        <v>45490</v>
      </c>
      <c r="K67" s="37">
        <v>40</v>
      </c>
      <c r="L67" t="s">
        <v>30</v>
      </c>
      <c r="M67" t="s">
        <v>55</v>
      </c>
      <c r="O67" t="s">
        <v>173</v>
      </c>
      <c r="V67"/>
      <c r="AF67" s="28" t="str">
        <f t="shared" si="1"/>
        <v/>
      </c>
      <c r="AG67" s="29" t="str">
        <f t="shared" si="2"/>
        <v/>
      </c>
      <c r="AH67" s="30" t="str">
        <f t="shared" si="7"/>
        <v/>
      </c>
      <c r="AI67" s="29" t="str">
        <f>IF(COUNTIF(AF$9:AF67,AF67)=COUNTIF(AF:AF,AF67),SUMIFS(AG$9:AG67,F$9:F67,"ATOS*",AF$9:AF67,AF67),"")</f>
        <v/>
      </c>
      <c r="AJ67" s="31" t="str">
        <f t="shared" si="8"/>
        <v>15/07/2024</v>
      </c>
      <c r="AK67" s="32">
        <f t="shared" si="4"/>
        <v>45488</v>
      </c>
      <c r="AL67" s="29">
        <f t="shared" si="5"/>
        <v>40</v>
      </c>
      <c r="AM67" s="30">
        <f t="shared" si="13"/>
        <v>45488</v>
      </c>
      <c r="AN67" s="49">
        <f>IF(COUNTIF(AK$9:AK67,AK67)=COUNTIF(AK:AK,AK67),SUMIFS(AL$9:AL67,F$22:F80,"*WORLDLINE*",AK$9:AK67,AK67),"")</f>
        <v>40</v>
      </c>
    </row>
    <row r="68" spans="1:40" ht="24" x14ac:dyDescent="0.4">
      <c r="A68" t="s">
        <v>24</v>
      </c>
      <c r="B68" s="26">
        <v>45490</v>
      </c>
      <c r="C68">
        <v>136</v>
      </c>
      <c r="D68">
        <v>2777</v>
      </c>
      <c r="E68" t="s">
        <v>52</v>
      </c>
      <c r="F68" t="s">
        <v>53</v>
      </c>
      <c r="J68" s="26">
        <v>45489</v>
      </c>
      <c r="K68" s="37">
        <v>63</v>
      </c>
      <c r="L68" t="s">
        <v>30</v>
      </c>
      <c r="M68" t="s">
        <v>55</v>
      </c>
      <c r="O68" t="s">
        <v>174</v>
      </c>
      <c r="V68"/>
      <c r="AF68" s="28">
        <f t="shared" si="1"/>
        <v>45489</v>
      </c>
      <c r="AG68" s="29">
        <f t="shared" si="2"/>
        <v>63</v>
      </c>
      <c r="AH68" s="30" t="str">
        <f t="shared" si="7"/>
        <v/>
      </c>
      <c r="AI68" s="29" t="str">
        <f>IF(COUNTIF(AF$9:AF68,AF68)=COUNTIF(AF:AF,AF68),SUMIFS(AG$9:AG68,F$9:F68,"ATOS*",AF$9:AF68,AF68),"")</f>
        <v/>
      </c>
      <c r="AJ68" s="31" t="str">
        <f t="shared" si="8"/>
        <v/>
      </c>
      <c r="AK68" s="32" t="str">
        <f t="shared" si="4"/>
        <v/>
      </c>
      <c r="AL68" s="29" t="str">
        <f t="shared" si="5"/>
        <v/>
      </c>
      <c r="AM68" s="30" t="str">
        <f t="shared" ref="AM68:AM94" si="14">IF(AN68="","",AK68)</f>
        <v/>
      </c>
      <c r="AN68" s="48" t="str">
        <f>IF(COUNTIF(AK$9:AK68,AK68)=COUNTIF(AK:AK,AK68),SUMIFS(AL$9:AL68,F$22:F81,"*WORLDLINE*",AK$9:AK68,AK68),"")</f>
        <v/>
      </c>
    </row>
    <row r="69" spans="1:40" ht="24" x14ac:dyDescent="0.4">
      <c r="A69" t="s">
        <v>24</v>
      </c>
      <c r="B69" s="26">
        <v>45490</v>
      </c>
      <c r="C69">
        <v>136</v>
      </c>
      <c r="D69">
        <v>2776</v>
      </c>
      <c r="E69" t="s">
        <v>52</v>
      </c>
      <c r="F69" t="s">
        <v>53</v>
      </c>
      <c r="J69" s="26">
        <v>45489</v>
      </c>
      <c r="K69" s="37">
        <v>45</v>
      </c>
      <c r="L69" t="s">
        <v>30</v>
      </c>
      <c r="M69" t="s">
        <v>55</v>
      </c>
      <c r="O69" t="s">
        <v>175</v>
      </c>
      <c r="V69"/>
      <c r="AF69" s="28">
        <f t="shared" si="1"/>
        <v>45489</v>
      </c>
      <c r="AG69" s="29">
        <f t="shared" si="2"/>
        <v>45</v>
      </c>
      <c r="AH69" s="30" t="str">
        <f t="shared" si="7"/>
        <v/>
      </c>
      <c r="AI69" s="29" t="str">
        <f>IF(COUNTIF(AF$9:AF69,AF69)=COUNTIF(AF:AF,AF69),SUMIFS(AG$9:AG69,F$9:F69,"ATOS*",AF$9:AF69,AF69),"")</f>
        <v/>
      </c>
      <c r="AJ69" s="31" t="str">
        <f t="shared" si="8"/>
        <v/>
      </c>
      <c r="AK69" s="32" t="str">
        <f t="shared" si="4"/>
        <v/>
      </c>
      <c r="AL69" s="29" t="str">
        <f t="shared" si="5"/>
        <v/>
      </c>
      <c r="AM69" s="30" t="str">
        <f t="shared" si="14"/>
        <v/>
      </c>
      <c r="AN69" s="48" t="str">
        <f>IF(COUNTIF(AK$9:AK69,AK69)=COUNTIF(AK:AK,AK69),SUMIFS(AL$9:AL69,F$22:F82,"*WORLDLINE*",AK$9:AK69,AK69),"")</f>
        <v/>
      </c>
    </row>
    <row r="70" spans="1:40" ht="24" x14ac:dyDescent="0.4">
      <c r="A70" t="s">
        <v>24</v>
      </c>
      <c r="B70" s="26">
        <v>45490</v>
      </c>
      <c r="C70">
        <v>136</v>
      </c>
      <c r="D70">
        <v>2775</v>
      </c>
      <c r="E70" t="s">
        <v>52</v>
      </c>
      <c r="F70" t="s">
        <v>53</v>
      </c>
      <c r="J70" s="26">
        <v>45489</v>
      </c>
      <c r="K70" s="37">
        <v>42</v>
      </c>
      <c r="L70" t="s">
        <v>30</v>
      </c>
      <c r="M70" t="s">
        <v>55</v>
      </c>
      <c r="O70" t="s">
        <v>176</v>
      </c>
      <c r="V70"/>
      <c r="AF70" s="28">
        <f t="shared" si="1"/>
        <v>45489</v>
      </c>
      <c r="AG70" s="29">
        <f t="shared" si="2"/>
        <v>42</v>
      </c>
      <c r="AH70" s="30" t="str">
        <f t="shared" si="7"/>
        <v/>
      </c>
      <c r="AI70" s="29" t="str">
        <f>IF(COUNTIF(AF$9:AF70,AF70)=COUNTIF(AF:AF,AF70),SUMIFS(AG$9:AG70,F$9:F70,"ATOS*",AF$9:AF70,AF70),"")</f>
        <v/>
      </c>
      <c r="AJ70" s="31" t="str">
        <f t="shared" si="8"/>
        <v/>
      </c>
      <c r="AK70" s="32" t="str">
        <f t="shared" si="4"/>
        <v/>
      </c>
      <c r="AL70" s="29" t="str">
        <f t="shared" si="5"/>
        <v/>
      </c>
      <c r="AM70" s="30" t="str">
        <f t="shared" si="14"/>
        <v/>
      </c>
      <c r="AN70" s="48" t="str">
        <f>IF(COUNTIF(AK$9:AK70,AK70)=COUNTIF(AK:AK,AK70),SUMIFS(AL$9:AL70,F$22:F83,"*WORLDLINE*",AK$9:AK70,AK70),"")</f>
        <v/>
      </c>
    </row>
    <row r="71" spans="1:40" ht="24" x14ac:dyDescent="0.4">
      <c r="A71" t="s">
        <v>24</v>
      </c>
      <c r="B71" s="26">
        <v>45490</v>
      </c>
      <c r="C71">
        <v>136</v>
      </c>
      <c r="D71">
        <v>2774</v>
      </c>
      <c r="E71" t="s">
        <v>52</v>
      </c>
      <c r="F71" t="s">
        <v>53</v>
      </c>
      <c r="J71" s="26">
        <v>45489</v>
      </c>
      <c r="K71" s="37">
        <v>71</v>
      </c>
      <c r="L71" t="s">
        <v>30</v>
      </c>
      <c r="M71" t="s">
        <v>55</v>
      </c>
      <c r="O71" t="s">
        <v>177</v>
      </c>
      <c r="V71"/>
      <c r="AF71" s="28">
        <f t="shared" si="1"/>
        <v>45489</v>
      </c>
      <c r="AG71" s="29">
        <f t="shared" si="2"/>
        <v>71</v>
      </c>
      <c r="AH71" s="30" t="str">
        <f t="shared" si="7"/>
        <v/>
      </c>
      <c r="AI71" s="29" t="str">
        <f>IF(COUNTIF(AF$9:AF71,AF71)=COUNTIF(AF:AF,AF71),SUMIFS(AG$9:AG71,F$9:F71,"ATOS*",AF$9:AF71,AF71),"")</f>
        <v/>
      </c>
      <c r="AJ71" s="31" t="str">
        <f t="shared" si="8"/>
        <v/>
      </c>
      <c r="AK71" s="32" t="str">
        <f t="shared" si="4"/>
        <v/>
      </c>
      <c r="AL71" s="29" t="str">
        <f t="shared" si="5"/>
        <v/>
      </c>
      <c r="AM71" s="30" t="str">
        <f t="shared" si="14"/>
        <v/>
      </c>
      <c r="AN71" s="48" t="str">
        <f>IF(COUNTIF(AK$9:AK71,AK71)=COUNTIF(AK:AK,AK71),SUMIFS(AL$9:AL71,F$22:F84,"*WORLDLINE*",AK$9:AK71,AK71),"")</f>
        <v/>
      </c>
    </row>
    <row r="72" spans="1:40" ht="24" x14ac:dyDescent="0.4">
      <c r="A72" t="s">
        <v>24</v>
      </c>
      <c r="B72" s="26">
        <v>45490</v>
      </c>
      <c r="C72">
        <v>136</v>
      </c>
      <c r="D72">
        <v>2773</v>
      </c>
      <c r="E72" t="s">
        <v>52</v>
      </c>
      <c r="F72" t="s">
        <v>53</v>
      </c>
      <c r="J72" s="26">
        <v>45489</v>
      </c>
      <c r="K72" s="37">
        <v>167</v>
      </c>
      <c r="L72" t="s">
        <v>30</v>
      </c>
      <c r="M72" t="s">
        <v>55</v>
      </c>
      <c r="O72" t="s">
        <v>178</v>
      </c>
      <c r="V72"/>
      <c r="AF72" s="28">
        <f t="shared" si="1"/>
        <v>45489</v>
      </c>
      <c r="AG72" s="29">
        <f t="shared" si="2"/>
        <v>167</v>
      </c>
      <c r="AH72" s="30" t="str">
        <f t="shared" si="7"/>
        <v/>
      </c>
      <c r="AI72" s="29" t="str">
        <f>IF(COUNTIF(AF$9:AF72,AF72)=COUNTIF(AF:AF,AF72),SUMIFS(AG$9:AG72,F$9:F72,"ATOS*",AF$9:AF72,AF72),"")</f>
        <v/>
      </c>
      <c r="AJ72" s="31" t="str">
        <f t="shared" si="8"/>
        <v/>
      </c>
      <c r="AK72" s="32" t="str">
        <f t="shared" si="4"/>
        <v/>
      </c>
      <c r="AL72" s="29" t="str">
        <f t="shared" si="5"/>
        <v/>
      </c>
      <c r="AM72" s="30" t="str">
        <f t="shared" si="14"/>
        <v/>
      </c>
      <c r="AN72" s="48" t="str">
        <f>IF(COUNTIF(AK$9:AK72,AK72)=COUNTIF(AK:AK,AK72),SUMIFS(AL$9:AL72,F$22:F85,"*WORLDLINE*",AK$9:AK72,AK72),"")</f>
        <v/>
      </c>
    </row>
    <row r="73" spans="1:40" ht="24" x14ac:dyDescent="0.4">
      <c r="A73" t="s">
        <v>24</v>
      </c>
      <c r="B73" s="26">
        <v>45490</v>
      </c>
      <c r="C73">
        <v>136</v>
      </c>
      <c r="D73">
        <v>2772</v>
      </c>
      <c r="F73" t="s">
        <v>179</v>
      </c>
      <c r="H73" t="s">
        <v>180</v>
      </c>
      <c r="J73" s="26">
        <v>45489</v>
      </c>
      <c r="K73" s="37">
        <v>-34.07</v>
      </c>
      <c r="L73" t="s">
        <v>30</v>
      </c>
      <c r="N73" t="s">
        <v>32</v>
      </c>
      <c r="O73" t="s">
        <v>181</v>
      </c>
      <c r="V73"/>
      <c r="AF73" s="28" t="str">
        <f t="shared" ref="AF73:AF94" si="15">IF(LEFT(F73,4)="ATOS",DATE(YEAR(B73),MID(O73,4,2)*1,MID(O73,1,2)*1),"")</f>
        <v/>
      </c>
      <c r="AG73" s="29" t="str">
        <f t="shared" ref="AG73:AG94" si="16">IF(AF73="","",K73)</f>
        <v/>
      </c>
      <c r="AH73" s="30" t="str">
        <f t="shared" si="7"/>
        <v/>
      </c>
      <c r="AI73" s="29" t="str">
        <f>IF(COUNTIF(AF$9:AF73,AF73)=COUNTIF(AF:AF,AF73),SUMIFS(AG$9:AG73,F$9:F73,"ATOS*",AF$9:AF73,AF73),"")</f>
        <v/>
      </c>
      <c r="AJ73" s="31" t="str">
        <f t="shared" si="8"/>
        <v/>
      </c>
      <c r="AK73" s="32" t="str">
        <f t="shared" ref="AK73:AK94" si="17">IF(AJ73="","",INT(AJ73))</f>
        <v/>
      </c>
      <c r="AL73" s="29" t="str">
        <f t="shared" ref="AL73:AL94" si="18">IF(AJ73="","",K73)</f>
        <v/>
      </c>
      <c r="AM73" s="30" t="str">
        <f t="shared" si="14"/>
        <v/>
      </c>
      <c r="AN73" s="48" t="str">
        <f>IF(COUNTIF(AK$9:AK73,AK73)=COUNTIF(AK:AK,AK73),SUMIFS(AL$9:AL73,F$22:F86,"*WORLDLINE*",AK$9:AK73,AK73),"")</f>
        <v/>
      </c>
    </row>
    <row r="74" spans="1:40" ht="24" x14ac:dyDescent="0.4">
      <c r="A74" t="s">
        <v>24</v>
      </c>
      <c r="B74" s="26">
        <v>45490</v>
      </c>
      <c r="C74">
        <v>136</v>
      </c>
      <c r="D74">
        <v>2771</v>
      </c>
      <c r="F74" t="s">
        <v>84</v>
      </c>
      <c r="H74" t="s">
        <v>85</v>
      </c>
      <c r="J74" s="26">
        <v>45489</v>
      </c>
      <c r="K74" s="37">
        <v>-107.22</v>
      </c>
      <c r="L74" t="s">
        <v>30</v>
      </c>
      <c r="N74" t="s">
        <v>32</v>
      </c>
      <c r="O74" t="s">
        <v>182</v>
      </c>
      <c r="V74"/>
      <c r="AF74" s="28" t="str">
        <f t="shared" si="15"/>
        <v/>
      </c>
      <c r="AG74" s="29" t="str">
        <f t="shared" si="16"/>
        <v/>
      </c>
      <c r="AH74" s="30" t="str">
        <f t="shared" ref="AH74:AH94" si="19">IF(AI74="","",AF74)</f>
        <v/>
      </c>
      <c r="AI74" s="29" t="str">
        <f>IF(COUNTIF(AF$9:AF74,AF74)=COUNTIF(AF:AF,AF74),SUMIFS(AG$9:AG74,F$9:F74,"ATOS*",AF$9:AF74,AF74),"")</f>
        <v/>
      </c>
      <c r="AJ74" s="31" t="str">
        <f t="shared" si="8"/>
        <v/>
      </c>
      <c r="AK74" s="32" t="str">
        <f t="shared" si="17"/>
        <v/>
      </c>
      <c r="AL74" s="29" t="str">
        <f t="shared" si="18"/>
        <v/>
      </c>
      <c r="AM74" s="30" t="str">
        <f t="shared" si="14"/>
        <v/>
      </c>
      <c r="AN74" s="48" t="str">
        <f>IF(COUNTIF(AK$9:AK74,AK74)=COUNTIF(AK:AK,AK74),SUMIFS(AL$9:AL74,F$22:F87,"*WORLDLINE*",AK$9:AK74,AK74),"")</f>
        <v/>
      </c>
    </row>
    <row r="75" spans="1:40" ht="24" x14ac:dyDescent="0.4">
      <c r="A75" t="s">
        <v>24</v>
      </c>
      <c r="B75" s="26">
        <v>45489</v>
      </c>
      <c r="C75">
        <v>135</v>
      </c>
      <c r="D75">
        <v>2770</v>
      </c>
      <c r="E75" t="s">
        <v>52</v>
      </c>
      <c r="F75" t="s">
        <v>53</v>
      </c>
      <c r="J75" s="26">
        <v>45489</v>
      </c>
      <c r="K75" s="37">
        <v>27</v>
      </c>
      <c r="L75" t="s">
        <v>30</v>
      </c>
      <c r="M75" t="s">
        <v>55</v>
      </c>
      <c r="O75" t="s">
        <v>183</v>
      </c>
      <c r="V75"/>
      <c r="AF75" s="28">
        <f t="shared" si="15"/>
        <v>45489</v>
      </c>
      <c r="AG75" s="29">
        <f t="shared" si="16"/>
        <v>27</v>
      </c>
      <c r="AH75" s="30" t="str">
        <f t="shared" si="19"/>
        <v/>
      </c>
      <c r="AI75" s="29" t="str">
        <f>IF(COUNTIF(AF$9:AF75,AF75)=COUNTIF(AF:AF,AF75),SUMIFS(AG$9:AG75,F$9:F75,"ATOS*",AF$9:AF75,AF75),"")</f>
        <v/>
      </c>
      <c r="AJ75" s="31" t="str">
        <f t="shared" si="8"/>
        <v/>
      </c>
      <c r="AK75" s="32" t="str">
        <f t="shared" si="17"/>
        <v/>
      </c>
      <c r="AL75" s="29" t="str">
        <f t="shared" si="18"/>
        <v/>
      </c>
      <c r="AM75" s="30" t="str">
        <f t="shared" si="14"/>
        <v/>
      </c>
      <c r="AN75" s="48" t="str">
        <f>IF(COUNTIF(AK$9:AK75,AK75)=COUNTIF(AK:AK,AK75),SUMIFS(AL$9:AL75,F$22:F88,"*WORLDLINE*",AK$9:AK75,AK75),"")</f>
        <v/>
      </c>
    </row>
    <row r="76" spans="1:40" ht="24" x14ac:dyDescent="0.4">
      <c r="A76" t="s">
        <v>24</v>
      </c>
      <c r="B76" s="26">
        <v>45489</v>
      </c>
      <c r="C76">
        <v>135</v>
      </c>
      <c r="D76">
        <v>2769</v>
      </c>
      <c r="E76" t="s">
        <v>52</v>
      </c>
      <c r="F76" t="s">
        <v>53</v>
      </c>
      <c r="J76" s="26">
        <v>45489</v>
      </c>
      <c r="K76" s="37">
        <v>83</v>
      </c>
      <c r="L76" t="s">
        <v>30</v>
      </c>
      <c r="M76" t="s">
        <v>55</v>
      </c>
      <c r="O76" t="s">
        <v>184</v>
      </c>
      <c r="V76"/>
      <c r="AF76" s="28">
        <f t="shared" si="15"/>
        <v>45489</v>
      </c>
      <c r="AG76" s="29">
        <f t="shared" si="16"/>
        <v>83</v>
      </c>
      <c r="AH76" s="30">
        <f t="shared" si="19"/>
        <v>45489</v>
      </c>
      <c r="AI76" s="29">
        <f>IF(COUNTIF(AF$9:AF76,AF76)=COUNTIF(AF:AF,AF76),SUMIFS(AG$9:AG76,F$9:F76,"ATOS*",AF$9:AF76,AF76),"")</f>
        <v>498</v>
      </c>
      <c r="AJ76" s="31" t="str">
        <f t="shared" si="8"/>
        <v/>
      </c>
      <c r="AK76" s="32" t="str">
        <f t="shared" si="17"/>
        <v/>
      </c>
      <c r="AL76" s="29" t="str">
        <f t="shared" si="18"/>
        <v/>
      </c>
      <c r="AM76" s="30" t="str">
        <f t="shared" si="14"/>
        <v/>
      </c>
      <c r="AN76" s="48" t="str">
        <f>IF(COUNTIF(AK$9:AK76,AK76)=COUNTIF(AK:AK,AK76),SUMIFS(AL$9:AL76,F$22:F89,"*WORLDLINE*",AK$9:AK76,AK76),"")</f>
        <v/>
      </c>
    </row>
    <row r="77" spans="1:40" ht="24" x14ac:dyDescent="0.4">
      <c r="A77" t="s">
        <v>24</v>
      </c>
      <c r="B77" s="26">
        <v>45489</v>
      </c>
      <c r="C77">
        <v>135</v>
      </c>
      <c r="D77">
        <v>2768</v>
      </c>
      <c r="E77" t="s">
        <v>25</v>
      </c>
      <c r="F77" t="s">
        <v>26</v>
      </c>
      <c r="G77" t="s">
        <v>27</v>
      </c>
      <c r="H77" t="s">
        <v>28</v>
      </c>
      <c r="J77" s="26">
        <v>45489</v>
      </c>
      <c r="K77" s="37">
        <v>306.04000000000002</v>
      </c>
      <c r="L77" t="s">
        <v>30</v>
      </c>
      <c r="M77" t="s">
        <v>31</v>
      </c>
      <c r="N77" t="s">
        <v>32</v>
      </c>
      <c r="O77" t="s">
        <v>185</v>
      </c>
      <c r="V77"/>
      <c r="AF77" s="28" t="str">
        <f t="shared" si="15"/>
        <v/>
      </c>
      <c r="AG77" s="29" t="str">
        <f t="shared" si="16"/>
        <v/>
      </c>
      <c r="AH77" s="30" t="str">
        <f t="shared" si="19"/>
        <v/>
      </c>
      <c r="AI77" s="29" t="str">
        <f>IF(COUNTIF(AF$9:AF77,AF77)=COUNTIF(AF:AF,AF77),SUMIFS(AG$9:AG77,F$9:F77,"ATOS*",AF$9:AF77,AF77),"")</f>
        <v/>
      </c>
      <c r="AJ77" s="31" t="str">
        <f t="shared" si="8"/>
        <v/>
      </c>
      <c r="AK77" s="32" t="str">
        <f t="shared" si="17"/>
        <v/>
      </c>
      <c r="AL77" s="29" t="str">
        <f t="shared" si="18"/>
        <v/>
      </c>
      <c r="AM77" s="30" t="str">
        <f t="shared" si="14"/>
        <v/>
      </c>
      <c r="AN77" s="48" t="str">
        <f>IF(COUNTIF(AK$9:AK77,AK77)=COUNTIF(AK:AK,AK77),SUMIFS(AL$9:AL77,F$22:F90,"*WORLDLINE*",AK$9:AK77,AK77),"")</f>
        <v/>
      </c>
    </row>
    <row r="78" spans="1:40" ht="24" x14ac:dyDescent="0.4">
      <c r="A78" t="s">
        <v>24</v>
      </c>
      <c r="B78" s="26">
        <v>45489</v>
      </c>
      <c r="C78">
        <v>135</v>
      </c>
      <c r="D78">
        <v>2767</v>
      </c>
      <c r="E78" t="s">
        <v>71</v>
      </c>
      <c r="F78" t="s">
        <v>72</v>
      </c>
      <c r="J78" s="26">
        <v>45489</v>
      </c>
      <c r="K78" s="37">
        <v>57</v>
      </c>
      <c r="L78" t="s">
        <v>30</v>
      </c>
      <c r="M78" t="s">
        <v>55</v>
      </c>
      <c r="O78" t="s">
        <v>186</v>
      </c>
      <c r="V78"/>
      <c r="AF78" s="28" t="str">
        <f t="shared" si="15"/>
        <v/>
      </c>
      <c r="AG78" s="29" t="str">
        <f t="shared" si="16"/>
        <v/>
      </c>
      <c r="AH78" s="30" t="str">
        <f t="shared" si="19"/>
        <v/>
      </c>
      <c r="AI78" s="29" t="str">
        <f>IF(COUNTIF(AF$9:AF78,AF78)=COUNTIF(AF:AF,AF78),SUMIFS(AG$9:AG78,F$9:F78,"ATOS*",AF$9:AF78,AF78),"")</f>
        <v/>
      </c>
      <c r="AJ78" s="31" t="str">
        <f t="shared" si="8"/>
        <v>12/07/2024</v>
      </c>
      <c r="AK78" s="32">
        <f t="shared" si="17"/>
        <v>45485</v>
      </c>
      <c r="AL78" s="29">
        <f t="shared" si="18"/>
        <v>57</v>
      </c>
      <c r="AM78" s="30" t="str">
        <f t="shared" si="14"/>
        <v/>
      </c>
      <c r="AN78" s="33" t="str">
        <f>IF(COUNTIF(AK$9:AK78,AK78)=COUNTIF(AK:AK,AK78),SUMIFS(AL$9:AL78,F$22:F91,"*WORLDLINE*",AK$9:AK78,AK78),"")</f>
        <v/>
      </c>
    </row>
    <row r="79" spans="1:40" ht="24" x14ac:dyDescent="0.4">
      <c r="A79" t="s">
        <v>24</v>
      </c>
      <c r="B79" s="26">
        <v>45489</v>
      </c>
      <c r="C79">
        <v>135</v>
      </c>
      <c r="D79">
        <v>2766</v>
      </c>
      <c r="E79" t="s">
        <v>71</v>
      </c>
      <c r="F79" t="s">
        <v>72</v>
      </c>
      <c r="J79" s="26">
        <v>45489</v>
      </c>
      <c r="K79" s="37">
        <v>106</v>
      </c>
      <c r="L79" t="s">
        <v>30</v>
      </c>
      <c r="M79" t="s">
        <v>55</v>
      </c>
      <c r="O79" t="s">
        <v>187</v>
      </c>
      <c r="V79"/>
      <c r="AF79" s="28" t="str">
        <f t="shared" si="15"/>
        <v/>
      </c>
      <c r="AG79" s="29" t="str">
        <f t="shared" si="16"/>
        <v/>
      </c>
      <c r="AH79" s="30" t="str">
        <f t="shared" si="19"/>
        <v/>
      </c>
      <c r="AI79" s="29" t="str">
        <f>IF(COUNTIF(AF$9:AF79,AF79)=COUNTIF(AF:AF,AF79),SUMIFS(AG$9:AG79,F$9:F79,"ATOS*",AF$9:AF79,AF79),"")</f>
        <v/>
      </c>
      <c r="AJ79" s="31" t="str">
        <f t="shared" si="8"/>
        <v>12/07/2024</v>
      </c>
      <c r="AK79" s="32">
        <f t="shared" si="17"/>
        <v>45485</v>
      </c>
      <c r="AL79" s="29">
        <f t="shared" si="18"/>
        <v>106</v>
      </c>
      <c r="AM79" s="30" t="str">
        <f t="shared" si="14"/>
        <v/>
      </c>
      <c r="AN79" s="33" t="str">
        <f>IF(COUNTIF(AK$9:AK79,AK79)=COUNTIF(AK:AK,AK79),SUMIFS(AL$9:AL79,F$22:F92,"*WORLDLINE*",AK$9:AK79,AK79),"")</f>
        <v/>
      </c>
    </row>
    <row r="80" spans="1:40" ht="24" x14ac:dyDescent="0.4">
      <c r="A80" t="s">
        <v>24</v>
      </c>
      <c r="B80" s="26">
        <v>45489</v>
      </c>
      <c r="C80">
        <v>135</v>
      </c>
      <c r="D80">
        <v>2765</v>
      </c>
      <c r="E80" t="s">
        <v>71</v>
      </c>
      <c r="F80" t="s">
        <v>72</v>
      </c>
      <c r="J80" s="26">
        <v>45489</v>
      </c>
      <c r="K80" s="37">
        <v>124</v>
      </c>
      <c r="L80" t="s">
        <v>30</v>
      </c>
      <c r="M80" t="s">
        <v>55</v>
      </c>
      <c r="O80" t="s">
        <v>188</v>
      </c>
      <c r="V80"/>
      <c r="AF80" s="28" t="str">
        <f t="shared" si="15"/>
        <v/>
      </c>
      <c r="AG80" s="29" t="str">
        <f t="shared" si="16"/>
        <v/>
      </c>
      <c r="AH80" s="30" t="str">
        <f t="shared" si="19"/>
        <v/>
      </c>
      <c r="AI80" s="29" t="str">
        <f>IF(COUNTIF(AF$9:AF80,AF80)=COUNTIF(AF:AF,AF80),SUMIFS(AG$9:AG80,F$9:F80,"ATOS*",AF$9:AF80,AF80),"")</f>
        <v/>
      </c>
      <c r="AJ80" s="31" t="str">
        <f t="shared" si="8"/>
        <v>12/07/2024</v>
      </c>
      <c r="AK80" s="32">
        <f t="shared" si="17"/>
        <v>45485</v>
      </c>
      <c r="AL80" s="29">
        <f t="shared" si="18"/>
        <v>124</v>
      </c>
      <c r="AM80" s="30">
        <f t="shared" si="14"/>
        <v>45485</v>
      </c>
      <c r="AN80" s="33">
        <f>IF(COUNTIF(AK$9:AK80,AK80)=COUNTIF(AK:AK,AK80),SUMIFS(AL$9:AL80,F$22:F93,"*WORLDLINE*",AK$9:AK80,AK80),"")</f>
        <v>230</v>
      </c>
    </row>
    <row r="81" spans="1:41" ht="24" x14ac:dyDescent="0.4">
      <c r="A81" t="s">
        <v>24</v>
      </c>
      <c r="B81" s="26">
        <v>45489</v>
      </c>
      <c r="C81">
        <v>135</v>
      </c>
      <c r="D81">
        <v>2764</v>
      </c>
      <c r="E81" t="s">
        <v>71</v>
      </c>
      <c r="F81" t="s">
        <v>72</v>
      </c>
      <c r="J81" s="26">
        <v>45489</v>
      </c>
      <c r="K81" s="37">
        <v>270.99</v>
      </c>
      <c r="L81" t="s">
        <v>30</v>
      </c>
      <c r="M81" t="s">
        <v>55</v>
      </c>
      <c r="O81" t="s">
        <v>189</v>
      </c>
      <c r="V81"/>
      <c r="AF81" s="28" t="str">
        <f t="shared" si="15"/>
        <v/>
      </c>
      <c r="AG81" s="29" t="str">
        <f t="shared" si="16"/>
        <v/>
      </c>
      <c r="AH81" s="30" t="str">
        <f t="shared" si="19"/>
        <v/>
      </c>
      <c r="AI81" s="29" t="str">
        <f>IF(COUNTIF(AF$9:AF81,AF81)=COUNTIF(AF:AF,AF81),SUMIFS(AG$9:AG81,F$9:F81,"ATOS*",AF$9:AF81,AF81),"")</f>
        <v/>
      </c>
      <c r="AJ81" s="31" t="str">
        <f t="shared" si="8"/>
        <v>13/07/2024</v>
      </c>
      <c r="AK81" s="32">
        <f t="shared" si="17"/>
        <v>45486</v>
      </c>
      <c r="AL81" s="29">
        <f t="shared" si="18"/>
        <v>270.99</v>
      </c>
      <c r="AM81" s="30">
        <f t="shared" si="14"/>
        <v>45486</v>
      </c>
      <c r="AN81" s="49">
        <f>IF(COUNTIF(AK$9:AK81,AK81)=COUNTIF(AK:AK,AK81),SUMIFS(AL$9:AL81,F$22:F94,"*WORLDLINE*",AK$9:AK81,AK81),"")</f>
        <v>270.99</v>
      </c>
    </row>
    <row r="82" spans="1:41" ht="24" x14ac:dyDescent="0.4">
      <c r="A82" t="s">
        <v>24</v>
      </c>
      <c r="B82" s="26">
        <v>45489</v>
      </c>
      <c r="C82">
        <v>135</v>
      </c>
      <c r="D82">
        <v>2763</v>
      </c>
      <c r="E82" t="s">
        <v>52</v>
      </c>
      <c r="F82" t="s">
        <v>53</v>
      </c>
      <c r="J82" s="26">
        <v>45488</v>
      </c>
      <c r="K82" s="37">
        <v>23</v>
      </c>
      <c r="L82" t="s">
        <v>30</v>
      </c>
      <c r="M82" t="s">
        <v>55</v>
      </c>
      <c r="O82" t="s">
        <v>190</v>
      </c>
      <c r="V82"/>
      <c r="AF82" s="28">
        <f t="shared" si="15"/>
        <v>45488</v>
      </c>
      <c r="AG82" s="29">
        <f t="shared" si="16"/>
        <v>23</v>
      </c>
      <c r="AH82" s="30" t="str">
        <f t="shared" si="19"/>
        <v/>
      </c>
      <c r="AI82" s="29" t="str">
        <f>IF(COUNTIF(AF$9:AF82,AF82)=COUNTIF(AF:AF,AF82),SUMIFS(AG$9:AG82,F$9:F82,"ATOS*",AF$9:AF82,AF82),"")</f>
        <v/>
      </c>
      <c r="AJ82" s="31" t="str">
        <f t="shared" si="8"/>
        <v/>
      </c>
      <c r="AK82" s="32" t="str">
        <f t="shared" si="17"/>
        <v/>
      </c>
      <c r="AL82" s="29" t="str">
        <f t="shared" si="18"/>
        <v/>
      </c>
      <c r="AM82" s="30" t="str">
        <f t="shared" si="14"/>
        <v/>
      </c>
      <c r="AN82" s="48" t="str">
        <f>IF(COUNTIF(AK$9:AK82,AK82)=COUNTIF(AK:AK,AK82),SUMIFS(AL$9:AL82,F$22:F95,"*WORLDLINE*",AK$9:AK82,AK82),"")</f>
        <v/>
      </c>
    </row>
    <row r="83" spans="1:41" ht="24" x14ac:dyDescent="0.4">
      <c r="A83" t="s">
        <v>24</v>
      </c>
      <c r="B83" s="26">
        <v>45489</v>
      </c>
      <c r="C83">
        <v>135</v>
      </c>
      <c r="D83">
        <v>2762</v>
      </c>
      <c r="E83" t="s">
        <v>52</v>
      </c>
      <c r="F83" t="s">
        <v>53</v>
      </c>
      <c r="J83" s="26">
        <v>45488</v>
      </c>
      <c r="K83" s="37">
        <v>179</v>
      </c>
      <c r="L83" t="s">
        <v>30</v>
      </c>
      <c r="M83" t="s">
        <v>55</v>
      </c>
      <c r="O83" t="s">
        <v>191</v>
      </c>
      <c r="V83"/>
      <c r="AF83" s="28">
        <f t="shared" si="15"/>
        <v>45488</v>
      </c>
      <c r="AG83" s="29">
        <f t="shared" si="16"/>
        <v>179</v>
      </c>
      <c r="AH83" s="30" t="str">
        <f t="shared" si="19"/>
        <v/>
      </c>
      <c r="AI83" s="29" t="str">
        <f>IF(COUNTIF(AF$9:AF83,AF83)=COUNTIF(AF:AF,AF83),SUMIFS(AG$9:AG83,F$9:F83,"ATOS*",AF$9:AF83,AF83),"")</f>
        <v/>
      </c>
      <c r="AJ83" s="31" t="str">
        <f t="shared" si="8"/>
        <v/>
      </c>
      <c r="AK83" s="32" t="str">
        <f t="shared" si="17"/>
        <v/>
      </c>
      <c r="AL83" s="29" t="str">
        <f t="shared" si="18"/>
        <v/>
      </c>
      <c r="AM83" s="30" t="str">
        <f t="shared" si="14"/>
        <v/>
      </c>
      <c r="AN83" s="48" t="str">
        <f>IF(COUNTIF(AK$9:AK83,AK83)=COUNTIF(AK:AK,AK83),SUMIFS(AL$9:AL83,F$22:F96,"*WORLDLINE*",AK$9:AK83,AK83),"")</f>
        <v/>
      </c>
    </row>
    <row r="84" spans="1:41" ht="24" x14ac:dyDescent="0.4">
      <c r="A84" t="s">
        <v>24</v>
      </c>
      <c r="B84" s="26">
        <v>45489</v>
      </c>
      <c r="C84">
        <v>135</v>
      </c>
      <c r="D84">
        <v>2761</v>
      </c>
      <c r="E84" t="s">
        <v>52</v>
      </c>
      <c r="F84" t="s">
        <v>53</v>
      </c>
      <c r="J84" s="26">
        <v>45488</v>
      </c>
      <c r="K84" s="37">
        <v>72</v>
      </c>
      <c r="L84" t="s">
        <v>30</v>
      </c>
      <c r="M84" t="s">
        <v>55</v>
      </c>
      <c r="O84" t="s">
        <v>192</v>
      </c>
      <c r="V84"/>
      <c r="AF84" s="28">
        <f t="shared" si="15"/>
        <v>45488</v>
      </c>
      <c r="AG84" s="29">
        <f t="shared" si="16"/>
        <v>72</v>
      </c>
      <c r="AH84" s="30" t="str">
        <f t="shared" si="19"/>
        <v/>
      </c>
      <c r="AI84" s="29" t="str">
        <f>IF(COUNTIF(AF$9:AF84,AF84)=COUNTIF(AF:AF,AF84),SUMIFS(AG$9:AG84,F$9:F84,"ATOS*",AF$9:AF84,AF84),"")</f>
        <v/>
      </c>
      <c r="AJ84" s="31" t="str">
        <f t="shared" si="8"/>
        <v/>
      </c>
      <c r="AK84" s="32" t="str">
        <f t="shared" si="17"/>
        <v/>
      </c>
      <c r="AL84" s="29" t="str">
        <f t="shared" si="18"/>
        <v/>
      </c>
      <c r="AM84" s="30" t="str">
        <f t="shared" si="14"/>
        <v/>
      </c>
      <c r="AN84" s="48" t="str">
        <f>IF(COUNTIF(AK$9:AK84,AK84)=COUNTIF(AK:AK,AK84),SUMIFS(AL$9:AL84,F$22:F97,"*WORLDLINE*",AK$9:AK84,AK84),"")</f>
        <v/>
      </c>
    </row>
    <row r="85" spans="1:41" ht="24" x14ac:dyDescent="0.4">
      <c r="A85" t="s">
        <v>24</v>
      </c>
      <c r="B85" s="26">
        <v>45489</v>
      </c>
      <c r="C85">
        <v>135</v>
      </c>
      <c r="D85">
        <v>2760</v>
      </c>
      <c r="E85" t="s">
        <v>52</v>
      </c>
      <c r="F85" t="s">
        <v>53</v>
      </c>
      <c r="J85" s="26">
        <v>45488</v>
      </c>
      <c r="K85" s="37">
        <v>33</v>
      </c>
      <c r="L85" t="s">
        <v>30</v>
      </c>
      <c r="M85" t="s">
        <v>55</v>
      </c>
      <c r="O85" t="s">
        <v>193</v>
      </c>
      <c r="V85"/>
      <c r="AF85" s="28">
        <f t="shared" si="15"/>
        <v>45488</v>
      </c>
      <c r="AG85" s="29">
        <f t="shared" si="16"/>
        <v>33</v>
      </c>
      <c r="AH85" s="30" t="str">
        <f t="shared" si="19"/>
        <v/>
      </c>
      <c r="AI85" s="29" t="str">
        <f>IF(COUNTIF(AF$9:AF85,AF85)=COUNTIF(AF:AF,AF85),SUMIFS(AG$9:AG85,F$9:F85,"ATOS*",AF$9:AF85,AF85),"")</f>
        <v/>
      </c>
      <c r="AJ85" s="31" t="str">
        <f t="shared" si="8"/>
        <v/>
      </c>
      <c r="AK85" s="32" t="str">
        <f t="shared" si="17"/>
        <v/>
      </c>
      <c r="AL85" s="29" t="str">
        <f t="shared" si="18"/>
        <v/>
      </c>
      <c r="AM85" s="30" t="str">
        <f t="shared" si="14"/>
        <v/>
      </c>
      <c r="AN85" s="48" t="str">
        <f>IF(COUNTIF(AK$9:AK85,AK85)=COUNTIF(AK:AK,AK85),SUMIFS(AL$9:AL85,F$22:F98,"*WORLDLINE*",AK$9:AK85,AK85),"")</f>
        <v/>
      </c>
    </row>
    <row r="86" spans="1:41" ht="24" x14ac:dyDescent="0.4">
      <c r="A86" t="s">
        <v>24</v>
      </c>
      <c r="B86" s="26">
        <v>45489</v>
      </c>
      <c r="C86">
        <v>135</v>
      </c>
      <c r="D86">
        <v>2759</v>
      </c>
      <c r="E86" t="s">
        <v>52</v>
      </c>
      <c r="F86" t="s">
        <v>53</v>
      </c>
      <c r="J86" s="26">
        <v>45488</v>
      </c>
      <c r="K86" s="37">
        <v>35</v>
      </c>
      <c r="L86" t="s">
        <v>30</v>
      </c>
      <c r="M86" t="s">
        <v>55</v>
      </c>
      <c r="O86" t="s">
        <v>194</v>
      </c>
      <c r="V86"/>
      <c r="AF86" s="28">
        <f t="shared" si="15"/>
        <v>45488</v>
      </c>
      <c r="AG86" s="29">
        <f t="shared" si="16"/>
        <v>35</v>
      </c>
      <c r="AH86" s="30" t="str">
        <f t="shared" si="19"/>
        <v/>
      </c>
      <c r="AI86" s="29" t="str">
        <f>IF(COUNTIF(AF$9:AF86,AF86)=COUNTIF(AF:AF,AF86),SUMIFS(AG$9:AG86,F$9:F86,"ATOS*",AF$9:AF86,AF86),"")</f>
        <v/>
      </c>
      <c r="AJ86" s="31" t="str">
        <f t="shared" si="8"/>
        <v/>
      </c>
      <c r="AK86" s="32" t="str">
        <f t="shared" si="17"/>
        <v/>
      </c>
      <c r="AL86" s="29" t="str">
        <f t="shared" si="18"/>
        <v/>
      </c>
      <c r="AM86" s="30" t="str">
        <f t="shared" si="14"/>
        <v/>
      </c>
      <c r="AN86" s="48" t="str">
        <f>IF(COUNTIF(AK$9:AK86,AK86)=COUNTIF(AK:AK,AK86),SUMIFS(AL$9:AL86,F$22:F99,"*WORLDLINE*",AK$9:AK86,AK86),"")</f>
        <v/>
      </c>
    </row>
    <row r="87" spans="1:41" ht="24" x14ac:dyDescent="0.4">
      <c r="A87" t="s">
        <v>24</v>
      </c>
      <c r="B87" s="26">
        <v>45489</v>
      </c>
      <c r="C87">
        <v>135</v>
      </c>
      <c r="D87">
        <v>2758</v>
      </c>
      <c r="E87" t="s">
        <v>52</v>
      </c>
      <c r="F87" t="s">
        <v>53</v>
      </c>
      <c r="J87" s="26">
        <v>45488</v>
      </c>
      <c r="K87" s="37">
        <v>84</v>
      </c>
      <c r="L87" t="s">
        <v>30</v>
      </c>
      <c r="M87" t="s">
        <v>55</v>
      </c>
      <c r="O87" t="s">
        <v>195</v>
      </c>
      <c r="V87"/>
      <c r="AF87" s="28">
        <f t="shared" si="15"/>
        <v>45488</v>
      </c>
      <c r="AG87" s="29">
        <f t="shared" si="16"/>
        <v>84</v>
      </c>
      <c r="AH87" s="30" t="str">
        <f t="shared" si="19"/>
        <v/>
      </c>
      <c r="AI87" s="29" t="str">
        <f>IF(COUNTIF(AF$9:AF87,AF87)=COUNTIF(AF:AF,AF87),SUMIFS(AG$9:AG87,F$9:F87,"ATOS*",AF$9:AF87,AF87),"")</f>
        <v/>
      </c>
      <c r="AJ87" s="31" t="str">
        <f t="shared" si="8"/>
        <v/>
      </c>
      <c r="AK87" s="32" t="str">
        <f t="shared" si="17"/>
        <v/>
      </c>
      <c r="AL87" s="29" t="str">
        <f t="shared" si="18"/>
        <v/>
      </c>
      <c r="AM87" s="30" t="str">
        <f t="shared" si="14"/>
        <v/>
      </c>
      <c r="AN87" s="48" t="str">
        <f>IF(COUNTIF(AK$9:AK87,AK87)=COUNTIF(AK:AK,AK87),SUMIFS(AL$9:AL87,F$22:F100,"*WORLDLINE*",AK$9:AK87,AK87),"")</f>
        <v/>
      </c>
    </row>
    <row r="88" spans="1:41" ht="24" x14ac:dyDescent="0.4">
      <c r="A88" t="s">
        <v>24</v>
      </c>
      <c r="B88" s="26">
        <v>45488</v>
      </c>
      <c r="C88">
        <v>134</v>
      </c>
      <c r="D88">
        <v>2757</v>
      </c>
      <c r="F88" t="s">
        <v>196</v>
      </c>
      <c r="H88" t="s">
        <v>197</v>
      </c>
      <c r="J88" s="26">
        <v>45488</v>
      </c>
      <c r="K88" s="37">
        <v>-130.08000000000001</v>
      </c>
      <c r="L88" t="s">
        <v>30</v>
      </c>
      <c r="N88" t="s">
        <v>32</v>
      </c>
      <c r="O88" t="s">
        <v>198</v>
      </c>
      <c r="V88"/>
      <c r="AF88" s="28" t="str">
        <f t="shared" si="15"/>
        <v/>
      </c>
      <c r="AG88" s="29" t="str">
        <f t="shared" si="16"/>
        <v/>
      </c>
      <c r="AH88" s="30" t="str">
        <f t="shared" si="19"/>
        <v/>
      </c>
      <c r="AI88" s="29" t="str">
        <f>IF(COUNTIF(AF$9:AF88,AF88)=COUNTIF(AF:AF,AF88),SUMIFS(AG$9:AG88,F$9:F88,"ATOS*",AF$9:AF88,AF88),"")</f>
        <v/>
      </c>
      <c r="AJ88" s="31" t="str">
        <f t="shared" si="8"/>
        <v/>
      </c>
      <c r="AK88" s="32" t="str">
        <f t="shared" si="17"/>
        <v/>
      </c>
      <c r="AL88" s="29" t="str">
        <f t="shared" si="18"/>
        <v/>
      </c>
      <c r="AM88" s="30" t="str">
        <f t="shared" si="14"/>
        <v/>
      </c>
      <c r="AN88" s="48" t="str">
        <f>IF(COUNTIF(AK$9:AK88,AK88)=COUNTIF(AK:AK,AK88),SUMIFS(AL$9:AL88,F$22:F101,"*WORLDLINE*",AK$9:AK88,AK88),"")</f>
        <v/>
      </c>
    </row>
    <row r="89" spans="1:41" ht="24" x14ac:dyDescent="0.4">
      <c r="A89" t="s">
        <v>24</v>
      </c>
      <c r="B89" s="26">
        <v>45488</v>
      </c>
      <c r="C89">
        <v>134</v>
      </c>
      <c r="D89">
        <v>2756</v>
      </c>
      <c r="E89" t="s">
        <v>52</v>
      </c>
      <c r="F89" t="s">
        <v>53</v>
      </c>
      <c r="J89" s="26">
        <v>45488</v>
      </c>
      <c r="K89" s="37">
        <v>27</v>
      </c>
      <c r="L89" t="s">
        <v>30</v>
      </c>
      <c r="M89" t="s">
        <v>55</v>
      </c>
      <c r="O89" t="s">
        <v>199</v>
      </c>
      <c r="V89"/>
      <c r="AF89" s="28">
        <f t="shared" si="15"/>
        <v>45488</v>
      </c>
      <c r="AG89" s="29">
        <f t="shared" si="16"/>
        <v>27</v>
      </c>
      <c r="AH89" s="30" t="str">
        <f t="shared" si="19"/>
        <v/>
      </c>
      <c r="AI89" s="29" t="str">
        <f>IF(COUNTIF(AF$9:AF89,AF89)=COUNTIF(AF:AF,AF89),SUMIFS(AG$9:AG89,F$9:F89,"ATOS*",AF$9:AF89,AF89),"")</f>
        <v/>
      </c>
      <c r="AJ89" s="31" t="str">
        <f t="shared" ref="AJ89:AJ94" si="20">IF(OR(K89&lt;0,LEFT(O89,1)&lt;&gt;"R"),"",IF(LEFT(F89,4)="WORL",IF(MID(O89,3,1)="1",MID(O89,29,5)&amp;"/"&amp;MID(YEAR(B89),1,4),RIGHT(O89,5)&amp;"/"&amp;MID(YEAR(B89),1,4)),""))</f>
        <v/>
      </c>
      <c r="AK89" s="32" t="str">
        <f t="shared" si="17"/>
        <v/>
      </c>
      <c r="AL89" s="29" t="str">
        <f t="shared" si="18"/>
        <v/>
      </c>
      <c r="AM89" s="30" t="str">
        <f t="shared" si="14"/>
        <v/>
      </c>
      <c r="AN89" s="48" t="str">
        <f>IF(COUNTIF(AK$9:AK89,AK89)=COUNTIF(AK:AK,AK89),SUMIFS(AL$9:AL89,F$22:F102,"*WORLDLINE*",AK$9:AK89,AK89),"")</f>
        <v/>
      </c>
    </row>
    <row r="90" spans="1:41" ht="24" x14ac:dyDescent="0.4">
      <c r="A90" t="s">
        <v>24</v>
      </c>
      <c r="B90" s="26">
        <v>45488</v>
      </c>
      <c r="C90">
        <v>134</v>
      </c>
      <c r="D90">
        <v>2755</v>
      </c>
      <c r="E90" t="s">
        <v>52</v>
      </c>
      <c r="F90" t="s">
        <v>53</v>
      </c>
      <c r="J90" s="26">
        <v>45488</v>
      </c>
      <c r="K90" s="37">
        <v>189</v>
      </c>
      <c r="L90" t="s">
        <v>30</v>
      </c>
      <c r="M90" t="s">
        <v>55</v>
      </c>
      <c r="O90" t="s">
        <v>200</v>
      </c>
      <c r="V90"/>
      <c r="AF90" s="28">
        <f t="shared" si="15"/>
        <v>45488</v>
      </c>
      <c r="AG90" s="29">
        <f t="shared" si="16"/>
        <v>189</v>
      </c>
      <c r="AH90" s="30">
        <f t="shared" si="19"/>
        <v>45488</v>
      </c>
      <c r="AI90" s="29">
        <f>IF(COUNTIF(AF$9:AF90,AF90)=COUNTIF(AF:AF,AF90),SUMIFS(AG$9:AG90,F$9:F90,"ATOS*",AF$9:AF90,AF90),"")</f>
        <v>642</v>
      </c>
      <c r="AJ90" s="31" t="str">
        <f t="shared" si="20"/>
        <v/>
      </c>
      <c r="AK90" s="32" t="str">
        <f t="shared" si="17"/>
        <v/>
      </c>
      <c r="AL90" s="29" t="str">
        <f t="shared" si="18"/>
        <v/>
      </c>
      <c r="AM90" s="30" t="str">
        <f t="shared" si="14"/>
        <v/>
      </c>
      <c r="AN90" s="48" t="str">
        <f>IF(COUNTIF(AK$9:AK90,AK90)=COUNTIF(AK:AK,AK90),SUMIFS(AL$9:AL90,F$22:F103,"*WORLDLINE*",AK$9:AK90,AK90),"")</f>
        <v/>
      </c>
    </row>
    <row r="91" spans="1:41" ht="24" x14ac:dyDescent="0.4">
      <c r="A91" t="s">
        <v>24</v>
      </c>
      <c r="B91" s="26">
        <v>45488</v>
      </c>
      <c r="C91">
        <v>134</v>
      </c>
      <c r="D91">
        <v>2754</v>
      </c>
      <c r="E91" t="s">
        <v>201</v>
      </c>
      <c r="F91" t="s">
        <v>202</v>
      </c>
      <c r="G91" t="s">
        <v>203</v>
      </c>
      <c r="H91" t="s">
        <v>204</v>
      </c>
      <c r="J91" s="26">
        <v>45488</v>
      </c>
      <c r="K91" s="37">
        <v>38.04</v>
      </c>
      <c r="L91" t="s">
        <v>30</v>
      </c>
      <c r="M91" t="s">
        <v>205</v>
      </c>
      <c r="N91" t="s">
        <v>32</v>
      </c>
      <c r="O91" t="s">
        <v>206</v>
      </c>
      <c r="V91"/>
      <c r="AF91" s="28" t="str">
        <f t="shared" si="15"/>
        <v/>
      </c>
      <c r="AG91" s="29" t="str">
        <f t="shared" si="16"/>
        <v/>
      </c>
      <c r="AH91" s="30" t="str">
        <f t="shared" si="19"/>
        <v/>
      </c>
      <c r="AI91" s="29" t="str">
        <f>IF(COUNTIF(AF$9:AF91,AF91)=COUNTIF(AF:AF,AF91),SUMIFS(AG$9:AG91,F$9:F91,"ATOS*",AF$9:AF91,AF91),"")</f>
        <v/>
      </c>
      <c r="AJ91" s="31" t="str">
        <f t="shared" si="20"/>
        <v/>
      </c>
      <c r="AK91" s="32" t="str">
        <f t="shared" si="17"/>
        <v/>
      </c>
      <c r="AL91" s="29" t="str">
        <f t="shared" si="18"/>
        <v/>
      </c>
      <c r="AM91" s="30" t="str">
        <f t="shared" si="14"/>
        <v/>
      </c>
      <c r="AN91" s="48" t="str">
        <f>IF(COUNTIF(AK$9:AK91,AK91)=COUNTIF(AK:AK,AK91),SUMIFS(AL$9:AL91,F$22:F104,"*WORLDLINE*",AK$9:AK91,AK91),"")</f>
        <v/>
      </c>
    </row>
    <row r="92" spans="1:41" ht="24" x14ac:dyDescent="0.4">
      <c r="A92" t="s">
        <v>24</v>
      </c>
      <c r="B92" s="26">
        <v>45488</v>
      </c>
      <c r="C92">
        <v>134</v>
      </c>
      <c r="D92">
        <v>2753</v>
      </c>
      <c r="E92" t="s">
        <v>71</v>
      </c>
      <c r="F92" t="s">
        <v>72</v>
      </c>
      <c r="J92" s="26">
        <v>45488</v>
      </c>
      <c r="K92" s="37">
        <v>34</v>
      </c>
      <c r="L92" t="s">
        <v>30</v>
      </c>
      <c r="M92" t="s">
        <v>55</v>
      </c>
      <c r="O92" t="s">
        <v>207</v>
      </c>
      <c r="V92"/>
      <c r="AF92" s="28" t="str">
        <f t="shared" si="15"/>
        <v/>
      </c>
      <c r="AG92" s="29" t="str">
        <f t="shared" si="16"/>
        <v/>
      </c>
      <c r="AH92" s="30" t="str">
        <f t="shared" si="19"/>
        <v/>
      </c>
      <c r="AI92" s="29" t="str">
        <f>IF(COUNTIF(AF$9:AF92,AF92)=COUNTIF(AF:AF,AF92),SUMIFS(AG$9:AG92,F$9:F92,"ATOS*",AF$9:AF92,AF92),"")</f>
        <v/>
      </c>
      <c r="AJ92" s="31" t="str">
        <f t="shared" si="20"/>
        <v>11/07/2024</v>
      </c>
      <c r="AK92" s="32">
        <f t="shared" si="17"/>
        <v>45484</v>
      </c>
      <c r="AL92" s="29">
        <f t="shared" si="18"/>
        <v>34</v>
      </c>
      <c r="AM92" s="30" t="str">
        <f t="shared" si="14"/>
        <v/>
      </c>
      <c r="AN92" s="33" t="str">
        <f>IF(COUNTIF(AK$9:AK92,AK92)=COUNTIF(AK:AK,AK92),SUMIFS(AL$9:AL92,F$22:F105,"*WORLDLINE*",AK$9:AK92,AK92),"")</f>
        <v/>
      </c>
    </row>
    <row r="93" spans="1:41" ht="24" x14ac:dyDescent="0.4">
      <c r="A93" t="s">
        <v>24</v>
      </c>
      <c r="B93" s="26">
        <v>45488</v>
      </c>
      <c r="C93">
        <v>134</v>
      </c>
      <c r="D93">
        <v>2752</v>
      </c>
      <c r="E93" t="s">
        <v>71</v>
      </c>
      <c r="F93" t="s">
        <v>72</v>
      </c>
      <c r="J93" s="26">
        <v>45488</v>
      </c>
      <c r="K93" s="37">
        <v>49</v>
      </c>
      <c r="L93" t="s">
        <v>30</v>
      </c>
      <c r="M93" t="s">
        <v>55</v>
      </c>
      <c r="O93" t="s">
        <v>208</v>
      </c>
      <c r="V93"/>
      <c r="AF93" s="28" t="str">
        <f t="shared" si="15"/>
        <v/>
      </c>
      <c r="AG93" s="29" t="str">
        <f t="shared" si="16"/>
        <v/>
      </c>
      <c r="AH93" s="30" t="str">
        <f t="shared" si="19"/>
        <v/>
      </c>
      <c r="AI93" s="29" t="str">
        <f>IF(COUNTIF(AF$9:AF93,AF93)=COUNTIF(AF:AF,AF93),SUMIFS(AG$9:AG93,F$9:F93,"ATOS*",AF$9:AF93,AF93),"")</f>
        <v/>
      </c>
      <c r="AJ93" s="31" t="str">
        <f t="shared" si="20"/>
        <v>11/07/2024</v>
      </c>
      <c r="AK93" s="32">
        <f t="shared" si="17"/>
        <v>45484</v>
      </c>
      <c r="AL93" s="29">
        <f t="shared" si="18"/>
        <v>49</v>
      </c>
      <c r="AM93" s="30" t="str">
        <f t="shared" si="14"/>
        <v/>
      </c>
      <c r="AN93" s="33" t="str">
        <f>IF(COUNTIF(AK$9:AK93,AK93)=COUNTIF(AK:AK,AK93),SUMIFS(AL$9:AL93,F$22:F106,"*WORLDLINE*",AK$9:AK93,AK93),"")</f>
        <v/>
      </c>
    </row>
    <row r="94" spans="1:41" ht="24" x14ac:dyDescent="0.4">
      <c r="A94" t="s">
        <v>24</v>
      </c>
      <c r="B94" s="26">
        <v>45488</v>
      </c>
      <c r="C94">
        <v>134</v>
      </c>
      <c r="D94">
        <v>2751</v>
      </c>
      <c r="E94" t="s">
        <v>71</v>
      </c>
      <c r="F94" t="s">
        <v>72</v>
      </c>
      <c r="J94" s="26">
        <v>45488</v>
      </c>
      <c r="K94" s="37">
        <v>23</v>
      </c>
      <c r="L94" t="s">
        <v>30</v>
      </c>
      <c r="M94" t="s">
        <v>55</v>
      </c>
      <c r="O94" t="s">
        <v>209</v>
      </c>
      <c r="V94"/>
      <c r="AF94" s="28" t="str">
        <f t="shared" si="15"/>
        <v/>
      </c>
      <c r="AG94" s="29" t="str">
        <f t="shared" si="16"/>
        <v/>
      </c>
      <c r="AH94" s="30" t="str">
        <f t="shared" si="19"/>
        <v/>
      </c>
      <c r="AI94" s="29" t="str">
        <f>IF(COUNTIF(AF$9:AF94,AF94)=COUNTIF(AF:AF,AF94),SUMIFS(AG$9:AG94,F$9:F94,"ATOS*",AF$9:AF94,AF94),"")</f>
        <v/>
      </c>
      <c r="AJ94" s="31" t="str">
        <f t="shared" si="20"/>
        <v>11/07/2024</v>
      </c>
      <c r="AK94" s="32">
        <f t="shared" si="17"/>
        <v>45484</v>
      </c>
      <c r="AL94" s="29">
        <f t="shared" si="18"/>
        <v>23</v>
      </c>
      <c r="AM94" s="30">
        <f t="shared" si="14"/>
        <v>45484</v>
      </c>
      <c r="AN94" s="33">
        <f>IF(COUNTIF(AK$9:AK94,AK94)=COUNTIF(AK:AK,AK94),SUMIFS(AL$9:AL94,F$22:F107,"*WORLDLINE*",AK$9:AK94,AK94),"")</f>
        <v>0</v>
      </c>
      <c r="AO94" s="44"/>
    </row>
  </sheetData>
  <mergeCells count="2">
    <mergeCell ref="AF3:AG3"/>
    <mergeCell ref="AJ3:AL3"/>
  </mergeCells>
  <printOptions gridLines="1"/>
  <pageMargins left="0.70866141732283472" right="0.70866141732283472" top="0.74803149606299213" bottom="0.74803149606299213" header="0.31496062992125984" footer="0.31496062992125984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formule date-4</vt:lpstr>
      <vt:lpstr>'formule date-4'!Impression_des_titres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EQUINOXE SA</dc:creator>
  <cp:lastModifiedBy>EQUINOXE SA</cp:lastModifiedBy>
  <dcterms:created xsi:type="dcterms:W3CDTF">2024-07-29T18:30:15Z</dcterms:created>
  <dcterms:modified xsi:type="dcterms:W3CDTF">2024-07-29T21:14:01Z</dcterms:modified>
</cp:coreProperties>
</file>