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nomieqc-my.sharepoint.com/personal/marie-chantal_lantagne_economie_gouv_qc_ca/Documents/Bureau/"/>
    </mc:Choice>
  </mc:AlternateContent>
  <xr:revisionPtr revIDLastSave="0" documentId="8_{F5B44538-4485-464D-B88A-37DA8EDE9414}" xr6:coauthVersionLast="47" xr6:coauthVersionMax="47" xr10:uidLastSave="{00000000-0000-0000-0000-000000000000}"/>
  <bookViews>
    <workbookView xWindow="57480" yWindow="-120" windowWidth="29040" windowHeight="15840" xr2:uid="{9362D151-35CC-44D1-AF23-C150A4DC6CC1}"/>
  </bookViews>
  <sheets>
    <sheet name="Feuil1" sheetId="1" r:id="rId1"/>
    <sheet name="Déclarations Janvi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H2" i="1"/>
  <c r="H3" i="1"/>
  <c r="M3" i="1" s="1"/>
  <c r="E3" i="1"/>
  <c r="J2" i="1"/>
  <c r="K2" i="1"/>
  <c r="K3" i="1"/>
  <c r="G2" i="1"/>
  <c r="J3" i="1"/>
  <c r="G3" i="1"/>
  <c r="F3" i="1"/>
  <c r="F2" i="1"/>
  <c r="D3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Marie-Chantal Lantagne</author>
  </authors>
  <commentList>
    <comment ref="L1" authorId="0" shapeId="0" xr:uid="{AA801BD8-B474-4C76-9159-4FA99DC4708C}">
      <text>
        <r>
          <rPr>
            <b/>
            <sz val="9"/>
            <color indexed="81"/>
            <rFont val="Tahoma"/>
            <family val="2"/>
          </rPr>
          <t>Marie-Chantal Lantagne:</t>
        </r>
        <r>
          <rPr>
            <sz val="9"/>
            <color indexed="81"/>
            <rFont val="Tahoma"/>
            <family val="2"/>
          </rPr>
          <t xml:space="preserve">
Majoration déclaré par l'entreprise</t>
        </r>
      </text>
    </comment>
  </commentList>
</comments>
</file>

<file path=xl/sharedStrings.xml><?xml version="1.0" encoding="utf-8"?>
<sst xmlns="http://schemas.openxmlformats.org/spreadsheetml/2006/main" count="73" uniqueCount="46">
  <si>
    <t>Nom entreprise</t>
  </si>
  <si>
    <t>ABC</t>
  </si>
  <si>
    <t>DEF</t>
  </si>
  <si>
    <t>Monsieur XXX Tordu</t>
  </si>
  <si>
    <t>Madame OUOU</t>
  </si>
  <si>
    <t>Nom</t>
  </si>
  <si>
    <t>Numéro de déclaration Trimestre 1</t>
  </si>
  <si>
    <t>Numéro de déclaration ajustement Trimestre 1</t>
  </si>
  <si>
    <t xml:space="preserve">Quantités vendus </t>
  </si>
  <si>
    <t xml:space="preserve">Ventes totales avant ajustement Trimestre 1 </t>
  </si>
  <si>
    <t>Trimestre 1</t>
  </si>
  <si>
    <t xml:space="preserve">Quantités vendus
Trimestre 1  </t>
  </si>
  <si>
    <t>Ventes ajustement Trimestre 1</t>
  </si>
  <si>
    <t>Quantités vendus  ajustement Trimestre 1</t>
  </si>
  <si>
    <t>Montant  justement</t>
  </si>
  <si>
    <t xml:space="preserve">Montant totale
</t>
  </si>
  <si>
    <t>Numéro permis 
Trimestre 1</t>
  </si>
  <si>
    <t>AF152</t>
  </si>
  <si>
    <t>AG151</t>
  </si>
  <si>
    <t>Numéro de permis déclaré par Entreprise</t>
  </si>
  <si>
    <t>Trimestre de la déclaration</t>
  </si>
  <si>
    <t>Date de la déclaration</t>
  </si>
  <si>
    <t>Type de client</t>
  </si>
  <si>
    <t>Numéro du fournisseur</t>
  </si>
  <si>
    <t>Nom du fournisseur</t>
  </si>
  <si>
    <t>Numéro d'article</t>
  </si>
  <si>
    <t>Description d'article</t>
  </si>
  <si>
    <t>Déclaration</t>
  </si>
  <si>
    <t>Trimestre 2</t>
  </si>
  <si>
    <t>Trimestre 3</t>
  </si>
  <si>
    <t>Ajustement</t>
  </si>
  <si>
    <t>Numéro de déclaration</t>
  </si>
  <si>
    <t>Commercant</t>
  </si>
  <si>
    <t>Numéro de permis du titulaire</t>
  </si>
  <si>
    <t>tournevis</t>
  </si>
  <si>
    <t>marteau</t>
  </si>
  <si>
    <t>scie</t>
  </si>
  <si>
    <t>trournevis</t>
  </si>
  <si>
    <t xml:space="preserve">Prix de vente unitaire </t>
  </si>
  <si>
    <t>Ventes totales</t>
  </si>
  <si>
    <t>Montant payé  avant ajustement
Trimestre 1</t>
  </si>
  <si>
    <t>Montant payé</t>
  </si>
  <si>
    <t>rechercheX(si(et(A2;'Déclarations Janvier'!$H$3:$H$8;'Déclarations Janvier'!$A$3:$A$8="Trimestre1";'Déclarations Janvier'!$C$3:$C$8="Ajustement"));'Déclarations Janvier'!$A$3:$N$8;'Déclarations Janvier'!$D$3:$D$8)</t>
  </si>
  <si>
    <t>Meme chose pour Ajustement Numéro de declarations mais cette fois-ci si C,est inscrit Ajustement</t>
  </si>
  <si>
    <t>J'aimerais dire en i2 si tu trouve la meme chose de la cellule A2 dans l'onglet Déclarations Janvier dans la colonne H, et que dans la colonne C de Déclarations Janvier c'est inscrit "Déclaration" et que dans la colonne A dans l'onglet Déclarations Janvier c'est inscrit à "Trimestre 1" alors donne moi ce qui est inscrit dans la colonne D dans l'onglet Déclaration Janvier.</t>
  </si>
  <si>
    <t>J'aimerais dire en E2 si tu trouve la meme chose de la cellule A2 dans l'onglet Déclarations Janvier dans la colonne H, et que dans la colonne C de Déclarations Janvier c'est inscrit "Déclaration" et que dans la colonne A dans l'onglet Déclarations Janvier c'est inscrit à "Trimestre 1" alors renvoi-moi  ce qui est inscrit dans la colonne D dans l'onglet Déclaration Janvier.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</si>
</sst>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Tahoma"/>
      <family val="2"/>
    </font>
    <font>
      <sz val="9"/>
      <color theme="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0" fillId="0" borderId="0" xfId="1" applyFont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38100</xdr:rowOff>
    </xdr:from>
    <xdr:to>
      <xdr:col>4</xdr:col>
      <xdr:colOff>561975</xdr:colOff>
      <xdr:row>10</xdr:row>
      <xdr:rowOff>171450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50F40D3D-B193-2676-C027-DA63D211C181}"/>
            </a:ext>
          </a:extLst>
        </xdr:cNvPr>
        <xdr:cNvCxnSpPr/>
      </xdr:nvCxnSpPr>
      <xdr:spPr>
        <a:xfrm flipH="1" flipV="1">
          <a:off x="6286500" y="1133475"/>
          <a:ext cx="161925" cy="1581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</xdr:row>
      <xdr:rowOff>123825</xdr:rowOff>
    </xdr:from>
    <xdr:to>
      <xdr:col>10</xdr:col>
      <xdr:colOff>9525</xdr:colOff>
      <xdr:row>14</xdr:row>
      <xdr:rowOff>628650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95617120-DBCF-479D-0913-F2617DB2A9A5}"/>
            </a:ext>
          </a:extLst>
        </xdr:cNvPr>
        <xdr:cNvCxnSpPr/>
      </xdr:nvCxnSpPr>
      <xdr:spPr>
        <a:xfrm flipH="1" flipV="1">
          <a:off x="9610725" y="1038225"/>
          <a:ext cx="1028700" cy="3733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A150-2685-47A3-A699-A1973A9938CF}">
  <dimension ref="A1:M15"/>
  <sheetViews>
    <sheetView tabSelected="1" workbookViewId="0">
      <selection activeCell="M2" sqref="M2"/>
    </sheetView>
  </sheetViews>
  <sheetFormatPr baseColWidth="10" defaultRowHeight="14.4" x14ac:dyDescent="0.3"/>
  <cols>
    <col min="1" max="1" width="37.109375" bestFit="1" customWidth="1"/>
    <col min="2" max="2" width="18.33203125" customWidth="1"/>
    <col min="3" max="3" width="18.88671875" customWidth="1"/>
  </cols>
  <sheetData>
    <row r="1" spans="1:13" ht="72" x14ac:dyDescent="0.3">
      <c r="A1" t="s">
        <v>19</v>
      </c>
      <c r="B1" t="s">
        <v>0</v>
      </c>
      <c r="C1" t="s">
        <v>5</v>
      </c>
      <c r="D1" s="1" t="s">
        <v>16</v>
      </c>
      <c r="E1" s="2" t="s">
        <v>6</v>
      </c>
      <c r="F1" s="1" t="s">
        <v>11</v>
      </c>
      <c r="G1" s="3" t="s">
        <v>9</v>
      </c>
      <c r="H1" s="3" t="s">
        <v>40</v>
      </c>
      <c r="I1" s="2" t="s">
        <v>7</v>
      </c>
      <c r="J1" s="1" t="s">
        <v>13</v>
      </c>
      <c r="K1" s="3" t="s">
        <v>12</v>
      </c>
      <c r="L1" s="3" t="s">
        <v>14</v>
      </c>
      <c r="M1" s="3" t="s">
        <v>15</v>
      </c>
    </row>
    <row r="2" spans="1:13" x14ac:dyDescent="0.3">
      <c r="A2" t="s">
        <v>17</v>
      </c>
      <c r="B2" t="s">
        <v>1</v>
      </c>
      <c r="C2" t="s">
        <v>3</v>
      </c>
      <c r="D2" t="str">
        <f>IFERROR(INDEX('Déclarations Janvier'!$A$3:$M$8,MATCH(A2,'Déclarations Janvier'!$H$3:$H$8,0),MATCH('Déclarations Janvier'!$H$2,'Déclarations Janvier'!$A$2:$M$2,0)),"")</f>
        <v>AF152</v>
      </c>
      <c r="E2" t="s">
        <v>42</v>
      </c>
      <c r="F2">
        <f>SUMIFS('Déclarations Janvier'!$L$3:$L$8,'Déclarations Janvier'!$H$3:$H$8,Feuil1!A2,'Déclarations Janvier'!$C$3:$C$8,"Déclaration")</f>
        <v>5</v>
      </c>
      <c r="G2" s="11">
        <f>SUMIFS('Déclarations Janvier'!$M$3:$M$8,'Déclarations Janvier'!$H$3:$H$8,Feuil1!A2,'Déclarations Janvier'!$A$3:$A$8,"Trimestre 1",'Déclarations Janvier'!$C$3:$C$8,"Déclaration")</f>
        <v>30.950000000000003</v>
      </c>
      <c r="H2" s="11">
        <f>IFERROR(IF(AND((_xlfn.XLOOKUP(A2,'Déclarations Janvier'!$H$3:$H$8,'Déclarations Janvier'!$A$3:$A$8))="Trimestre 1"),_xlfn.XLOOKUP(A2,'Déclarations Janvier'!$H$3:$H$8,'Déclarations Janvier'!$N$3:$N$8),0),"")</f>
        <v>30.95</v>
      </c>
      <c r="J2">
        <f>SUMIFS('Déclarations Janvier'!$L$3:$L$8,'Déclarations Janvier'!$H$3:$H$8,Feuil1!A2,'Déclarations Janvier'!$A$3:$A$8,"Trimestre 1",'Déclarations Janvier'!$C$3:$C$8,"Ajustement")</f>
        <v>4</v>
      </c>
      <c r="K2" s="11">
        <f>SUMIFS('Déclarations Janvier'!$M$3:$M$8,'Déclarations Janvier'!$H$3:$H$8,Feuil1!A2,'Déclarations Janvier'!$A$3:$A$8,"Trimestre 1",'Déclarations Janvier'!$C$3:$C$8,"Ajustement")</f>
        <v>24</v>
      </c>
      <c r="M2">
        <f>L2+H2</f>
        <v>30.95</v>
      </c>
    </row>
    <row r="3" spans="1:13" x14ac:dyDescent="0.3">
      <c r="A3" t="s">
        <v>18</v>
      </c>
      <c r="B3" t="s">
        <v>2</v>
      </c>
      <c r="C3" t="s">
        <v>4</v>
      </c>
      <c r="D3" t="str">
        <f>IFERROR(INDEX('Déclarations Janvier'!$A$3:$M$8,MATCH(A3,'Déclarations Janvier'!$H$3:$H$8,0),MATCH('Déclarations Janvier'!$H$2,'Déclarations Janvier'!$A$2:$M$2,0)),"")</f>
        <v>AG151</v>
      </c>
      <c r="E3" t="str">
        <f>IFERROR(INDEX('Déclarations Janvier'!$A$3:$M$8,MATCH(Feuil1!A3,'Déclarations Janvier'!$H$3:$H$8,0),MATCH('Déclarations Janvier'!$D$1,'Déclarations Janvier'!$A$2:$M$2,0)),"")</f>
        <v/>
      </c>
      <c r="F3">
        <f>SUMIFS('Déclarations Janvier'!$L$3:$L$8,'Déclarations Janvier'!$H$3:$H$8,Feuil1!A3,'Déclarations Janvier'!$C$3:$C$8,"Déclaration")</f>
        <v>6</v>
      </c>
      <c r="G3" s="11">
        <f>SUMIFS('Déclarations Janvier'!$M$3:$M$8,'Déclarations Janvier'!$H$3:$H$8,Feuil1!A3,'Déclarations Janvier'!$A$3:$A$8,"Trimestre 1",'Déclarations Janvier'!$C$3:$C$8,"Déclaration")</f>
        <v>44</v>
      </c>
      <c r="H3" s="11">
        <f>IFERROR(IF(AND((_xlfn.XLOOKUP(A3,'Déclarations Janvier'!$H$3:$H$8,'Déclarations Janvier'!$A$3:$A$8))="Trimestre 1"),_xlfn.XLOOKUP(A3,'Déclarations Janvier'!$H$3:$H$8,'Déclarations Janvier'!$N$3:$N$8),0),"")</f>
        <v>50</v>
      </c>
      <c r="J3">
        <f>SUMIFS('Déclarations Janvier'!$M$3:$M$8,'Déclarations Janvier'!$H$3:$H$8,Feuil1!A3,'Déclarations Janvier'!$A$3:$A$8,"Trimestre 1",'Déclarations Janvier'!$C$3:$C$8,"Ajustement")</f>
        <v>0</v>
      </c>
      <c r="K3" s="11">
        <f>SUMIFS('Déclarations Janvier'!$M$3:$M$8,'Déclarations Janvier'!$H$3:$H$8,Feuil1!A3,'Déclarations Janvier'!$A$3:$A$8,"Trimestre 1",'Déclarations Janvier'!$C$3:$C$8,"Ajustement")</f>
        <v>0</v>
      </c>
      <c r="M3">
        <f>L3+H3</f>
        <v>50</v>
      </c>
    </row>
    <row r="12" spans="1:13" ht="83.4" customHeight="1" x14ac:dyDescent="0.3">
      <c r="A12" s="13" t="s">
        <v>45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3" x14ac:dyDescent="0.3">
      <c r="A13" t="s">
        <v>43</v>
      </c>
    </row>
    <row r="15" spans="1:13" ht="73.2" customHeight="1" x14ac:dyDescent="0.3">
      <c r="A15" s="13" t="s">
        <v>44</v>
      </c>
      <c r="B15" s="13"/>
      <c r="C15" s="13"/>
      <c r="D15" s="13"/>
      <c r="E15" s="13"/>
      <c r="F15" s="13"/>
      <c r="G15" s="13"/>
      <c r="H15" s="13"/>
      <c r="I15" s="13"/>
      <c r="J15" s="13"/>
    </row>
  </sheetData>
  <mergeCells count="2">
    <mergeCell ref="A12:J12"/>
    <mergeCell ref="A15:J1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1E09-CEF4-4E1E-AAB0-7BBA9EF39B29}">
  <dimension ref="A2:N8"/>
  <sheetViews>
    <sheetView workbookViewId="0">
      <selection activeCell="L15" sqref="L15"/>
    </sheetView>
  </sheetViews>
  <sheetFormatPr baseColWidth="10" defaultRowHeight="14.4" x14ac:dyDescent="0.3"/>
  <sheetData>
    <row r="2" spans="1:14" ht="30.6" x14ac:dyDescent="0.3">
      <c r="A2" s="4" t="s">
        <v>20</v>
      </c>
      <c r="B2" s="5" t="s">
        <v>21</v>
      </c>
      <c r="C2" s="5" t="s">
        <v>27</v>
      </c>
      <c r="D2" s="5" t="s">
        <v>31</v>
      </c>
      <c r="E2" s="5" t="s">
        <v>22</v>
      </c>
      <c r="F2" s="5" t="s">
        <v>23</v>
      </c>
      <c r="G2" s="4" t="s">
        <v>24</v>
      </c>
      <c r="H2" s="4" t="s">
        <v>33</v>
      </c>
      <c r="I2" s="5" t="s">
        <v>25</v>
      </c>
      <c r="J2" s="5" t="s">
        <v>26</v>
      </c>
      <c r="K2" s="5" t="s">
        <v>38</v>
      </c>
      <c r="L2" s="5" t="s">
        <v>8</v>
      </c>
      <c r="M2" s="5" t="s">
        <v>39</v>
      </c>
      <c r="N2" s="12" t="s">
        <v>41</v>
      </c>
    </row>
    <row r="3" spans="1:14" x14ac:dyDescent="0.3">
      <c r="A3" s="6" t="s">
        <v>10</v>
      </c>
      <c r="B3" s="10">
        <v>45292</v>
      </c>
      <c r="C3" s="6" t="s">
        <v>27</v>
      </c>
      <c r="D3" s="6">
        <v>556</v>
      </c>
      <c r="E3" s="6" t="s">
        <v>32</v>
      </c>
      <c r="F3" s="6">
        <v>123</v>
      </c>
      <c r="G3" s="7" t="s">
        <v>1</v>
      </c>
      <c r="H3" t="s">
        <v>17</v>
      </c>
      <c r="I3" s="6">
        <v>1</v>
      </c>
      <c r="J3" s="7" t="s">
        <v>34</v>
      </c>
      <c r="K3" s="9">
        <v>7.49</v>
      </c>
      <c r="L3" s="8">
        <v>2</v>
      </c>
      <c r="M3" s="9">
        <v>14.98</v>
      </c>
      <c r="N3" s="11">
        <v>30.95</v>
      </c>
    </row>
    <row r="4" spans="1:14" x14ac:dyDescent="0.3">
      <c r="A4" s="6" t="s">
        <v>10</v>
      </c>
      <c r="B4" s="10">
        <v>45292</v>
      </c>
      <c r="C4" s="6" t="s">
        <v>27</v>
      </c>
      <c r="D4" s="6">
        <v>556</v>
      </c>
      <c r="E4" s="6" t="s">
        <v>32</v>
      </c>
      <c r="F4" s="6">
        <v>123</v>
      </c>
      <c r="G4" s="7" t="s">
        <v>1</v>
      </c>
      <c r="H4" t="s">
        <v>17</v>
      </c>
      <c r="I4" s="6">
        <v>2</v>
      </c>
      <c r="J4" s="7" t="s">
        <v>35</v>
      </c>
      <c r="K4" s="9">
        <v>15.97</v>
      </c>
      <c r="L4" s="8">
        <v>1</v>
      </c>
      <c r="M4" s="9">
        <v>15.97</v>
      </c>
      <c r="N4" s="11">
        <v>30.95</v>
      </c>
    </row>
    <row r="5" spans="1:14" x14ac:dyDescent="0.3">
      <c r="A5" s="6" t="s">
        <v>10</v>
      </c>
      <c r="B5" s="10">
        <v>45294</v>
      </c>
      <c r="C5" s="6" t="s">
        <v>30</v>
      </c>
      <c r="D5" s="6">
        <v>486</v>
      </c>
      <c r="E5" s="6" t="s">
        <v>32</v>
      </c>
      <c r="F5" s="6">
        <v>123</v>
      </c>
      <c r="G5" s="7" t="s">
        <v>1</v>
      </c>
      <c r="H5" t="s">
        <v>17</v>
      </c>
      <c r="I5" s="6">
        <v>3</v>
      </c>
      <c r="J5" s="7" t="s">
        <v>36</v>
      </c>
      <c r="K5" s="9">
        <v>6</v>
      </c>
      <c r="L5" s="8">
        <v>4</v>
      </c>
      <c r="M5" s="9">
        <v>24</v>
      </c>
      <c r="N5" s="11">
        <v>26</v>
      </c>
    </row>
    <row r="6" spans="1:14" x14ac:dyDescent="0.3">
      <c r="A6" s="6" t="s">
        <v>10</v>
      </c>
      <c r="B6" s="10">
        <v>45295</v>
      </c>
      <c r="C6" s="6" t="s">
        <v>27</v>
      </c>
      <c r="D6" s="6">
        <v>559</v>
      </c>
      <c r="E6" s="6" t="s">
        <v>32</v>
      </c>
      <c r="F6" s="6">
        <v>678</v>
      </c>
      <c r="G6" s="7" t="s">
        <v>2</v>
      </c>
      <c r="H6" t="s">
        <v>18</v>
      </c>
      <c r="I6" s="6">
        <v>4</v>
      </c>
      <c r="J6" s="7" t="s">
        <v>36</v>
      </c>
      <c r="K6" s="9">
        <v>22</v>
      </c>
      <c r="L6" s="8">
        <v>2</v>
      </c>
      <c r="M6" s="9">
        <v>44</v>
      </c>
      <c r="N6" s="11">
        <v>50</v>
      </c>
    </row>
    <row r="7" spans="1:14" x14ac:dyDescent="0.3">
      <c r="A7" s="6" t="s">
        <v>28</v>
      </c>
      <c r="B7" s="10">
        <v>45362</v>
      </c>
      <c r="C7" s="6" t="s">
        <v>27</v>
      </c>
      <c r="D7" s="6">
        <v>580</v>
      </c>
      <c r="E7" s="6" t="s">
        <v>32</v>
      </c>
      <c r="F7" s="6">
        <v>123</v>
      </c>
      <c r="G7" s="7" t="s">
        <v>1</v>
      </c>
      <c r="H7" t="s">
        <v>17</v>
      </c>
      <c r="I7" s="6">
        <v>5</v>
      </c>
      <c r="J7" s="7" t="s">
        <v>35</v>
      </c>
      <c r="K7" s="9">
        <v>15.97</v>
      </c>
      <c r="L7" s="8">
        <v>2</v>
      </c>
      <c r="M7" s="9">
        <v>31.97</v>
      </c>
      <c r="N7" s="11">
        <v>40</v>
      </c>
    </row>
    <row r="8" spans="1:14" x14ac:dyDescent="0.3">
      <c r="A8" s="6" t="s">
        <v>29</v>
      </c>
      <c r="B8" s="10">
        <v>45423</v>
      </c>
      <c r="C8" s="6" t="s">
        <v>27</v>
      </c>
      <c r="D8" s="6">
        <v>800</v>
      </c>
      <c r="E8" s="6" t="s">
        <v>32</v>
      </c>
      <c r="F8" s="6">
        <v>678</v>
      </c>
      <c r="G8" s="7" t="s">
        <v>2</v>
      </c>
      <c r="H8" t="s">
        <v>18</v>
      </c>
      <c r="I8" s="6">
        <v>6</v>
      </c>
      <c r="J8" s="7" t="s">
        <v>37</v>
      </c>
      <c r="K8" s="9">
        <v>7.49</v>
      </c>
      <c r="L8" s="8">
        <v>4</v>
      </c>
      <c r="M8" s="9">
        <v>29.96</v>
      </c>
      <c r="N8" s="11">
        <v>30.15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Déclarations Janvier</vt:lpstr>
    </vt:vector>
  </TitlesOfParts>
  <Company>Economie QC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Marie-Chantal Lantagne</dc:creator>
  <cp:lastModifiedBy>Marie-Chantal Lantagne</cp:lastModifiedBy>
  <dcterms:created xsi:type="dcterms:W3CDTF">2024-04-24T17:44:18Z</dcterms:created>
  <dcterms:modified xsi:type="dcterms:W3CDTF">2024-04-24T21:05:35Z</dcterms:modified>
</cp:coreProperties>
</file>