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434CE0B3-7B29-4D26-928B-B3476587B4EF}" xr6:coauthVersionLast="47" xr6:coauthVersionMax="47" xr10:uidLastSave="{00000000-0000-0000-0000-000000000000}"/>
  <bookViews>
    <workbookView xWindow="-120" yWindow="-120" windowWidth="29040" windowHeight="15840" tabRatio="1000" activeTab="3" xr2:uid="{00000000-000D-0000-FFFF-FFFF00000000}"/>
  </bookViews>
  <sheets>
    <sheet name="EXPLICATIONS" sheetId="58" r:id="rId1"/>
    <sheet name="LISTE VILLES" sheetId="56" r:id="rId2"/>
    <sheet name="KM-INDEM" sheetId="57" r:id="rId3"/>
    <sheet name="INDEM TRAJET SAV JANVIER" sheetId="55" r:id="rId4"/>
    <sheet name="INDEM TRAJET SAV FEVRIER" sheetId="59" r:id="rId5"/>
    <sheet name="SEM 01" sheetId="35" r:id="rId6"/>
    <sheet name="SEM 02" sheetId="36" r:id="rId7"/>
    <sheet name="SEM 03" sheetId="37" r:id="rId8"/>
    <sheet name="SEM 04" sheetId="38" r:id="rId9"/>
    <sheet name="SEM 05" sheetId="39" r:id="rId10"/>
    <sheet name="SEM 06" sheetId="40" r:id="rId11"/>
    <sheet name="SEM 07" sheetId="41" r:id="rId12"/>
    <sheet name="SEM 08" sheetId="42" r:id="rId13"/>
    <sheet name="SEM 09" sheetId="43" r:id="rId14"/>
    <sheet name="SEM 10" sheetId="44" r:id="rId15"/>
    <sheet name="SEM 11" sheetId="45" r:id="rId16"/>
    <sheet name="SEM 12" sheetId="46" r:id="rId17"/>
    <sheet name="SEM 13" sheetId="47" r:id="rId18"/>
    <sheet name="SEM 14" sheetId="48" r:id="rId19"/>
    <sheet name="SEM 15" sheetId="49" r:id="rId20"/>
    <sheet name="SEM 16" sheetId="50" r:id="rId21"/>
    <sheet name="SEM 17" sheetId="51" r:id="rId22"/>
    <sheet name="SEM 18" sheetId="52" r:id="rId23"/>
    <sheet name="SEM 19" sheetId="53" r:id="rId24"/>
    <sheet name="SEM 20" sheetId="1" r:id="rId25"/>
    <sheet name="SEM 21" sheetId="2" r:id="rId26"/>
    <sheet name="SEM 22" sheetId="3" r:id="rId27"/>
    <sheet name="SEM 23" sheetId="4" r:id="rId28"/>
    <sheet name="SEM 24" sheetId="5" r:id="rId29"/>
    <sheet name="SEM 25" sheetId="6" r:id="rId30"/>
    <sheet name="SEM 26" sheetId="7" r:id="rId31"/>
    <sheet name="SEM 27" sheetId="8" r:id="rId32"/>
    <sheet name="SEM 28" sheetId="9" r:id="rId33"/>
    <sheet name="SEM 29" sheetId="10" r:id="rId34"/>
    <sheet name="SEM 30" sheetId="11" r:id="rId35"/>
    <sheet name="SEM 31" sheetId="12" r:id="rId36"/>
    <sheet name="SEM 32" sheetId="13" r:id="rId37"/>
    <sheet name="SEM33" sheetId="14" r:id="rId38"/>
    <sheet name="SEM 34" sheetId="15" r:id="rId39"/>
    <sheet name="SEM 35" sheetId="16" r:id="rId40"/>
    <sheet name="SEM 36" sheetId="17" r:id="rId41"/>
    <sheet name="SEM 37" sheetId="18" r:id="rId42"/>
    <sheet name="SEM 38" sheetId="19" r:id="rId43"/>
    <sheet name="SEM 39" sheetId="20" r:id="rId44"/>
    <sheet name="SEM 40" sheetId="21" r:id="rId45"/>
    <sheet name="SEM 41" sheetId="22" r:id="rId46"/>
    <sheet name="SEM 42" sheetId="23" r:id="rId47"/>
    <sheet name="SEM 44" sheetId="25" r:id="rId48"/>
    <sheet name="SEM 43" sheetId="24" r:id="rId49"/>
    <sheet name="SEM 45" sheetId="26" r:id="rId50"/>
    <sheet name="SEM 46" sheetId="27" r:id="rId51"/>
    <sheet name="SEM 47" sheetId="28" r:id="rId52"/>
    <sheet name="SEM 48" sheetId="29" r:id="rId53"/>
    <sheet name="SEM 49" sheetId="30" r:id="rId54"/>
    <sheet name="SEM 50" sheetId="31" r:id="rId55"/>
    <sheet name="SEM 51" sheetId="32" r:id="rId56"/>
    <sheet name="SEM 52" sheetId="33" r:id="rId57"/>
    <sheet name="S" sheetId="54" r:id="rId58"/>
  </sheets>
  <definedNames>
    <definedName name="liste_villes">OFFSET('LISTE VILLES'!$A$2,,,COUNTA('LISTE VILLES'!$A:$A)-1)</definedName>
    <definedName name="tableau_villes">OFFSET('LISTE VILLES'!$A$2:$B$2,,,COUNTA('LISTE VILLES'!$A:$A)-1)</definedName>
    <definedName name="_xlnm.Print_Area" localSheetId="4">'INDEM TRAJET SAV FEVRIER'!$A$1:$F$36</definedName>
    <definedName name="_xlnm.Print_Area" localSheetId="3">'INDEM TRAJET SAV JANVIER'!$A$1:$F$51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38" l="1"/>
  <c r="L11" i="38"/>
  <c r="L12" i="38"/>
  <c r="L13" i="38"/>
  <c r="M31" i="39"/>
  <c r="L31" i="39"/>
  <c r="K31" i="39"/>
  <c r="J31" i="39"/>
  <c r="M30" i="39"/>
  <c r="L30" i="39"/>
  <c r="K30" i="39"/>
  <c r="J30" i="39"/>
  <c r="M29" i="39"/>
  <c r="L29" i="39"/>
  <c r="K29" i="39"/>
  <c r="J29" i="39"/>
  <c r="M28" i="39"/>
  <c r="L28" i="39"/>
  <c r="K28" i="39"/>
  <c r="J28" i="39"/>
  <c r="M25" i="39"/>
  <c r="L25" i="39"/>
  <c r="K25" i="39"/>
  <c r="J25" i="39"/>
  <c r="M24" i="39"/>
  <c r="L24" i="39"/>
  <c r="K24" i="39"/>
  <c r="J24" i="39"/>
  <c r="M23" i="39"/>
  <c r="L23" i="39"/>
  <c r="K23" i="39"/>
  <c r="J23" i="39"/>
  <c r="M22" i="39"/>
  <c r="L22" i="39"/>
  <c r="K22" i="39"/>
  <c r="J22" i="39"/>
  <c r="M19" i="39"/>
  <c r="L19" i="39"/>
  <c r="K19" i="39"/>
  <c r="J19" i="39"/>
  <c r="M18" i="39"/>
  <c r="L18" i="39"/>
  <c r="K18" i="39"/>
  <c r="J18" i="39"/>
  <c r="M17" i="39"/>
  <c r="L17" i="39"/>
  <c r="K17" i="39"/>
  <c r="J17" i="39"/>
  <c r="M16" i="39"/>
  <c r="L16" i="39"/>
  <c r="K16" i="39"/>
  <c r="J16" i="39"/>
  <c r="M13" i="39"/>
  <c r="L13" i="39"/>
  <c r="K13" i="39"/>
  <c r="J13" i="39"/>
  <c r="M12" i="39"/>
  <c r="L12" i="39"/>
  <c r="K12" i="39"/>
  <c r="J12" i="39"/>
  <c r="M11" i="39"/>
  <c r="L11" i="39"/>
  <c r="K11" i="39"/>
  <c r="J11" i="39"/>
  <c r="M10" i="39"/>
  <c r="L10" i="39"/>
  <c r="K10" i="39"/>
  <c r="J10" i="39"/>
  <c r="M7" i="39"/>
  <c r="L7" i="39"/>
  <c r="K7" i="39"/>
  <c r="J7" i="39"/>
  <c r="M6" i="39"/>
  <c r="L6" i="39"/>
  <c r="K6" i="39"/>
  <c r="J6" i="39"/>
  <c r="M5" i="39"/>
  <c r="L5" i="39"/>
  <c r="K5" i="39"/>
  <c r="J5" i="39"/>
  <c r="M4" i="39"/>
  <c r="L4" i="39"/>
  <c r="K4" i="39"/>
  <c r="J4" i="39"/>
  <c r="M31" i="38"/>
  <c r="L31" i="38"/>
  <c r="K31" i="38"/>
  <c r="J31" i="38"/>
  <c r="M30" i="38"/>
  <c r="L30" i="38"/>
  <c r="K30" i="38"/>
  <c r="J30" i="38"/>
  <c r="M29" i="38"/>
  <c r="L29" i="38"/>
  <c r="K29" i="38"/>
  <c r="J29" i="38"/>
  <c r="M28" i="38"/>
  <c r="L28" i="38"/>
  <c r="K28" i="38"/>
  <c r="J28" i="38"/>
  <c r="M25" i="38"/>
  <c r="L25" i="38"/>
  <c r="K25" i="38"/>
  <c r="J25" i="38"/>
  <c r="M24" i="38"/>
  <c r="L24" i="38"/>
  <c r="K24" i="38"/>
  <c r="J24" i="38"/>
  <c r="M23" i="38"/>
  <c r="L23" i="38"/>
  <c r="K23" i="38"/>
  <c r="J23" i="38"/>
  <c r="M22" i="38"/>
  <c r="L22" i="38"/>
  <c r="K22" i="38"/>
  <c r="J22" i="38"/>
  <c r="M19" i="38"/>
  <c r="L19" i="38"/>
  <c r="K19" i="38"/>
  <c r="J19" i="38"/>
  <c r="M18" i="38"/>
  <c r="L18" i="38"/>
  <c r="K18" i="38"/>
  <c r="J18" i="38"/>
  <c r="M17" i="38"/>
  <c r="L17" i="38"/>
  <c r="K17" i="38"/>
  <c r="J17" i="38"/>
  <c r="M16" i="38"/>
  <c r="L16" i="38"/>
  <c r="K16" i="38"/>
  <c r="J16" i="38"/>
  <c r="M13" i="38"/>
  <c r="K13" i="38"/>
  <c r="J13" i="38"/>
  <c r="M12" i="38"/>
  <c r="K12" i="38"/>
  <c r="J12" i="38"/>
  <c r="M11" i="38"/>
  <c r="K11" i="38"/>
  <c r="J11" i="38"/>
  <c r="M10" i="38"/>
  <c r="K10" i="38"/>
  <c r="J10" i="38"/>
  <c r="M7" i="38"/>
  <c r="L7" i="38"/>
  <c r="K7" i="38"/>
  <c r="J7" i="38"/>
  <c r="M6" i="38"/>
  <c r="L6" i="38"/>
  <c r="K6" i="38"/>
  <c r="J6" i="38"/>
  <c r="M5" i="38"/>
  <c r="L5" i="38"/>
  <c r="K5" i="38"/>
  <c r="J5" i="38"/>
  <c r="M4" i="38"/>
  <c r="L4" i="38"/>
  <c r="K4" i="38"/>
  <c r="J4" i="38"/>
  <c r="M31" i="37"/>
  <c r="L31" i="37"/>
  <c r="K31" i="37"/>
  <c r="J31" i="37"/>
  <c r="M30" i="37"/>
  <c r="L30" i="37"/>
  <c r="K30" i="37"/>
  <c r="J30" i="37"/>
  <c r="M29" i="37"/>
  <c r="L29" i="37"/>
  <c r="K29" i="37"/>
  <c r="J29" i="37"/>
  <c r="M28" i="37"/>
  <c r="L28" i="37"/>
  <c r="K28" i="37"/>
  <c r="J28" i="37"/>
  <c r="M25" i="37"/>
  <c r="L25" i="37"/>
  <c r="K25" i="37"/>
  <c r="J25" i="37"/>
  <c r="M24" i="37"/>
  <c r="L24" i="37"/>
  <c r="K24" i="37"/>
  <c r="J24" i="37"/>
  <c r="M23" i="37"/>
  <c r="L23" i="37"/>
  <c r="K23" i="37"/>
  <c r="J23" i="37"/>
  <c r="M22" i="37"/>
  <c r="L22" i="37"/>
  <c r="K22" i="37"/>
  <c r="J22" i="37"/>
  <c r="M19" i="37"/>
  <c r="L19" i="37"/>
  <c r="K19" i="37"/>
  <c r="J19" i="37"/>
  <c r="M18" i="37"/>
  <c r="L18" i="37"/>
  <c r="K18" i="37"/>
  <c r="J18" i="37"/>
  <c r="M17" i="37"/>
  <c r="L17" i="37"/>
  <c r="K17" i="37"/>
  <c r="J17" i="37"/>
  <c r="M16" i="37"/>
  <c r="L16" i="37"/>
  <c r="K16" i="37"/>
  <c r="J16" i="37"/>
  <c r="M13" i="37"/>
  <c r="L13" i="37"/>
  <c r="K13" i="37"/>
  <c r="J13" i="37"/>
  <c r="M12" i="37"/>
  <c r="L12" i="37"/>
  <c r="K12" i="37"/>
  <c r="J12" i="37"/>
  <c r="M11" i="37"/>
  <c r="L11" i="37"/>
  <c r="K11" i="37"/>
  <c r="J11" i="37"/>
  <c r="M10" i="37"/>
  <c r="L10" i="37"/>
  <c r="K10" i="37"/>
  <c r="J10" i="37"/>
  <c r="M7" i="37"/>
  <c r="L7" i="37"/>
  <c r="K7" i="37"/>
  <c r="J7" i="37"/>
  <c r="M6" i="37"/>
  <c r="L6" i="37"/>
  <c r="K6" i="37"/>
  <c r="J6" i="37"/>
  <c r="M5" i="37"/>
  <c r="L5" i="37"/>
  <c r="K5" i="37"/>
  <c r="J5" i="37"/>
  <c r="M4" i="37"/>
  <c r="L4" i="37"/>
  <c r="K4" i="37"/>
  <c r="J4" i="37"/>
  <c r="M31" i="36"/>
  <c r="L31" i="36"/>
  <c r="K31" i="36"/>
  <c r="J31" i="36"/>
  <c r="M30" i="36"/>
  <c r="L30" i="36"/>
  <c r="K30" i="36"/>
  <c r="J30" i="36"/>
  <c r="M29" i="36"/>
  <c r="L29" i="36"/>
  <c r="K29" i="36"/>
  <c r="J29" i="36"/>
  <c r="M28" i="36"/>
  <c r="L28" i="36"/>
  <c r="K28" i="36"/>
  <c r="J28" i="36"/>
  <c r="M25" i="36"/>
  <c r="L25" i="36"/>
  <c r="K25" i="36"/>
  <c r="J25" i="36"/>
  <c r="M24" i="36"/>
  <c r="L24" i="36"/>
  <c r="K24" i="36"/>
  <c r="J24" i="36"/>
  <c r="M23" i="36"/>
  <c r="L23" i="36"/>
  <c r="K23" i="36"/>
  <c r="J23" i="36"/>
  <c r="M22" i="36"/>
  <c r="L22" i="36"/>
  <c r="K22" i="36"/>
  <c r="J22" i="36"/>
  <c r="M19" i="36"/>
  <c r="L19" i="36"/>
  <c r="K19" i="36"/>
  <c r="J19" i="36"/>
  <c r="M18" i="36"/>
  <c r="L18" i="36"/>
  <c r="K18" i="36"/>
  <c r="J18" i="36"/>
  <c r="M17" i="36"/>
  <c r="L17" i="36"/>
  <c r="K17" i="36"/>
  <c r="J17" i="36"/>
  <c r="M16" i="36"/>
  <c r="L16" i="36"/>
  <c r="K16" i="36"/>
  <c r="J16" i="36"/>
  <c r="M13" i="36"/>
  <c r="L13" i="36"/>
  <c r="K13" i="36"/>
  <c r="J13" i="36"/>
  <c r="M12" i="36"/>
  <c r="L12" i="36"/>
  <c r="K12" i="36"/>
  <c r="J12" i="36"/>
  <c r="M11" i="36"/>
  <c r="L11" i="36"/>
  <c r="K11" i="36"/>
  <c r="J11" i="36"/>
  <c r="M10" i="36"/>
  <c r="L10" i="36"/>
  <c r="K10" i="36"/>
  <c r="J10" i="36"/>
  <c r="M7" i="36"/>
  <c r="L7" i="36"/>
  <c r="K7" i="36"/>
  <c r="J7" i="36"/>
  <c r="M6" i="36"/>
  <c r="L6" i="36"/>
  <c r="K6" i="36"/>
  <c r="J6" i="36"/>
  <c r="M5" i="36"/>
  <c r="L5" i="36"/>
  <c r="K5" i="36"/>
  <c r="J5" i="36"/>
  <c r="M4" i="36"/>
  <c r="L4" i="36"/>
  <c r="K4" i="36"/>
  <c r="J4" i="36"/>
  <c r="L16" i="35"/>
  <c r="L17" i="35"/>
  <c r="L18" i="35"/>
  <c r="L19" i="35"/>
  <c r="L22" i="35"/>
  <c r="L23" i="35"/>
  <c r="L24" i="35"/>
  <c r="L25" i="35"/>
  <c r="L28" i="35"/>
  <c r="L29" i="35"/>
  <c r="L30" i="35"/>
  <c r="L31" i="35"/>
  <c r="L4" i="35"/>
  <c r="L5" i="35"/>
  <c r="L6" i="35"/>
  <c r="L7" i="35"/>
  <c r="J4" i="35"/>
  <c r="J5" i="35"/>
  <c r="J6" i="35"/>
  <c r="J7" i="35"/>
  <c r="J16" i="35"/>
  <c r="J17" i="35"/>
  <c r="J18" i="35"/>
  <c r="J19" i="35"/>
  <c r="J22" i="35"/>
  <c r="J23" i="35"/>
  <c r="J24" i="35"/>
  <c r="J25" i="35"/>
  <c r="J28" i="35"/>
  <c r="J29" i="35"/>
  <c r="J30" i="35"/>
  <c r="J31" i="35"/>
  <c r="L11" i="35"/>
  <c r="L12" i="35"/>
  <c r="L13" i="35"/>
  <c r="L10" i="35"/>
  <c r="J11" i="35"/>
  <c r="J12" i="35"/>
  <c r="J13" i="35"/>
  <c r="J10" i="35"/>
  <c r="M31" i="35"/>
  <c r="K31" i="35"/>
  <c r="M30" i="35"/>
  <c r="K30" i="35"/>
  <c r="M29" i="35"/>
  <c r="K29" i="35"/>
  <c r="M28" i="35"/>
  <c r="K28" i="35"/>
  <c r="M25" i="35"/>
  <c r="K25" i="35"/>
  <c r="M24" i="35"/>
  <c r="K24" i="35"/>
  <c r="M23" i="35"/>
  <c r="K23" i="35"/>
  <c r="M22" i="35"/>
  <c r="K22" i="35"/>
  <c r="M7" i="35"/>
  <c r="K7" i="35"/>
  <c r="M6" i="35"/>
  <c r="K6" i="35"/>
  <c r="M5" i="35"/>
  <c r="K5" i="35"/>
  <c r="M4" i="35"/>
  <c r="K4" i="35"/>
  <c r="M19" i="35"/>
  <c r="K19" i="35"/>
  <c r="M18" i="35"/>
  <c r="K18" i="35"/>
  <c r="M17" i="35"/>
  <c r="K17" i="35"/>
  <c r="M16" i="35"/>
  <c r="K16" i="35"/>
  <c r="M11" i="35"/>
  <c r="M12" i="35"/>
  <c r="M13" i="35"/>
  <c r="M10" i="35"/>
  <c r="K11" i="35"/>
  <c r="K12" i="35"/>
  <c r="K13" i="35"/>
  <c r="K10" i="35"/>
  <c r="F31" i="58"/>
  <c r="E31" i="58"/>
  <c r="D31" i="58"/>
  <c r="C31" i="58"/>
  <c r="AG26" i="35"/>
  <c r="AF26" i="35"/>
  <c r="AE26" i="35"/>
  <c r="AD26" i="35"/>
  <c r="AC25" i="35"/>
  <c r="AC24" i="35"/>
  <c r="AC23" i="35"/>
  <c r="AC22" i="35"/>
  <c r="AC21" i="35"/>
  <c r="AC20" i="35"/>
  <c r="AC19" i="35"/>
  <c r="R22" i="36" l="1" a="1"/>
  <c r="R22" i="36" s="1"/>
  <c r="R23" i="36" s="1" a="1"/>
  <c r="R23" i="36" s="1"/>
  <c r="R28" i="36" a="1"/>
  <c r="R28" i="36" s="1"/>
  <c r="R29" i="36" s="1" a="1"/>
  <c r="R29" i="36" s="1"/>
  <c r="P4" i="35" a="1"/>
  <c r="P4" i="35" s="1"/>
  <c r="P5" i="35" s="1" a="1"/>
  <c r="P5" i="35" s="1"/>
  <c r="R28" i="35" a="1"/>
  <c r="R28" i="35" s="1"/>
  <c r="R29" i="35" s="1" a="1"/>
  <c r="R29" i="35" s="1"/>
  <c r="S22" i="35" a="1"/>
  <c r="S22" i="35" s="1"/>
  <c r="S23" i="35" s="1" a="1"/>
  <c r="S23" i="35" s="1"/>
  <c r="S28" i="35" a="1"/>
  <c r="S28" i="35" s="1"/>
  <c r="S29" i="35" s="1" a="1"/>
  <c r="S29" i="35" s="1"/>
  <c r="P22" i="35" a="1"/>
  <c r="P22" i="35" s="1"/>
  <c r="P23" i="35" s="1" a="1"/>
  <c r="P23" i="35" s="1"/>
  <c r="S4" i="36" a="1"/>
  <c r="S4" i="36" s="1"/>
  <c r="S10" i="36" a="1"/>
  <c r="S10" i="36" s="1"/>
  <c r="S11" i="36" s="1" a="1"/>
  <c r="S11" i="36" s="1"/>
  <c r="S16" i="36" a="1"/>
  <c r="S16" i="36" s="1"/>
  <c r="S17" i="36" s="1" a="1"/>
  <c r="S17" i="36" s="1"/>
  <c r="S22" i="36" a="1"/>
  <c r="S22" i="36" s="1"/>
  <c r="S23" i="36" s="1" a="1"/>
  <c r="S23" i="36" s="1"/>
  <c r="S28" i="36" a="1"/>
  <c r="S28" i="36" s="1"/>
  <c r="S29" i="36" s="1" a="1"/>
  <c r="S29" i="36" s="1"/>
  <c r="Q10" i="37" a="1"/>
  <c r="Q10" i="37" s="1"/>
  <c r="Q11" i="37" s="1" a="1"/>
  <c r="Q11" i="37" s="1"/>
  <c r="Q16" i="37" a="1"/>
  <c r="Q16" i="37" s="1"/>
  <c r="Q17" i="37" s="1" a="1"/>
  <c r="Q17" i="37" s="1"/>
  <c r="S22" i="37" a="1"/>
  <c r="S22" i="37" s="1"/>
  <c r="S23" i="37" s="1" a="1"/>
  <c r="S23" i="37" s="1"/>
  <c r="S28" i="37" a="1"/>
  <c r="S28" i="37" s="1"/>
  <c r="S29" i="37" s="1" a="1"/>
  <c r="S29" i="37" s="1"/>
  <c r="S4" i="38" a="1"/>
  <c r="S4" i="38" s="1"/>
  <c r="S16" i="38" a="1"/>
  <c r="S16" i="38" s="1"/>
  <c r="S17" i="38" s="1" a="1"/>
  <c r="S17" i="38" s="1"/>
  <c r="S22" i="38" a="1"/>
  <c r="S22" i="38" s="1"/>
  <c r="S23" i="38" s="1" a="1"/>
  <c r="S23" i="38" s="1"/>
  <c r="S28" i="38" a="1"/>
  <c r="S28" i="38" s="1"/>
  <c r="S29" i="38" s="1" a="1"/>
  <c r="S29" i="38" s="1"/>
  <c r="S16" i="39" a="1"/>
  <c r="S16" i="39" s="1"/>
  <c r="S17" i="39" s="1" a="1"/>
  <c r="S17" i="39" s="1"/>
  <c r="S22" i="39" a="1"/>
  <c r="S22" i="39" s="1"/>
  <c r="S23" i="39" s="1" a="1"/>
  <c r="S23" i="39" s="1"/>
  <c r="S28" i="39" a="1"/>
  <c r="S28" i="39" s="1"/>
  <c r="S29" i="39" s="1" a="1"/>
  <c r="S29" i="39" s="1"/>
  <c r="O4" i="37" a="1"/>
  <c r="O4" i="37" s="1"/>
  <c r="R16" i="37" a="1"/>
  <c r="R16" i="37" s="1"/>
  <c r="R17" i="37" s="1" a="1"/>
  <c r="R17" i="37" s="1"/>
  <c r="R22" i="37" a="1"/>
  <c r="R22" i="37" s="1"/>
  <c r="R23" i="37" s="1" a="1"/>
  <c r="R23" i="37" s="1"/>
  <c r="R28" i="37" a="1"/>
  <c r="R28" i="37" s="1"/>
  <c r="R29" i="37" s="1" a="1"/>
  <c r="R29" i="37" s="1"/>
  <c r="Q22" i="35" a="1"/>
  <c r="Q22" i="35" s="1"/>
  <c r="Q23" i="35" s="1" a="1"/>
  <c r="Q23" i="35" s="1"/>
  <c r="P28" i="35" a="1"/>
  <c r="P28" i="35" s="1"/>
  <c r="P29" i="35" s="1" a="1"/>
  <c r="P29" i="35" s="1"/>
  <c r="S16" i="35" a="1"/>
  <c r="S16" i="35" s="1"/>
  <c r="S17" i="35" s="1" a="1"/>
  <c r="S17" i="35" s="1"/>
  <c r="Q16" i="35" a="1"/>
  <c r="Q16" i="35" s="1"/>
  <c r="Q17" i="35" s="1" a="1"/>
  <c r="Q17" i="35" s="1"/>
  <c r="R16" i="35" a="1"/>
  <c r="R16" i="35" s="1"/>
  <c r="R17" i="35" s="1" a="1"/>
  <c r="R17" i="35" s="1"/>
  <c r="O16" i="35" a="1"/>
  <c r="O16" i="35" s="1"/>
  <c r="O17" i="35" s="1" a="1"/>
  <c r="O17" i="35" s="1"/>
  <c r="S4" i="35" a="1"/>
  <c r="S4" i="35" s="1"/>
  <c r="P16" i="35" a="1"/>
  <c r="P16" i="35" s="1"/>
  <c r="P17" i="35" s="1" a="1"/>
  <c r="P17" i="35" s="1"/>
  <c r="R22" i="35" a="1"/>
  <c r="R22" i="35" s="1"/>
  <c r="R23" i="35" s="1" a="1"/>
  <c r="R23" i="35" s="1"/>
  <c r="Q28" i="35" a="1"/>
  <c r="Q28" i="35" s="1"/>
  <c r="Q29" i="35" s="1" a="1"/>
  <c r="Q29" i="35" s="1"/>
  <c r="P10" i="35" a="1"/>
  <c r="P10" i="35" s="1"/>
  <c r="P11" i="35" s="1" a="1"/>
  <c r="P11" i="35" s="1"/>
  <c r="O28" i="35" a="1"/>
  <c r="O28" i="35" s="1"/>
  <c r="O29" i="35" s="1" a="1"/>
  <c r="O29" i="35" s="1"/>
  <c r="R4" i="35" a="1"/>
  <c r="R4" i="35" s="1"/>
  <c r="R10" i="35" a="1"/>
  <c r="R10" i="35" s="1"/>
  <c r="R11" i="35" s="1" a="1"/>
  <c r="R11" i="35" s="1"/>
  <c r="O22" i="35" a="1"/>
  <c r="O22" i="35" s="1"/>
  <c r="O23" i="35" s="1" a="1"/>
  <c r="O23" i="35" s="1"/>
  <c r="R10" i="37" a="1"/>
  <c r="R10" i="37" s="1"/>
  <c r="R11" i="37" s="1" a="1"/>
  <c r="R11" i="37" s="1"/>
  <c r="O10" i="37" a="1"/>
  <c r="O10" i="37" s="1"/>
  <c r="O11" i="37" s="1" a="1"/>
  <c r="O11" i="37" s="1"/>
  <c r="R4" i="37" a="1"/>
  <c r="R4" i="37" s="1"/>
  <c r="S4" i="37" a="1"/>
  <c r="S4" i="37" s="1"/>
  <c r="S10" i="38" a="1"/>
  <c r="S10" i="38" s="1"/>
  <c r="S11" i="38" s="1" a="1"/>
  <c r="S11" i="38" s="1"/>
  <c r="R10" i="38" a="1"/>
  <c r="R10" i="38" s="1"/>
  <c r="R11" i="38" s="1" a="1"/>
  <c r="R11" i="38" s="1"/>
  <c r="R16" i="38" a="1"/>
  <c r="R16" i="38" s="1"/>
  <c r="R17" i="38" s="1" a="1"/>
  <c r="R17" i="38" s="1"/>
  <c r="R22" i="38" a="1"/>
  <c r="R22" i="38" s="1"/>
  <c r="R23" i="38" s="1" a="1"/>
  <c r="R23" i="38" s="1"/>
  <c r="R28" i="38" a="1"/>
  <c r="R28" i="38" s="1"/>
  <c r="R29" i="38" s="1" a="1"/>
  <c r="R29" i="38" s="1"/>
  <c r="R4" i="38" a="1"/>
  <c r="R4" i="38" s="1"/>
  <c r="Q4" i="35" a="1"/>
  <c r="Q4" i="35" s="1"/>
  <c r="O4" i="35" a="1"/>
  <c r="O4" i="35" s="1"/>
  <c r="R10" i="39" a="1"/>
  <c r="R10" i="39" s="1"/>
  <c r="R16" i="39" a="1"/>
  <c r="R16" i="39" s="1"/>
  <c r="R17" i="39" s="1" a="1"/>
  <c r="R17" i="39" s="1"/>
  <c r="R22" i="39" a="1"/>
  <c r="R22" i="39" s="1"/>
  <c r="R23" i="39" s="1" a="1"/>
  <c r="R23" i="39" s="1"/>
  <c r="R28" i="39" a="1"/>
  <c r="R28" i="39" s="1"/>
  <c r="R29" i="39" s="1" a="1"/>
  <c r="R29" i="39" s="1"/>
  <c r="R4" i="39" a="1"/>
  <c r="R4" i="39" s="1"/>
  <c r="O4" i="39" a="1"/>
  <c r="O4" i="39" s="1"/>
  <c r="Q4" i="39" a="1"/>
  <c r="Q4" i="39" s="1"/>
  <c r="S4" i="39" a="1"/>
  <c r="S4" i="39" s="1"/>
  <c r="O10" i="39" a="1"/>
  <c r="O10" i="39" s="1"/>
  <c r="Q10" i="39" a="1"/>
  <c r="Q10" i="39" s="1"/>
  <c r="S10" i="39" a="1"/>
  <c r="S10" i="39" s="1"/>
  <c r="O16" i="39" a="1"/>
  <c r="O16" i="39" s="1"/>
  <c r="Q16" i="39" a="1"/>
  <c r="Q16" i="39" s="1"/>
  <c r="O22" i="39" a="1"/>
  <c r="O22" i="39" s="1"/>
  <c r="Q22" i="39" a="1"/>
  <c r="Q22" i="39" s="1"/>
  <c r="O28" i="39" a="1"/>
  <c r="O28" i="39" s="1"/>
  <c r="Q28" i="39" a="1"/>
  <c r="Q28" i="39" s="1"/>
  <c r="P4" i="39" a="1"/>
  <c r="P4" i="39" s="1"/>
  <c r="P10" i="39" a="1"/>
  <c r="P10" i="39" s="1"/>
  <c r="P16" i="39" a="1"/>
  <c r="P16" i="39" s="1"/>
  <c r="P22" i="39" a="1"/>
  <c r="P22" i="39" s="1"/>
  <c r="P28" i="39" a="1"/>
  <c r="P28" i="39" s="1"/>
  <c r="P4" i="38" a="1"/>
  <c r="P4" i="38" s="1"/>
  <c r="P10" i="38" a="1"/>
  <c r="P10" i="38" s="1"/>
  <c r="P16" i="38" a="1"/>
  <c r="P16" i="38" s="1"/>
  <c r="P22" i="38" a="1"/>
  <c r="P22" i="38" s="1"/>
  <c r="P28" i="38" a="1"/>
  <c r="P28" i="38" s="1"/>
  <c r="O4" i="38" a="1"/>
  <c r="O4" i="38" s="1"/>
  <c r="Q4" i="38" a="1"/>
  <c r="Q4" i="38" s="1"/>
  <c r="O10" i="38" a="1"/>
  <c r="O10" i="38" s="1"/>
  <c r="Q10" i="38" a="1"/>
  <c r="Q10" i="38" s="1"/>
  <c r="O16" i="38" a="1"/>
  <c r="O16" i="38" s="1"/>
  <c r="Q16" i="38" a="1"/>
  <c r="Q16" i="38" s="1"/>
  <c r="O22" i="38" a="1"/>
  <c r="O22" i="38" s="1"/>
  <c r="Q22" i="38" a="1"/>
  <c r="Q22" i="38" s="1"/>
  <c r="O28" i="38" a="1"/>
  <c r="O28" i="38" s="1"/>
  <c r="Q28" i="38" a="1"/>
  <c r="Q28" i="38" s="1"/>
  <c r="S10" i="37" a="1"/>
  <c r="S10" i="37" s="1"/>
  <c r="S11" i="37" s="1" a="1"/>
  <c r="S11" i="37" s="1"/>
  <c r="S16" i="37" a="1"/>
  <c r="S16" i="37" s="1"/>
  <c r="S17" i="37" s="1" a="1"/>
  <c r="S17" i="37" s="1"/>
  <c r="P4" i="37" a="1"/>
  <c r="P4" i="37" s="1"/>
  <c r="P10" i="37" a="1"/>
  <c r="P10" i="37" s="1"/>
  <c r="P16" i="37" a="1"/>
  <c r="P16" i="37" s="1"/>
  <c r="P17" i="37" s="1" a="1"/>
  <c r="P17" i="37" s="1"/>
  <c r="P22" i="37" a="1"/>
  <c r="P22" i="37" s="1"/>
  <c r="P23" i="37" s="1" a="1"/>
  <c r="P23" i="37" s="1"/>
  <c r="P28" i="37" a="1"/>
  <c r="P28" i="37" s="1"/>
  <c r="Q4" i="37" a="1"/>
  <c r="Q4" i="37" s="1"/>
  <c r="O16" i="37" a="1"/>
  <c r="O16" i="37" s="1"/>
  <c r="O17" i="37" s="1" a="1"/>
  <c r="O17" i="37" s="1"/>
  <c r="O22" i="37" a="1"/>
  <c r="O22" i="37" s="1"/>
  <c r="O23" i="37" s="1" a="1"/>
  <c r="O23" i="37" s="1"/>
  <c r="Q22" i="37" a="1"/>
  <c r="Q22" i="37" s="1"/>
  <c r="O28" i="37" a="1"/>
  <c r="O28" i="37" s="1"/>
  <c r="O29" i="37" s="1" a="1"/>
  <c r="O29" i="37" s="1"/>
  <c r="Q28" i="37" a="1"/>
  <c r="Q28" i="37" s="1"/>
  <c r="R16" i="36" a="1"/>
  <c r="R16" i="36" s="1"/>
  <c r="R17" i="36" s="1" a="1"/>
  <c r="R17" i="36" s="1"/>
  <c r="R10" i="36" a="1"/>
  <c r="R10" i="36" s="1"/>
  <c r="R11" i="36" s="1" a="1"/>
  <c r="R11" i="36" s="1"/>
  <c r="R4" i="36" a="1"/>
  <c r="R4" i="36" s="1"/>
  <c r="P4" i="36" a="1"/>
  <c r="P4" i="36" s="1"/>
  <c r="P10" i="36" a="1"/>
  <c r="P10" i="36" s="1"/>
  <c r="P16" i="36" a="1"/>
  <c r="P16" i="36" s="1"/>
  <c r="P22" i="36" a="1"/>
  <c r="P22" i="36" s="1"/>
  <c r="P28" i="36" a="1"/>
  <c r="P28" i="36" s="1"/>
  <c r="O4" i="36" a="1"/>
  <c r="O4" i="36" s="1"/>
  <c r="Q4" i="36" a="1"/>
  <c r="Q4" i="36" s="1"/>
  <c r="O10" i="36" a="1"/>
  <c r="O10" i="36" s="1"/>
  <c r="Q10" i="36" a="1"/>
  <c r="Q10" i="36" s="1"/>
  <c r="O16" i="36" a="1"/>
  <c r="O16" i="36" s="1"/>
  <c r="Q16" i="36" a="1"/>
  <c r="Q16" i="36" s="1"/>
  <c r="O22" i="36" a="1"/>
  <c r="O22" i="36" s="1"/>
  <c r="Q22" i="36" a="1"/>
  <c r="Q22" i="36" s="1"/>
  <c r="O28" i="36" a="1"/>
  <c r="O28" i="36" s="1"/>
  <c r="Q28" i="36" a="1"/>
  <c r="Q28" i="36" s="1"/>
  <c r="O10" i="35" a="1"/>
  <c r="O10" i="35" s="1"/>
  <c r="O11" i="35" s="1" a="1"/>
  <c r="O11" i="35" s="1"/>
  <c r="Q10" i="35" a="1"/>
  <c r="Q10" i="35" s="1"/>
  <c r="Q11" i="35" s="1" a="1"/>
  <c r="Q11" i="35" s="1"/>
  <c r="S10" i="35" a="1"/>
  <c r="S10" i="35" s="1"/>
  <c r="S11" i="35" s="1" a="1"/>
  <c r="S11" i="35" s="1"/>
  <c r="AC26" i="35"/>
  <c r="E16" i="55" a="1"/>
  <c r="F16" i="55" a="1"/>
  <c r="F9" i="55" a="1"/>
  <c r="D17" i="55" a="1"/>
  <c r="D23" i="55" a="1"/>
  <c r="D33" i="55" a="1"/>
  <c r="E41" i="55" a="1"/>
  <c r="E24" i="55" a="1"/>
  <c r="E32" i="55" a="1"/>
  <c r="F40" i="55" a="1"/>
  <c r="C16" i="55" a="1"/>
  <c r="E6" i="55" a="1"/>
  <c r="E17" i="55" a="1"/>
  <c r="E25" i="55" a="1"/>
  <c r="E33" i="55" a="1"/>
  <c r="F41" i="55" a="1"/>
  <c r="F24" i="55" a="1"/>
  <c r="C24" i="55" a="1"/>
  <c r="C33" i="55" a="1"/>
  <c r="F32" i="55" a="1"/>
  <c r="F21" i="55" a="1"/>
  <c r="F8" i="55" a="1"/>
  <c r="F17" i="55" a="1"/>
  <c r="F25" i="55" a="1"/>
  <c r="F33" i="55" a="1"/>
  <c r="E7" i="55" a="1"/>
  <c r="E9" i="55" a="1"/>
  <c r="C17" i="55" a="1"/>
  <c r="C23" i="55" a="1"/>
  <c r="D41" i="55" a="1"/>
  <c r="D24" i="55" a="1"/>
  <c r="F6" i="55" a="1"/>
  <c r="C21" i="55" a="1"/>
  <c r="C32" i="55" a="1"/>
  <c r="D40" i="55" a="1"/>
  <c r="C25" i="55" a="1"/>
  <c r="D22" i="55" a="1"/>
  <c r="D21" i="55" a="1"/>
  <c r="D32" i="55" a="1"/>
  <c r="E40" i="55" a="1"/>
  <c r="D25" i="55" a="1"/>
  <c r="E22" i="55" a="1"/>
  <c r="E21" i="55" a="1"/>
  <c r="D16" i="55" a="1"/>
  <c r="C5" i="55" a="1"/>
  <c r="D6" i="55" a="1"/>
  <c r="C8" i="55" a="1"/>
  <c r="B6" i="55" a="1"/>
  <c r="C7" i="55" a="1"/>
  <c r="D9" i="55" a="1"/>
  <c r="C6" i="55" a="1"/>
  <c r="F7" i="55" a="1"/>
  <c r="D5" i="55" a="1"/>
  <c r="F5" i="55" a="1"/>
  <c r="D8" i="55" a="1"/>
  <c r="E5" i="55" a="1"/>
  <c r="C9" i="55" a="1"/>
  <c r="D7" i="55" a="1"/>
  <c r="E8" i="55" a="1"/>
  <c r="F16" i="55" l="1"/>
  <c r="E16" i="55"/>
  <c r="D16" i="55"/>
  <c r="E21" i="55"/>
  <c r="E22" i="55"/>
  <c r="D25" i="55"/>
  <c r="E40" i="55"/>
  <c r="D32" i="55"/>
  <c r="D21" i="55"/>
  <c r="D22" i="55"/>
  <c r="C25" i="55"/>
  <c r="D40" i="55"/>
  <c r="C32" i="55"/>
  <c r="C21" i="55"/>
  <c r="F6" i="55"/>
  <c r="D24" i="55"/>
  <c r="D41" i="55"/>
  <c r="C23" i="55"/>
  <c r="C17" i="55"/>
  <c r="E9" i="55"/>
  <c r="E7" i="55"/>
  <c r="F33" i="55"/>
  <c r="F25" i="55"/>
  <c r="F17" i="55"/>
  <c r="F8" i="55"/>
  <c r="F21" i="55"/>
  <c r="F32" i="55"/>
  <c r="C33" i="55"/>
  <c r="C24" i="55"/>
  <c r="F24" i="55"/>
  <c r="F41" i="55"/>
  <c r="E33" i="55"/>
  <c r="E25" i="55"/>
  <c r="E17" i="55"/>
  <c r="E6" i="55"/>
  <c r="C16" i="55"/>
  <c r="F40" i="55"/>
  <c r="E32" i="55"/>
  <c r="E24" i="55"/>
  <c r="E41" i="55"/>
  <c r="D33" i="55"/>
  <c r="D23" i="55"/>
  <c r="D17" i="55"/>
  <c r="F9" i="55"/>
  <c r="R5" i="37" a="1"/>
  <c r="R5" i="37" s="1"/>
  <c r="R34" i="37" s="1"/>
  <c r="R5" i="38" a="1"/>
  <c r="R5" i="38" s="1"/>
  <c r="R34" i="38" s="1"/>
  <c r="S5" i="38" a="1"/>
  <c r="S5" i="38" s="1"/>
  <c r="S36" i="38" s="1"/>
  <c r="O5" i="37" a="1"/>
  <c r="O5" i="37" s="1"/>
  <c r="O32" i="37" s="1"/>
  <c r="S5" i="36" a="1"/>
  <c r="S5" i="36" s="1"/>
  <c r="S35" i="36" s="1"/>
  <c r="R5" i="36" a="1"/>
  <c r="R5" i="36" s="1"/>
  <c r="R35" i="36" s="1"/>
  <c r="R5" i="39" a="1"/>
  <c r="R5" i="39" s="1"/>
  <c r="R35" i="39"/>
  <c r="P32" i="35"/>
  <c r="P33" i="35"/>
  <c r="P34" i="35"/>
  <c r="P38" i="35"/>
  <c r="P37" i="35"/>
  <c r="P36" i="35"/>
  <c r="P35" i="35"/>
  <c r="S5" i="39" a="1"/>
  <c r="S5" i="39" s="1"/>
  <c r="S5" i="37" a="1"/>
  <c r="S5" i="37" s="1"/>
  <c r="S34" i="37" s="1"/>
  <c r="D8" i="55"/>
  <c r="D7" i="55"/>
  <c r="D9" i="55"/>
  <c r="S11" i="39" a="1"/>
  <c r="S11" i="39" s="1"/>
  <c r="R11" i="39" a="1"/>
  <c r="R11" i="39" s="1"/>
  <c r="E8" i="55"/>
  <c r="C7" i="55"/>
  <c r="F5" i="55"/>
  <c r="D6" i="55"/>
  <c r="C9" i="55"/>
  <c r="C5" i="55"/>
  <c r="E5" i="55"/>
  <c r="C6" i="55"/>
  <c r="C8" i="55"/>
  <c r="F7" i="55"/>
  <c r="D5" i="55"/>
  <c r="B6" i="55"/>
  <c r="O5" i="35" a="1"/>
  <c r="O5" i="35" s="1"/>
  <c r="O33" i="35" s="1"/>
  <c r="S5" i="35" a="1"/>
  <c r="S5" i="35" s="1"/>
  <c r="S32" i="35" s="1"/>
  <c r="R5" i="35" a="1"/>
  <c r="R5" i="35" s="1"/>
  <c r="R36" i="35" s="1"/>
  <c r="Q5" i="35" a="1"/>
  <c r="Q5" i="35" s="1"/>
  <c r="Q32" i="35" s="1"/>
  <c r="Q29" i="39" a="1"/>
  <c r="Q29" i="39" s="1"/>
  <c r="O11" i="39" a="1"/>
  <c r="O11" i="39" s="1"/>
  <c r="P17" i="39" a="1"/>
  <c r="P17" i="39" s="1"/>
  <c r="O29" i="39" a="1"/>
  <c r="O29" i="39" s="1"/>
  <c r="O17" i="39" a="1"/>
  <c r="O17" i="39" s="1"/>
  <c r="P11" i="39" a="1"/>
  <c r="P11" i="39" s="1"/>
  <c r="Q23" i="39" a="1"/>
  <c r="Q23" i="39" s="1"/>
  <c r="Q5" i="39" a="1"/>
  <c r="Q5" i="39" s="1"/>
  <c r="P23" i="39" a="1"/>
  <c r="P23" i="39" s="1"/>
  <c r="Q17" i="39" a="1"/>
  <c r="Q17" i="39" s="1"/>
  <c r="P29" i="39" a="1"/>
  <c r="P29" i="39" s="1"/>
  <c r="P5" i="39" a="1"/>
  <c r="P5" i="39" s="1"/>
  <c r="O23" i="39" a="1"/>
  <c r="O23" i="39" s="1"/>
  <c r="Q11" i="39" a="1"/>
  <c r="Q11" i="39" s="1"/>
  <c r="O5" i="39" a="1"/>
  <c r="O5" i="39" s="1"/>
  <c r="O23" i="38" a="1"/>
  <c r="O23" i="38" s="1"/>
  <c r="P23" i="38" a="1"/>
  <c r="P23" i="38" s="1"/>
  <c r="Q17" i="38" a="1"/>
  <c r="Q17" i="38" s="1"/>
  <c r="Q5" i="38" a="1"/>
  <c r="Q5" i="38" s="1"/>
  <c r="O29" i="38" a="1"/>
  <c r="O29" i="38" s="1"/>
  <c r="O17" i="38" a="1"/>
  <c r="O17" i="38" s="1"/>
  <c r="O5" i="38" a="1"/>
  <c r="O5" i="38" s="1"/>
  <c r="P11" i="38" a="1"/>
  <c r="P11" i="38" s="1"/>
  <c r="O11" i="38" a="1"/>
  <c r="O11" i="38" s="1"/>
  <c r="Q29" i="38" a="1"/>
  <c r="Q29" i="38" s="1"/>
  <c r="P17" i="38" a="1"/>
  <c r="P17" i="38" s="1"/>
  <c r="Q23" i="38" a="1"/>
  <c r="Q23" i="38" s="1"/>
  <c r="Q11" i="38" a="1"/>
  <c r="Q11" i="38" s="1"/>
  <c r="P29" i="38" a="1"/>
  <c r="P29" i="38" s="1"/>
  <c r="P5" i="38" a="1"/>
  <c r="P5" i="38" s="1"/>
  <c r="Q5" i="37" a="1"/>
  <c r="Q5" i="37" s="1"/>
  <c r="Q23" i="37" a="1"/>
  <c r="Q23" i="37" s="1"/>
  <c r="P5" i="37" a="1"/>
  <c r="P5" i="37" s="1"/>
  <c r="P11" i="37" a="1"/>
  <c r="P11" i="37" s="1"/>
  <c r="P29" i="37" a="1"/>
  <c r="P29" i="37" s="1"/>
  <c r="Q29" i="37" a="1"/>
  <c r="Q29" i="37" s="1"/>
  <c r="O11" i="36" a="1"/>
  <c r="O11" i="36" s="1"/>
  <c r="Q29" i="36" a="1"/>
  <c r="Q29" i="36" s="1"/>
  <c r="P17" i="36" a="1"/>
  <c r="P17" i="36" s="1"/>
  <c r="O29" i="36" a="1"/>
  <c r="O29" i="36" s="1"/>
  <c r="O17" i="36" a="1"/>
  <c r="O17" i="36" s="1"/>
  <c r="O5" i="36" a="1"/>
  <c r="O5" i="36" s="1"/>
  <c r="P11" i="36" a="1"/>
  <c r="P11" i="36" s="1"/>
  <c r="O23" i="36" a="1"/>
  <c r="O23" i="36" s="1"/>
  <c r="P23" i="36" a="1"/>
  <c r="P23" i="36" s="1"/>
  <c r="Q17" i="36" a="1"/>
  <c r="Q17" i="36" s="1"/>
  <c r="Q5" i="36" a="1"/>
  <c r="Q5" i="36" s="1"/>
  <c r="Q23" i="36" a="1"/>
  <c r="Q23" i="36" s="1"/>
  <c r="Q11" i="36" a="1"/>
  <c r="Q11" i="36" s="1"/>
  <c r="P29" i="36" a="1"/>
  <c r="P29" i="36" s="1"/>
  <c r="P5" i="36" a="1"/>
  <c r="P5" i="36" s="1"/>
  <c r="O3" i="57"/>
  <c r="F36" i="59"/>
  <c r="E36" i="59"/>
  <c r="D36" i="59"/>
  <c r="C36" i="59"/>
  <c r="B36" i="59"/>
  <c r="B40" i="55" a="1"/>
  <c r="D39" i="55" a="1"/>
  <c r="D31" i="55" a="1"/>
  <c r="B29" i="55" a="1"/>
  <c r="D30" i="55" a="1"/>
  <c r="B30" i="55" a="1"/>
  <c r="C22" i="55" a="1"/>
  <c r="F15" i="55" a="1"/>
  <c r="B13" i="55" a="1"/>
  <c r="D15" i="55" a="1"/>
  <c r="F14" i="55" a="1"/>
  <c r="B24" i="55" a="1"/>
  <c r="B33" i="55" a="1"/>
  <c r="B16" i="55" a="1"/>
  <c r="B39" i="55" a="1"/>
  <c r="E29" i="55" a="1"/>
  <c r="C29" i="55" a="1"/>
  <c r="E23" i="55" a="1"/>
  <c r="F13" i="55" a="1"/>
  <c r="E15" i="55" a="1"/>
  <c r="B32" i="55" a="1"/>
  <c r="D37" i="55" a="1"/>
  <c r="E37" i="55" a="1"/>
  <c r="D29" i="55" a="1"/>
  <c r="F31" i="55" a="1"/>
  <c r="B25" i="55" a="1"/>
  <c r="D38" i="55" a="1"/>
  <c r="E39" i="55" a="1"/>
  <c r="F38" i="55" a="1"/>
  <c r="B37" i="55" a="1"/>
  <c r="B31" i="55" a="1"/>
  <c r="C30" i="55" a="1"/>
  <c r="E31" i="55" a="1"/>
  <c r="B23" i="55" a="1"/>
  <c r="F22" i="55" a="1"/>
  <c r="D14" i="55" a="1"/>
  <c r="C14" i="55" a="1"/>
  <c r="B15" i="55" a="1"/>
  <c r="B14" i="55" a="1"/>
  <c r="B21" i="55" a="1"/>
  <c r="B17" i="55" a="1"/>
  <c r="F37" i="55" a="1"/>
  <c r="B38" i="55" a="1"/>
  <c r="F29" i="55" a="1"/>
  <c r="C31" i="55" a="1"/>
  <c r="F23" i="55" a="1"/>
  <c r="E13" i="55" a="1"/>
  <c r="B41" i="55" a="1"/>
  <c r="F39" i="55" a="1"/>
  <c r="E38" i="55" a="1"/>
  <c r="E30" i="55" a="1"/>
  <c r="F30" i="55" a="1"/>
  <c r="D13" i="55" a="1"/>
  <c r="C15" i="55" a="1"/>
  <c r="B22" i="55" a="1"/>
  <c r="C13" i="55" a="1"/>
  <c r="E14" i="55" a="1"/>
  <c r="C39" i="55" a="1"/>
  <c r="B5" i="55" a="1"/>
  <c r="C40" i="55" a="1"/>
  <c r="B9" i="55" a="1"/>
  <c r="B8" i="55" a="1"/>
  <c r="C38" i="55" a="1"/>
  <c r="C37" i="55" a="1"/>
  <c r="B7" i="55" a="1"/>
  <c r="C41" i="55" a="1"/>
  <c r="R32" i="39" l="1"/>
  <c r="Q33" i="37"/>
  <c r="Q36" i="38"/>
  <c r="Q34" i="39"/>
  <c r="O38" i="37"/>
  <c r="R36" i="37"/>
  <c r="S38" i="37"/>
  <c r="R36" i="36"/>
  <c r="Q32" i="37"/>
  <c r="Q34" i="38"/>
  <c r="S36" i="37"/>
  <c r="S35" i="35"/>
  <c r="R33" i="36"/>
  <c r="S36" i="36"/>
  <c r="R35" i="37"/>
  <c r="O36" i="38"/>
  <c r="S33" i="37"/>
  <c r="S36" i="35"/>
  <c r="R38" i="36"/>
  <c r="Q33" i="35"/>
  <c r="R36" i="39"/>
  <c r="R38" i="35"/>
  <c r="Q35" i="35"/>
  <c r="O37" i="36"/>
  <c r="P36" i="38"/>
  <c r="O33" i="38"/>
  <c r="S35" i="37"/>
  <c r="S37" i="37"/>
  <c r="O32" i="35"/>
  <c r="S34" i="35"/>
  <c r="R33" i="39"/>
  <c r="Q34" i="37"/>
  <c r="S35" i="38"/>
  <c r="R34" i="35"/>
  <c r="Q33" i="39"/>
  <c r="O35" i="39"/>
  <c r="O38" i="35"/>
  <c r="S32" i="37"/>
  <c r="O35" i="35"/>
  <c r="R38" i="39"/>
  <c r="R37" i="39"/>
  <c r="S37" i="38"/>
  <c r="R35" i="35"/>
  <c r="E14" i="55"/>
  <c r="C13" i="55"/>
  <c r="B22" i="55"/>
  <c r="C15" i="55"/>
  <c r="D13" i="55"/>
  <c r="F30" i="55"/>
  <c r="E30" i="55"/>
  <c r="E38" i="55"/>
  <c r="F39" i="55"/>
  <c r="B41" i="55"/>
  <c r="E13" i="55"/>
  <c r="F23" i="55"/>
  <c r="C31" i="55"/>
  <c r="F29" i="55"/>
  <c r="B38" i="55"/>
  <c r="F37" i="55"/>
  <c r="B17" i="55"/>
  <c r="B21" i="55"/>
  <c r="B14" i="55"/>
  <c r="B15" i="55"/>
  <c r="C14" i="55"/>
  <c r="D14" i="55"/>
  <c r="F22" i="55"/>
  <c r="B23" i="55"/>
  <c r="E31" i="55"/>
  <c r="C30" i="55"/>
  <c r="B31" i="55"/>
  <c r="B37" i="55"/>
  <c r="F38" i="55"/>
  <c r="E39" i="55"/>
  <c r="D38" i="55"/>
  <c r="B25" i="55"/>
  <c r="F31" i="55"/>
  <c r="D29" i="55"/>
  <c r="E37" i="55"/>
  <c r="D37" i="55"/>
  <c r="B32" i="55"/>
  <c r="E15" i="55"/>
  <c r="F13" i="55"/>
  <c r="E23" i="55"/>
  <c r="C29" i="55"/>
  <c r="E29" i="55"/>
  <c r="B39" i="55"/>
  <c r="B16" i="55"/>
  <c r="B33" i="55"/>
  <c r="B24" i="55"/>
  <c r="F14" i="55"/>
  <c r="D15" i="55"/>
  <c r="B13" i="55"/>
  <c r="F15" i="55"/>
  <c r="C22" i="55"/>
  <c r="B30" i="55"/>
  <c r="D30" i="55"/>
  <c r="B29" i="55"/>
  <c r="D31" i="55"/>
  <c r="D39" i="55"/>
  <c r="B40" i="55"/>
  <c r="P35" i="36"/>
  <c r="P38" i="36"/>
  <c r="P32" i="36"/>
  <c r="P34" i="36"/>
  <c r="O35" i="36"/>
  <c r="O38" i="36"/>
  <c r="O32" i="36"/>
  <c r="O33" i="36"/>
  <c r="P32" i="37"/>
  <c r="P38" i="37"/>
  <c r="P36" i="37"/>
  <c r="P37" i="37"/>
  <c r="P35" i="37"/>
  <c r="P33" i="37"/>
  <c r="P34" i="37"/>
  <c r="Q35" i="36"/>
  <c r="Q33" i="36"/>
  <c r="Q37" i="36"/>
  <c r="Q38" i="36"/>
  <c r="R33" i="38"/>
  <c r="O38" i="39"/>
  <c r="P34" i="39"/>
  <c r="P35" i="38"/>
  <c r="O34" i="35"/>
  <c r="S35" i="39"/>
  <c r="Q33" i="38"/>
  <c r="S32" i="38"/>
  <c r="R37" i="38"/>
  <c r="P38" i="39"/>
  <c r="R33" i="37"/>
  <c r="Q38" i="35"/>
  <c r="Q37" i="39"/>
  <c r="P32" i="38"/>
  <c r="O36" i="35"/>
  <c r="S38" i="39"/>
  <c r="S32" i="39"/>
  <c r="O35" i="38"/>
  <c r="Q32" i="36"/>
  <c r="S38" i="35"/>
  <c r="S33" i="35"/>
  <c r="R34" i="39"/>
  <c r="Q32" i="38"/>
  <c r="Q35" i="38"/>
  <c r="Q38" i="37"/>
  <c r="R37" i="36"/>
  <c r="S32" i="36"/>
  <c r="S34" i="36"/>
  <c r="O36" i="37"/>
  <c r="O37" i="37"/>
  <c r="S34" i="38"/>
  <c r="R37" i="35"/>
  <c r="R32" i="35"/>
  <c r="R35" i="38"/>
  <c r="O34" i="39"/>
  <c r="O32" i="39"/>
  <c r="P36" i="39"/>
  <c r="P35" i="39"/>
  <c r="P33" i="36"/>
  <c r="R32" i="37"/>
  <c r="Q36" i="35"/>
  <c r="Q34" i="35"/>
  <c r="Q32" i="39"/>
  <c r="P37" i="38"/>
  <c r="S34" i="39"/>
  <c r="O32" i="38"/>
  <c r="P32" i="39"/>
  <c r="P33" i="38"/>
  <c r="S33" i="39"/>
  <c r="O38" i="38"/>
  <c r="Q38" i="38"/>
  <c r="Q36" i="37"/>
  <c r="S33" i="36"/>
  <c r="O33" i="37"/>
  <c r="R36" i="38"/>
  <c r="O37" i="39"/>
  <c r="P37" i="39"/>
  <c r="Q35" i="39"/>
  <c r="P38" i="38"/>
  <c r="O37" i="35"/>
  <c r="S37" i="39"/>
  <c r="S36" i="39"/>
  <c r="O34" i="38"/>
  <c r="O37" i="38"/>
  <c r="Q34" i="36"/>
  <c r="Q36" i="36"/>
  <c r="S37" i="35"/>
  <c r="Q37" i="38"/>
  <c r="Q37" i="37"/>
  <c r="Q35" i="37"/>
  <c r="R34" i="36"/>
  <c r="R32" i="36"/>
  <c r="S37" i="36"/>
  <c r="S38" i="36"/>
  <c r="O35" i="37"/>
  <c r="O34" i="37"/>
  <c r="S38" i="38"/>
  <c r="S33" i="38"/>
  <c r="R33" i="35"/>
  <c r="R32" i="38"/>
  <c r="R38" i="38"/>
  <c r="O33" i="39"/>
  <c r="O36" i="39"/>
  <c r="P33" i="39"/>
  <c r="P36" i="36"/>
  <c r="C48" i="55" s="1"/>
  <c r="P37" i="36"/>
  <c r="R37" i="37"/>
  <c r="R38" i="37"/>
  <c r="Q37" i="35"/>
  <c r="Q36" i="39"/>
  <c r="Q38" i="39"/>
  <c r="P34" i="38"/>
  <c r="O36" i="36"/>
  <c r="O34" i="36"/>
  <c r="C39" i="55"/>
  <c r="C38" i="55"/>
  <c r="C37" i="55"/>
  <c r="C40" i="55"/>
  <c r="C41" i="55"/>
  <c r="B9" i="55"/>
  <c r="B5" i="55"/>
  <c r="B7" i="55"/>
  <c r="B8" i="55"/>
  <c r="J46" i="55" a="1"/>
  <c r="K47" i="55" a="1"/>
  <c r="M45" i="55" a="1"/>
  <c r="L44" i="55" a="1"/>
  <c r="J48" i="55" a="1"/>
  <c r="I50" i="55" a="1"/>
  <c r="K44" i="55" a="1"/>
  <c r="M44" i="55" a="1"/>
  <c r="M49" i="55" a="1"/>
  <c r="M50" i="55" a="1"/>
  <c r="M46" i="55" a="1"/>
  <c r="I49" i="55" a="1"/>
  <c r="J47" i="55" a="1"/>
  <c r="M47" i="55" a="1"/>
  <c r="M48" i="55" a="1"/>
  <c r="J49" i="55" a="1"/>
  <c r="J50" i="55" a="1"/>
  <c r="J45" i="55" a="1"/>
  <c r="L46" i="55" a="1"/>
  <c r="L45" i="55" a="1"/>
  <c r="J44" i="55" a="1"/>
  <c r="L50" i="55" a="1"/>
  <c r="K49" i="55" a="1"/>
  <c r="L49" i="55" a="1"/>
  <c r="L47" i="55" a="1"/>
  <c r="K45" i="55" a="1"/>
  <c r="K50" i="55" a="1"/>
  <c r="L48" i="55" a="1"/>
  <c r="K46" i="55" a="1"/>
  <c r="K48" i="55" a="1"/>
  <c r="E45" i="55" l="1"/>
  <c r="F49" i="55"/>
  <c r="D44" i="55"/>
  <c r="C46" i="55"/>
  <c r="E50" i="55"/>
  <c r="F48" i="55"/>
  <c r="E48" i="55"/>
  <c r="C45" i="55"/>
  <c r="F44" i="55"/>
  <c r="C50" i="55"/>
  <c r="C49" i="55"/>
  <c r="C44" i="55"/>
  <c r="C47" i="55"/>
  <c r="E46" i="55"/>
  <c r="F46" i="55"/>
  <c r="D46" i="55"/>
  <c r="D49" i="55"/>
  <c r="D48" i="55"/>
  <c r="E44" i="55"/>
  <c r="F45" i="55"/>
  <c r="B45" i="55"/>
  <c r="D45" i="55"/>
  <c r="F47" i="55"/>
  <c r="B49" i="55"/>
  <c r="E49" i="55"/>
  <c r="F50" i="55"/>
  <c r="D50" i="55"/>
  <c r="E47" i="55"/>
  <c r="B47" i="55"/>
  <c r="D47" i="55"/>
  <c r="B48" i="55"/>
  <c r="B50" i="55"/>
  <c r="B46" i="55"/>
  <c r="B44" i="55"/>
  <c r="L50" i="55"/>
  <c r="J44" i="55"/>
  <c r="L45" i="55"/>
  <c r="L46" i="55"/>
  <c r="J45" i="55"/>
  <c r="J50" i="55"/>
  <c r="J49" i="55"/>
  <c r="M48" i="55"/>
  <c r="M47" i="55"/>
  <c r="J47" i="55"/>
  <c r="I49" i="55"/>
  <c r="M46" i="55"/>
  <c r="M50" i="55"/>
  <c r="M49" i="55"/>
  <c r="M44" i="55"/>
  <c r="K44" i="55"/>
  <c r="I50" i="55"/>
  <c r="J48" i="55"/>
  <c r="L44" i="55"/>
  <c r="M45" i="55"/>
  <c r="K47" i="55"/>
  <c r="J46" i="55"/>
  <c r="K48" i="55"/>
  <c r="L48" i="55"/>
  <c r="K45" i="55"/>
  <c r="L49" i="55"/>
  <c r="K46" i="55"/>
  <c r="K50" i="55"/>
  <c r="L47" i="55"/>
  <c r="K49" i="55"/>
  <c r="M51" i="55" l="1"/>
  <c r="I51" i="55"/>
  <c r="J51" i="55"/>
  <c r="L51" i="55"/>
  <c r="K51" i="55"/>
  <c r="F51" i="55"/>
  <c r="B51" i="55"/>
  <c r="C51" i="55"/>
  <c r="D51" i="55"/>
  <c r="E51" i="55"/>
  <c r="B31" i="58" l="1"/>
  <c r="B24" i="58"/>
  <c r="B25" i="58"/>
  <c r="B30" i="58"/>
  <c r="B27" i="58"/>
  <c r="B28" i="58"/>
  <c r="B26" i="58"/>
  <c r="B29" i="5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<sst xmlns="http://schemas.openxmlformats.org/spreadsheetml/2006/main" count="5025" uniqueCount="1252">
  <si>
    <t>MATIN</t>
  </si>
  <si>
    <t>TPS</t>
  </si>
  <si>
    <t>VILLE</t>
  </si>
  <si>
    <t>APM</t>
  </si>
  <si>
    <t>INTERVENANT</t>
  </si>
  <si>
    <t>STEPHANE</t>
  </si>
  <si>
    <t>FERIE</t>
  </si>
  <si>
    <t>PLANNING INTERVENTION SEM 20/2020</t>
  </si>
  <si>
    <t>PLANNING INTERVENTION SEM 21/2020</t>
  </si>
  <si>
    <t>PLANNING INTERVENTION SEM 22/2020</t>
  </si>
  <si>
    <t>PLANNING INTERVENTION SEM 23/2020</t>
  </si>
  <si>
    <t>PLANNING INTERVENTION SEM 24/2020</t>
  </si>
  <si>
    <t>PLANNING INTERVENTION SEM 25/2020</t>
  </si>
  <si>
    <t>PAS DE SAV</t>
  </si>
  <si>
    <t>EPINAY</t>
  </si>
  <si>
    <t>DANY</t>
  </si>
  <si>
    <t>RECEPTION MARCHANDISES</t>
  </si>
  <si>
    <t>45MN</t>
  </si>
  <si>
    <t>30 MN</t>
  </si>
  <si>
    <t>EAUBONNE</t>
  </si>
  <si>
    <t>MONTMORENCY</t>
  </si>
  <si>
    <t>20 MN</t>
  </si>
  <si>
    <t>DEUIL LA BARRE</t>
  </si>
  <si>
    <t>1H</t>
  </si>
  <si>
    <t>45 MN</t>
  </si>
  <si>
    <t>2H</t>
  </si>
  <si>
    <t>SOISY</t>
  </si>
  <si>
    <t>GONESSE</t>
  </si>
  <si>
    <t>40 MN</t>
  </si>
  <si>
    <t>ENNERY</t>
  </si>
  <si>
    <t>BESSANCOURT</t>
  </si>
  <si>
    <t>ERMONT</t>
  </si>
  <si>
    <t>ENGHIEN</t>
  </si>
  <si>
    <t>FRANCONVILLE</t>
  </si>
  <si>
    <t>ST BRICE S/FORET</t>
  </si>
  <si>
    <t>FUNEL</t>
  </si>
  <si>
    <t>BOUFFEMONT</t>
  </si>
  <si>
    <t>MIENS</t>
  </si>
  <si>
    <t>DOMONT</t>
  </si>
  <si>
    <t>ST GRATIEN</t>
  </si>
  <si>
    <t>GROSLAY</t>
  </si>
  <si>
    <t>VARONA</t>
  </si>
  <si>
    <t>1/2J</t>
  </si>
  <si>
    <t>ST LEU</t>
  </si>
  <si>
    <t>LEGAY</t>
  </si>
  <si>
    <t>HERBLAY</t>
  </si>
  <si>
    <t>DEUIL</t>
  </si>
  <si>
    <t>TAVERNY</t>
  </si>
  <si>
    <t>MARGENCY</t>
  </si>
  <si>
    <t>FIN DE MATINEE</t>
  </si>
  <si>
    <t>ST BRICE</t>
  </si>
  <si>
    <t>YVON</t>
  </si>
  <si>
    <t>1H30</t>
  </si>
  <si>
    <t>SANNOIS</t>
  </si>
  <si>
    <t>ARGENTEUIL</t>
  </si>
  <si>
    <t>LE PLESSIS BOUCHARD</t>
  </si>
  <si>
    <t>1ER</t>
  </si>
  <si>
    <t>LE THILLAY</t>
  </si>
  <si>
    <t xml:space="preserve">30 MN </t>
  </si>
  <si>
    <t>DE JONGH</t>
  </si>
  <si>
    <t xml:space="preserve">DEUIL </t>
  </si>
  <si>
    <t>BEAUCHAMP</t>
  </si>
  <si>
    <t xml:space="preserve">1H </t>
  </si>
  <si>
    <t xml:space="preserve">ENGHIEN </t>
  </si>
  <si>
    <t>A 2</t>
  </si>
  <si>
    <t>ST PRIX</t>
  </si>
  <si>
    <t>ANNULE</t>
  </si>
  <si>
    <t>TANGRE</t>
  </si>
  <si>
    <t>CRESSIOT</t>
  </si>
  <si>
    <t>THEBAULT</t>
  </si>
  <si>
    <t xml:space="preserve">DANY </t>
  </si>
  <si>
    <t>CHARLES</t>
  </si>
  <si>
    <t>1er</t>
  </si>
  <si>
    <t>BARREYAT</t>
  </si>
  <si>
    <t>MONTMAGNY</t>
  </si>
  <si>
    <t>ROUX</t>
  </si>
  <si>
    <t>SALMERON</t>
  </si>
  <si>
    <t>CHEVALIER</t>
  </si>
  <si>
    <t>PLANNING INTERVENTION SEM 32/2020</t>
  </si>
  <si>
    <t>PLANNING INTERVENTION SEM 33/2020</t>
  </si>
  <si>
    <t>LUNDI 10/08</t>
  </si>
  <si>
    <t>MARDI 11/08</t>
  </si>
  <si>
    <t>MERCREDI 12/08</t>
  </si>
  <si>
    <t>JEUDI 13/08</t>
  </si>
  <si>
    <t>VENDREDI 14/08</t>
  </si>
  <si>
    <t>LUNDI 17/08</t>
  </si>
  <si>
    <t>PLANNING INTERVENTION SEM 34/2020</t>
  </si>
  <si>
    <t>MARDI 18/08</t>
  </si>
  <si>
    <t>MERCREDI 19/08</t>
  </si>
  <si>
    <t>JEUDI 20/08</t>
  </si>
  <si>
    <t>VENDREDI 21/08</t>
  </si>
  <si>
    <t>LUNDI 03/08</t>
  </si>
  <si>
    <t>MARDI 04/08</t>
  </si>
  <si>
    <t>MERCREDI 05/08</t>
  </si>
  <si>
    <t>JEUDI 06/08</t>
  </si>
  <si>
    <t>VENDREDI 07/08</t>
  </si>
  <si>
    <t>LAPERCHE</t>
  </si>
  <si>
    <t>ANDILLY</t>
  </si>
  <si>
    <t>MONTLIGNON</t>
  </si>
  <si>
    <t>PAGNOU</t>
  </si>
  <si>
    <t>FOSSES</t>
  </si>
  <si>
    <t>IBRAHIM</t>
  </si>
  <si>
    <t>APL 30 MN AVANT</t>
  </si>
  <si>
    <t xml:space="preserve">20 MN </t>
  </si>
  <si>
    <t>DESCLOS</t>
  </si>
  <si>
    <t>FREPILLON</t>
  </si>
  <si>
    <t>COURDIMANCHE</t>
  </si>
  <si>
    <t xml:space="preserve"> </t>
  </si>
  <si>
    <t>DUBOIS</t>
  </si>
  <si>
    <t>SAURAY</t>
  </si>
  <si>
    <t>ROCTON</t>
  </si>
  <si>
    <t>THIAUDE</t>
  </si>
  <si>
    <t>BARBERA</t>
  </si>
  <si>
    <t>MENIGAND</t>
  </si>
  <si>
    <t>A PARTIR DE 14H30</t>
  </si>
  <si>
    <t>GROETZ</t>
  </si>
  <si>
    <t>ECOUEN</t>
  </si>
  <si>
    <t>MEROT</t>
  </si>
  <si>
    <t>PLANNING INTERVENTION SEM 45/2020</t>
  </si>
  <si>
    <t xml:space="preserve">  </t>
  </si>
  <si>
    <t>RICHARD</t>
  </si>
  <si>
    <t>CORDIER</t>
  </si>
  <si>
    <t>PLANNING INTERVENTION SEM 46/2020</t>
  </si>
  <si>
    <t>PLANNING INTERVENTION SEM 47/2020</t>
  </si>
  <si>
    <t>CARRIERE S/POISSY</t>
  </si>
  <si>
    <t>BILLARD</t>
  </si>
  <si>
    <t>1J</t>
  </si>
  <si>
    <t>LEBLOND</t>
  </si>
  <si>
    <t>2H30</t>
  </si>
  <si>
    <t>PLANNING INTERVENTION SEM 48/2020</t>
  </si>
  <si>
    <t>PLANNING INTERVENTION SEM 49/2020</t>
  </si>
  <si>
    <t>PLANNING INTERVENTION SEM 50/2020</t>
  </si>
  <si>
    <t>PLANNING INTERVENTION SEM 51/2020</t>
  </si>
  <si>
    <t>PLANNING INTERVENTION SEM 52/2020</t>
  </si>
  <si>
    <t>A2</t>
  </si>
  <si>
    <t>RANDANI</t>
  </si>
  <si>
    <t>POSE</t>
  </si>
  <si>
    <t>LUGOY</t>
  </si>
  <si>
    <t>LIVRY GARGAN</t>
  </si>
  <si>
    <t>APF</t>
  </si>
  <si>
    <t>BRARD</t>
  </si>
  <si>
    <t>A PARTIR DE 14H</t>
  </si>
  <si>
    <t>BESSE</t>
  </si>
  <si>
    <t>ROUSSEL</t>
  </si>
  <si>
    <t>VALADE</t>
  </si>
  <si>
    <t>CLAYETTE</t>
  </si>
  <si>
    <t>JEROME</t>
  </si>
  <si>
    <t>ATTAINVILLE</t>
  </si>
  <si>
    <t>AVEC DP</t>
  </si>
  <si>
    <t>20 mn</t>
  </si>
  <si>
    <t>TRACZYK</t>
  </si>
  <si>
    <t>DAMAS</t>
  </si>
  <si>
    <t>CONGES</t>
  </si>
  <si>
    <t>AVANT 16H</t>
  </si>
  <si>
    <t>MOUSTACHIR</t>
  </si>
  <si>
    <t>PLANNING INTERVENTION SEM 12/2022</t>
  </si>
  <si>
    <t>LUNDI 21/03</t>
  </si>
  <si>
    <t>MARDI 22/03</t>
  </si>
  <si>
    <t>MERCREDI 23/03</t>
  </si>
  <si>
    <t>JEUDI 24/03</t>
  </si>
  <si>
    <t>VENDREDI 25/03</t>
  </si>
  <si>
    <t>PLANNING INTERVENTION SEM 13/2022</t>
  </si>
  <si>
    <t>LUNDI 28/03</t>
  </si>
  <si>
    <t>MARDI 29/03</t>
  </si>
  <si>
    <t>MERCREDI 30/03</t>
  </si>
  <si>
    <t>JEUDI 31/03</t>
  </si>
  <si>
    <t>VENDREDI 01/04</t>
  </si>
  <si>
    <t>PLANNING INTERVENTION SEM 14/2022</t>
  </si>
  <si>
    <t>LUNDI 04/04</t>
  </si>
  <si>
    <t>MARDI 05/04</t>
  </si>
  <si>
    <t>MERCREDI 06/04</t>
  </si>
  <si>
    <t>JEUDI 07/04</t>
  </si>
  <si>
    <t>VENDREDI 08/04</t>
  </si>
  <si>
    <t>PLANNING INTERVENTION SEM 15/2022</t>
  </si>
  <si>
    <t>LUNDI 11/04</t>
  </si>
  <si>
    <t>MARDI 12/04</t>
  </si>
  <si>
    <t>MERCREDI 13/04</t>
  </si>
  <si>
    <t>JEUDI 14/04</t>
  </si>
  <si>
    <t>VENDREDI 15/04</t>
  </si>
  <si>
    <t>PLANNING INTERVENTION SEM 16/2022</t>
  </si>
  <si>
    <t>LUNDI 18/04</t>
  </si>
  <si>
    <t>MARDI 19/04</t>
  </si>
  <si>
    <t>MERCREDI 20/04</t>
  </si>
  <si>
    <t>JEUDI 21/04</t>
  </si>
  <si>
    <t>VENDREDI 22/04</t>
  </si>
  <si>
    <t>PLANNING INTERVENTION SEM 17/2022</t>
  </si>
  <si>
    <t>LUNDI 25/04</t>
  </si>
  <si>
    <t>MARDI 26/04</t>
  </si>
  <si>
    <t>MERCREDI 27/04</t>
  </si>
  <si>
    <t>JEUDI 28/04</t>
  </si>
  <si>
    <t>VENDREDI 29/04</t>
  </si>
  <si>
    <t>PLANNING INTERVENTION SEM 18/2022</t>
  </si>
  <si>
    <t>LUNDI 02/05</t>
  </si>
  <si>
    <t>MARDI 03/05</t>
  </si>
  <si>
    <t>MERCREDI 04/05</t>
  </si>
  <si>
    <t>JEUDI 05/05</t>
  </si>
  <si>
    <t>VENDREDI 06/05</t>
  </si>
  <si>
    <t>PLANNING INTERVENTION SEM 19/2022</t>
  </si>
  <si>
    <t>LUNDI 09/05</t>
  </si>
  <si>
    <t>MARDI 10/05</t>
  </si>
  <si>
    <t>MERCREDI 11/05</t>
  </si>
  <si>
    <t>JEUDI 12/05</t>
  </si>
  <si>
    <t>VENDREDI 13/05</t>
  </si>
  <si>
    <t>LUNDI 16/05</t>
  </si>
  <si>
    <t>MARDI 17/05</t>
  </si>
  <si>
    <t>MERCREDI 18/05</t>
  </si>
  <si>
    <t>JEUDI 19/05</t>
  </si>
  <si>
    <t>VENDREDI 20/05</t>
  </si>
  <si>
    <t>LUNDI 23/05</t>
  </si>
  <si>
    <t>MARDI 24/05</t>
  </si>
  <si>
    <t>VENDREDI 27/05</t>
  </si>
  <si>
    <t>JEUDI 26/05</t>
  </si>
  <si>
    <t>MERCREDI 25/05</t>
  </si>
  <si>
    <t>FORNASARI</t>
  </si>
  <si>
    <t>NENTWIG</t>
  </si>
  <si>
    <t>MAULE</t>
  </si>
  <si>
    <t>RIVIERE</t>
  </si>
  <si>
    <t>ERAGNY</t>
  </si>
  <si>
    <t>KREMER</t>
  </si>
  <si>
    <t>BORDES</t>
  </si>
  <si>
    <t>PAGNIER</t>
  </si>
  <si>
    <t>LAGARDE</t>
  </si>
  <si>
    <t>VIOLON</t>
  </si>
  <si>
    <t>DELCROIX</t>
  </si>
  <si>
    <t>SELLAM</t>
  </si>
  <si>
    <t>D'ESPAGNAC</t>
  </si>
  <si>
    <t>TOUZARD</t>
  </si>
  <si>
    <t>BEVIER</t>
  </si>
  <si>
    <t>PEZIER</t>
  </si>
  <si>
    <t>VEMARS</t>
  </si>
  <si>
    <t>CHAMBRIN</t>
  </si>
  <si>
    <t>LIN</t>
  </si>
  <si>
    <t>BARTHOUT</t>
  </si>
  <si>
    <t>COCQUET</t>
  </si>
  <si>
    <t>LE GOFF</t>
  </si>
  <si>
    <t>CHAUMONTEL</t>
  </si>
  <si>
    <t>ESPIRAC</t>
  </si>
  <si>
    <t>VOYARD LANNES</t>
  </si>
  <si>
    <t>ROSA</t>
  </si>
  <si>
    <t>ESCALANTE</t>
  </si>
  <si>
    <t>FREVA</t>
  </si>
  <si>
    <t>LADINI</t>
  </si>
  <si>
    <t>LEURIDAN</t>
  </si>
  <si>
    <t>VENTRE</t>
  </si>
  <si>
    <t>VAUGIER</t>
  </si>
  <si>
    <t>LACROIX</t>
  </si>
  <si>
    <t>ROUVIERE</t>
  </si>
  <si>
    <t>THEVENIN</t>
  </si>
  <si>
    <t>LOISEL</t>
  </si>
  <si>
    <t>GALISSON</t>
  </si>
  <si>
    <t>AMRANI</t>
  </si>
  <si>
    <t>GUERIN</t>
  </si>
  <si>
    <t>GIACOMONI</t>
  </si>
  <si>
    <t>ROUSSEAU</t>
  </si>
  <si>
    <t>SEIGNEUR</t>
  </si>
  <si>
    <t>NEFZI</t>
  </si>
  <si>
    <t>LACOUR</t>
  </si>
  <si>
    <t>CHATAIGNIER</t>
  </si>
  <si>
    <t>MACHOWSKI</t>
  </si>
  <si>
    <t>MERY</t>
  </si>
  <si>
    <t>FABRE</t>
  </si>
  <si>
    <t>DAUSSE</t>
  </si>
  <si>
    <t>OBERLE</t>
  </si>
  <si>
    <t>LOPES</t>
  </si>
  <si>
    <t>SALABERT</t>
  </si>
  <si>
    <t>CHEVOJON</t>
  </si>
  <si>
    <t>ESQUERRE</t>
  </si>
  <si>
    <t>PELLETIER</t>
  </si>
  <si>
    <t>BARBARAY TUISON</t>
  </si>
  <si>
    <t>BARBANCE</t>
  </si>
  <si>
    <t>BLANC</t>
  </si>
  <si>
    <t>CHAUVEAU</t>
  </si>
  <si>
    <t>BRUYERE S/OISE</t>
  </si>
  <si>
    <t>AVEC DP OK BRIGITTE</t>
  </si>
  <si>
    <t>MARCHADOUR</t>
  </si>
  <si>
    <t>LE RAZER</t>
  </si>
  <si>
    <t>LANERET</t>
  </si>
  <si>
    <t>DELBOSC</t>
  </si>
  <si>
    <t>40 M</t>
  </si>
  <si>
    <t>DEROGY</t>
  </si>
  <si>
    <t>LEDET</t>
  </si>
  <si>
    <t>ROSIER</t>
  </si>
  <si>
    <t>MUDRY</t>
  </si>
  <si>
    <t>PREPARTION VR KRYSTEK</t>
  </si>
  <si>
    <t>MONSOULT</t>
  </si>
  <si>
    <t>BRAVARD</t>
  </si>
  <si>
    <t>LUNDI 30/05</t>
  </si>
  <si>
    <t>MARDI 31/05</t>
  </si>
  <si>
    <t>MERCREDI 01/06</t>
  </si>
  <si>
    <t>JEUDI 02/06</t>
  </si>
  <si>
    <t>VENDREDI 03/06</t>
  </si>
  <si>
    <t>LUNDI 06/06</t>
  </si>
  <si>
    <t>MARDI 07/06</t>
  </si>
  <si>
    <t>MERCREDI 08/06</t>
  </si>
  <si>
    <t>JEUDI 09/06</t>
  </si>
  <si>
    <t>VENDREDI 10/06</t>
  </si>
  <si>
    <t>LUNDI 13/06</t>
  </si>
  <si>
    <t>MARDI 14/06</t>
  </si>
  <si>
    <t>MERCREDI 15/06</t>
  </si>
  <si>
    <t>JEUDI 16/06</t>
  </si>
  <si>
    <t>VENDREDI 17/06</t>
  </si>
  <si>
    <t>VACANCES</t>
  </si>
  <si>
    <t>GOBINET</t>
  </si>
  <si>
    <t>SCHWEBEL</t>
  </si>
  <si>
    <t>BIZEUL</t>
  </si>
  <si>
    <t>CHAPRON</t>
  </si>
  <si>
    <t>LETOURMY</t>
  </si>
  <si>
    <t>BOUDRIC</t>
  </si>
  <si>
    <t>FORT</t>
  </si>
  <si>
    <t>DUHAMEL</t>
  </si>
  <si>
    <t xml:space="preserve">ERMONT </t>
  </si>
  <si>
    <t>CAUVILLE</t>
  </si>
  <si>
    <t>BENAY</t>
  </si>
  <si>
    <t>SEVILLA</t>
  </si>
  <si>
    <t>MASHOWSKI</t>
  </si>
  <si>
    <t>PHILIBERT</t>
  </si>
  <si>
    <t xml:space="preserve">BAILLIEZ </t>
  </si>
  <si>
    <t>FOUSSARD</t>
  </si>
  <si>
    <t>PREMIER</t>
  </si>
  <si>
    <t>OLIVIER</t>
  </si>
  <si>
    <t>BAUDOUIN</t>
  </si>
  <si>
    <t>CADEAU</t>
  </si>
  <si>
    <t>ABSENT</t>
  </si>
  <si>
    <t>LORANG</t>
  </si>
  <si>
    <t>HIJJI</t>
  </si>
  <si>
    <t>ROMANO</t>
  </si>
  <si>
    <t>CARIS</t>
  </si>
  <si>
    <t xml:space="preserve">ST PRIX </t>
  </si>
  <si>
    <t>REALI</t>
  </si>
  <si>
    <t>LEVALLOIS</t>
  </si>
  <si>
    <t>GAUDIN</t>
  </si>
  <si>
    <t>BUTSHA</t>
  </si>
  <si>
    <t>SATABIN</t>
  </si>
  <si>
    <t>GOMME</t>
  </si>
  <si>
    <t>TRIBEAUDOT</t>
  </si>
  <si>
    <t>DUDOT</t>
  </si>
  <si>
    <t>RASOLOARISON</t>
  </si>
  <si>
    <t>PETIT</t>
  </si>
  <si>
    <t>GARNIER</t>
  </si>
  <si>
    <t>RDV AVEC DP POUR BEVIER</t>
  </si>
  <si>
    <t>8H15 DEPOSE F BOIS L ISLE ADAM MR VIN</t>
  </si>
  <si>
    <t>DAVID PRESENT SUR PLACE</t>
  </si>
  <si>
    <t>GODDET</t>
  </si>
  <si>
    <t>SENGIER</t>
  </si>
  <si>
    <t>GALLIACHE</t>
  </si>
  <si>
    <t xml:space="preserve">MAX FIN DE MATINEE </t>
  </si>
  <si>
    <t>CORAILLIE</t>
  </si>
  <si>
    <t>MONTIGNON</t>
  </si>
  <si>
    <t>JACQUET</t>
  </si>
  <si>
    <t>PIORKOWSKI</t>
  </si>
  <si>
    <t>LE HAULME</t>
  </si>
  <si>
    <t>5MN</t>
  </si>
  <si>
    <t>THERY</t>
  </si>
  <si>
    <t>SANCHEZ</t>
  </si>
  <si>
    <t>MONSARRAT</t>
  </si>
  <si>
    <t>GAUTIER DUPELOUX</t>
  </si>
  <si>
    <t>DIOT</t>
  </si>
  <si>
    <t>LANCELOT</t>
  </si>
  <si>
    <t>MONTMORECENCY</t>
  </si>
  <si>
    <t>MOTHES</t>
  </si>
  <si>
    <t>3H30</t>
  </si>
  <si>
    <t>CAVAILLE</t>
  </si>
  <si>
    <t>A PARTIR 14H</t>
  </si>
  <si>
    <t>JOURNEE</t>
  </si>
  <si>
    <t>BOISNEL</t>
  </si>
  <si>
    <t>BARBARANCE</t>
  </si>
  <si>
    <t>LE BIEZ</t>
  </si>
  <si>
    <t>HUTIN</t>
  </si>
  <si>
    <t>BORNEL</t>
  </si>
  <si>
    <t>PASQUET</t>
  </si>
  <si>
    <t>DELEVINGNE</t>
  </si>
  <si>
    <t>A PARTIR DE 09H</t>
  </si>
  <si>
    <t>PIERRON</t>
  </si>
  <si>
    <t>MARCHER</t>
  </si>
  <si>
    <t>CHARPENTIER</t>
  </si>
  <si>
    <t>FAVREAU</t>
  </si>
  <si>
    <t>HENRY</t>
  </si>
  <si>
    <t xml:space="preserve">EAUBONNE </t>
  </si>
  <si>
    <t>LAHALLE</t>
  </si>
  <si>
    <t>SAINT PRIX</t>
  </si>
  <si>
    <t xml:space="preserve">SANCHEZ </t>
  </si>
  <si>
    <t>VANHOVE</t>
  </si>
  <si>
    <t>NERVILLE LA FORET</t>
  </si>
  <si>
    <t>HABIB</t>
  </si>
  <si>
    <t>LE LEVIER</t>
  </si>
  <si>
    <t>A PARTIR DE 15H</t>
  </si>
  <si>
    <t>LAHAYE</t>
  </si>
  <si>
    <t>GASTEBOIS</t>
  </si>
  <si>
    <t>VAN BOCKSTAEL</t>
  </si>
  <si>
    <t xml:space="preserve">ST GRATIEN </t>
  </si>
  <si>
    <t>PERALDI</t>
  </si>
  <si>
    <t>MANZINI</t>
  </si>
  <si>
    <t>CHALMIN MARCHAIS</t>
  </si>
  <si>
    <t>RENAUD</t>
  </si>
  <si>
    <t>DUSSEQUE/BADIOLA</t>
  </si>
  <si>
    <t>BERNIER</t>
  </si>
  <si>
    <t>MAUCOLIN</t>
  </si>
  <si>
    <t xml:space="preserve">MATHIEU </t>
  </si>
  <si>
    <t>GALLET</t>
  </si>
  <si>
    <t>SOUILLARD</t>
  </si>
  <si>
    <t>DE SOUSA</t>
  </si>
  <si>
    <t>DINGOYAN</t>
  </si>
  <si>
    <t>DUPARC</t>
  </si>
  <si>
    <t>BRUEL</t>
  </si>
  <si>
    <t>MALARGE</t>
  </si>
  <si>
    <t xml:space="preserve"> A PARTIR 15H30</t>
  </si>
  <si>
    <t xml:space="preserve">LORANG </t>
  </si>
  <si>
    <t>PINEAU</t>
  </si>
  <si>
    <t xml:space="preserve"> ST GRATIEN</t>
  </si>
  <si>
    <t>STEPHANE/ 1ER</t>
  </si>
  <si>
    <t>CHEVENIER</t>
  </si>
  <si>
    <t>GRANDJEAN</t>
  </si>
  <si>
    <t>DIAG AVEC DAVID  VERIF PE POUR POSE</t>
  </si>
  <si>
    <t>RECUPERATION COMMANDE TOLERIE GENERALE ET PICARD SE</t>
  </si>
  <si>
    <t>ROBUCHON</t>
  </si>
  <si>
    <t>GENEVILLIERS</t>
  </si>
  <si>
    <t>LUNDI 20/06</t>
  </si>
  <si>
    <t>MARDI 21/06</t>
  </si>
  <si>
    <t>MERCREDI 22/06</t>
  </si>
  <si>
    <t>JEUDI 23/06</t>
  </si>
  <si>
    <t>VENDREDI 24/06</t>
  </si>
  <si>
    <t>LUNDI 27/06</t>
  </si>
  <si>
    <t>MARDI 28/06</t>
  </si>
  <si>
    <t>MERCREDI 29/06</t>
  </si>
  <si>
    <t>JEUDI 30/06</t>
  </si>
  <si>
    <t>VENDREDI 01/07</t>
  </si>
  <si>
    <t>LUNDI 04/07</t>
  </si>
  <si>
    <t>MARDI 05/07</t>
  </si>
  <si>
    <t>ENGHIEN LES BAINS</t>
  </si>
  <si>
    <t>AVEC DAVID</t>
  </si>
  <si>
    <r>
      <t xml:space="preserve">BONY </t>
    </r>
    <r>
      <rPr>
        <b/>
        <sz val="11"/>
        <color rgb="FFFF0000"/>
        <rFont val="Calibri"/>
        <family val="2"/>
        <scheme val="minor"/>
      </rPr>
      <t>EN 2EME</t>
    </r>
  </si>
  <si>
    <r>
      <t xml:space="preserve">DE PERSIS </t>
    </r>
    <r>
      <rPr>
        <b/>
        <sz val="11"/>
        <color rgb="FFFF0000"/>
        <rFont val="Calibri"/>
        <family val="2"/>
        <scheme val="minor"/>
      </rPr>
      <t>EN 3EME</t>
    </r>
  </si>
  <si>
    <t>DAUPHIN</t>
  </si>
  <si>
    <t>CUNY</t>
  </si>
  <si>
    <t>DUSSOURD</t>
  </si>
  <si>
    <t>POSE FIXE</t>
  </si>
  <si>
    <t>PAR DP</t>
  </si>
  <si>
    <t>MERCREDI 06/07</t>
  </si>
  <si>
    <t>JEUDI 07/07</t>
  </si>
  <si>
    <t>VENDREDI 08/07</t>
  </si>
  <si>
    <t>LUNDI 11/07</t>
  </si>
  <si>
    <t>MARDI 12/07</t>
  </si>
  <si>
    <t>MERCREDI 13/07</t>
  </si>
  <si>
    <t>JEUDI 14/07</t>
  </si>
  <si>
    <t>VENDREDI 15/07</t>
  </si>
  <si>
    <t>LUNDI 18/07</t>
  </si>
  <si>
    <t>MARDI 19/07</t>
  </si>
  <si>
    <t>MERCREDI 20/07</t>
  </si>
  <si>
    <t>LUNDI 25/07</t>
  </si>
  <si>
    <t>MARDI 26/07</t>
  </si>
  <si>
    <t>MERCREDI 27/07</t>
  </si>
  <si>
    <t>JEUDI 28/07</t>
  </si>
  <si>
    <t>VENDREDI 29/07</t>
  </si>
  <si>
    <t>LUNDI 01/08</t>
  </si>
  <si>
    <t>MARDI 02/08</t>
  </si>
  <si>
    <t>MERCREDI 03/08</t>
  </si>
  <si>
    <t>JEUDI 04/08</t>
  </si>
  <si>
    <t>VENDREDI 05/08</t>
  </si>
  <si>
    <t>BIENAIMEE</t>
  </si>
  <si>
    <t>CORDY</t>
  </si>
  <si>
    <t>PEREIRA</t>
  </si>
  <si>
    <t>A PARTIR DE 15H15</t>
  </si>
  <si>
    <t>PARQUET</t>
  </si>
  <si>
    <t>LE HEAULME</t>
  </si>
  <si>
    <t>CARPEZAT</t>
  </si>
  <si>
    <t>GERMAIN</t>
  </si>
  <si>
    <t>FERREIRA</t>
  </si>
  <si>
    <t>CERVANTES</t>
  </si>
  <si>
    <t xml:space="preserve">DEUIL LA BARRE </t>
  </si>
  <si>
    <t>ASSELINEAU</t>
  </si>
  <si>
    <t>PAULMIER</t>
  </si>
  <si>
    <t>SCHAMBACH</t>
  </si>
  <si>
    <t>DELAVEAUX</t>
  </si>
  <si>
    <t>BONNARD</t>
  </si>
  <si>
    <t>LE PLESSARD BOUCHARD</t>
  </si>
  <si>
    <t>DESFONTAINE</t>
  </si>
  <si>
    <t>BICH</t>
  </si>
  <si>
    <t>moteur non recu</t>
  </si>
  <si>
    <t>CORBEL</t>
  </si>
  <si>
    <t>CLOT</t>
  </si>
  <si>
    <t>MIHOUT</t>
  </si>
  <si>
    <t>20MN</t>
  </si>
  <si>
    <t>FOUQUES DUPARC</t>
  </si>
  <si>
    <t>BARBISSOU</t>
  </si>
  <si>
    <t>FELLOUS BABIELLE</t>
  </si>
  <si>
    <t xml:space="preserve">TAVERNY </t>
  </si>
  <si>
    <t>MUSIELAK</t>
  </si>
  <si>
    <t>AVEC AIDE</t>
  </si>
  <si>
    <t>COMPAGNON</t>
  </si>
  <si>
    <t>MIKUS</t>
  </si>
  <si>
    <t>1ER AVEC DP</t>
  </si>
  <si>
    <t>ACHERES</t>
  </si>
  <si>
    <t>LITZLER</t>
  </si>
  <si>
    <t>POMMIER</t>
  </si>
  <si>
    <t>1ER AVEC PATRICE</t>
  </si>
  <si>
    <t>LISIK</t>
  </si>
  <si>
    <t>1 CORNIER DE PG AU NOM DE ROUSSEL A APPORTER CHEZ TOLERIE GENERALE</t>
  </si>
  <si>
    <t>POUR LA RECOUPER / ELLE FAIT FAIT 30MM OU 35MM LA RECOUPER A 20MM</t>
  </si>
  <si>
    <t>BIALECKI</t>
  </si>
  <si>
    <t>SIGWALD</t>
  </si>
  <si>
    <t>SCARAMOZZINO</t>
  </si>
  <si>
    <t>TOURAUD</t>
  </si>
  <si>
    <t>VOIR AVEC PATRICE AVANT</t>
  </si>
  <si>
    <t>CALIFE</t>
  </si>
  <si>
    <t>LITZER</t>
  </si>
  <si>
    <t>MIEZE</t>
  </si>
  <si>
    <t>TILATTI</t>
  </si>
  <si>
    <t>A 3</t>
  </si>
  <si>
    <t>RADMILOVITCH</t>
  </si>
  <si>
    <t>KARAGOZYAN</t>
  </si>
  <si>
    <t>GOSSELIN</t>
  </si>
  <si>
    <t>BROUDIC</t>
  </si>
  <si>
    <t>1ER IMPERATIF</t>
  </si>
  <si>
    <t>MYRIAM</t>
  </si>
  <si>
    <t>HERTOUX</t>
  </si>
  <si>
    <t>URGENT</t>
  </si>
  <si>
    <t>HOSMALIN</t>
  </si>
  <si>
    <t>AMIRTTHALINVAME</t>
  </si>
  <si>
    <t>MOUBE</t>
  </si>
  <si>
    <t>BALLOT</t>
  </si>
  <si>
    <t>JEUDI 21/07</t>
  </si>
  <si>
    <t>VENDREDI 22/07</t>
  </si>
  <si>
    <t>AIRAULT</t>
  </si>
  <si>
    <t>EGARNES</t>
  </si>
  <si>
    <t xml:space="preserve">ARGENTEUIL </t>
  </si>
  <si>
    <t>MICHAUD ROPERS</t>
  </si>
  <si>
    <t>1ER INFILTRATION F</t>
  </si>
  <si>
    <t>LUNDI 29/08</t>
  </si>
  <si>
    <t>MARDI 30/08</t>
  </si>
  <si>
    <t>MERCREDI 31/08</t>
  </si>
  <si>
    <t>JEUDI 01/09</t>
  </si>
  <si>
    <t>VENDREDI 02/09</t>
  </si>
  <si>
    <t>PLANNING INTERVENTION SEM 35/2022</t>
  </si>
  <si>
    <t>PLANNING INTERVENTION SEM 31/2022</t>
  </si>
  <si>
    <t>PLANNING INTERVENTION SEM 30/2022</t>
  </si>
  <si>
    <t>PLANNING INTERVENTION SEM 29/2022</t>
  </si>
  <si>
    <t>PLANNING INTERVENTION SEM 28/2022</t>
  </si>
  <si>
    <t>PLANNING INTERVENTION SEM 27/2022</t>
  </si>
  <si>
    <t>PLANNING INTERVENTION SEM 26/2022</t>
  </si>
  <si>
    <t>PLANNING INTERVENTION SEM 36/2022</t>
  </si>
  <si>
    <t>LUNDI 05/09</t>
  </si>
  <si>
    <t>MARDI 06/09</t>
  </si>
  <si>
    <t>MERCREDI 07/09</t>
  </si>
  <si>
    <t>JEUDI 08/09</t>
  </si>
  <si>
    <t>VENDREDI 09/09</t>
  </si>
  <si>
    <t>PLANNING INTERVENTION SEM 37/2022</t>
  </si>
  <si>
    <t>LUNDI 12/09</t>
  </si>
  <si>
    <t>MARDI 13/09</t>
  </si>
  <si>
    <t>MERCREDI 14/09</t>
  </si>
  <si>
    <t>JEUDI 15/09</t>
  </si>
  <si>
    <t>VENDREDI 16/09</t>
  </si>
  <si>
    <t>LUNDI 19/09</t>
  </si>
  <si>
    <t>MARDI 20/09</t>
  </si>
  <si>
    <t>MERCREDI 21/09</t>
  </si>
  <si>
    <t>JEUDI 22/09</t>
  </si>
  <si>
    <t>VENDREDI 23/09</t>
  </si>
  <si>
    <t>PLANNING INTERVENTION SEM 38/2022</t>
  </si>
  <si>
    <t>LUNDI 26/09</t>
  </si>
  <si>
    <t>PLANNING INTERVENTION SEM 39/2022</t>
  </si>
  <si>
    <t>MARDI 27/09</t>
  </si>
  <si>
    <t>MERCREDI 28/09</t>
  </si>
  <si>
    <t>JEUDI 29/09</t>
  </si>
  <si>
    <t>VENDREDI 30/09</t>
  </si>
  <si>
    <t>DELAISSE</t>
  </si>
  <si>
    <t>LE MESNIL AUBRY</t>
  </si>
  <si>
    <t>POSE ROOS</t>
  </si>
  <si>
    <t>covid</t>
  </si>
  <si>
    <t>deces</t>
  </si>
  <si>
    <t>GALLIANO</t>
  </si>
  <si>
    <t>BRUYERE</t>
  </si>
  <si>
    <t>CHENOUNE</t>
  </si>
  <si>
    <t>A PARTIR DE 10H</t>
  </si>
  <si>
    <t>FESSARD</t>
  </si>
  <si>
    <t>BENBELKACEM</t>
  </si>
  <si>
    <t>ROBINAULT</t>
  </si>
  <si>
    <t>CASTRO</t>
  </si>
  <si>
    <t>POTURA</t>
  </si>
  <si>
    <t>ST BRICE ST FORET</t>
  </si>
  <si>
    <t>URGENCES</t>
  </si>
  <si>
    <t>MIGOT</t>
  </si>
  <si>
    <t>GRIMBERT BOXER</t>
  </si>
  <si>
    <t>SOISY    ?</t>
  </si>
  <si>
    <t xml:space="preserve">SOISY </t>
  </si>
  <si>
    <t>TSORBA</t>
  </si>
  <si>
    <t>JACQUOT</t>
  </si>
  <si>
    <t>SFOGGIA</t>
  </si>
  <si>
    <t>KOP</t>
  </si>
  <si>
    <t>LUNDI 10/10</t>
  </si>
  <si>
    <t>MARDI 11/10</t>
  </si>
  <si>
    <t>VENDREDI 14/10</t>
  </si>
  <si>
    <t>MASSOL</t>
  </si>
  <si>
    <t>A 2 PLANIFIE DP</t>
  </si>
  <si>
    <t>LUNDI 03/10</t>
  </si>
  <si>
    <t>MARDI 04/10</t>
  </si>
  <si>
    <t>MERCREDI  05/10</t>
  </si>
  <si>
    <t xml:space="preserve">JEUDI 06/10 </t>
  </si>
  <si>
    <t>VENDREDI 07/10</t>
  </si>
  <si>
    <t>PLANNING INTERVENTION SEM 40/2022</t>
  </si>
  <si>
    <t>MERCREDI 12/10</t>
  </si>
  <si>
    <t>JEUDI 13/10</t>
  </si>
  <si>
    <t>PLANNING INTERVENTION SEM 41/2022</t>
  </si>
  <si>
    <t>PLANNING INTERVENTION SEM 42/2022</t>
  </si>
  <si>
    <t>LUNDI 17/10</t>
  </si>
  <si>
    <t>MARDI 18/10</t>
  </si>
  <si>
    <t>MERCREDI 19/10</t>
  </si>
  <si>
    <t>JEUDI 20/10</t>
  </si>
  <si>
    <t>VENDREDI 21/10</t>
  </si>
  <si>
    <t>PLANNING INTERVENTION SEM 44/2022</t>
  </si>
  <si>
    <t>PLANNING INTERVENTION SEM 43/2022</t>
  </si>
  <si>
    <t>POTEAUX</t>
  </si>
  <si>
    <t>MOUCHARD</t>
  </si>
  <si>
    <t>recuperation commande Bonelli pour patrice</t>
  </si>
  <si>
    <t>chez Picard à Epinay</t>
  </si>
  <si>
    <t>TEMAM</t>
  </si>
  <si>
    <t>A2 AVEC DAVID</t>
  </si>
  <si>
    <t>A PARTIR 10H30</t>
  </si>
  <si>
    <t>ROCHE</t>
  </si>
  <si>
    <t>APL PATRICE</t>
  </si>
  <si>
    <t>AVANT 16H15</t>
  </si>
  <si>
    <t>BESNIER</t>
  </si>
  <si>
    <t>SALOME</t>
  </si>
  <si>
    <t>SIST</t>
  </si>
  <si>
    <t>FAHRNER</t>
  </si>
  <si>
    <t>TOURTAUD</t>
  </si>
  <si>
    <t>SAV ADAO</t>
  </si>
  <si>
    <t>GUIEYSSE</t>
  </si>
  <si>
    <t>SURIE</t>
  </si>
  <si>
    <t>AVANT 15H30</t>
  </si>
  <si>
    <t xml:space="preserve">APL 5 MN AVANT </t>
  </si>
  <si>
    <t>RAPIN</t>
  </si>
  <si>
    <t>a revalider ?</t>
  </si>
  <si>
    <t>FALCK</t>
  </si>
  <si>
    <t>DAROLLE</t>
  </si>
  <si>
    <t>SIBILLE</t>
  </si>
  <si>
    <t>CLICHY</t>
  </si>
  <si>
    <t>CHAUVEL</t>
  </si>
  <si>
    <t>FERRAND</t>
  </si>
  <si>
    <t>BONY</t>
  </si>
  <si>
    <t>DUCHENE</t>
  </si>
  <si>
    <t xml:space="preserve">45 MN </t>
  </si>
  <si>
    <t xml:space="preserve">SINIMALE </t>
  </si>
  <si>
    <t>VALLEE</t>
  </si>
  <si>
    <t>2POSEURS</t>
  </si>
  <si>
    <t>OURABAH</t>
  </si>
  <si>
    <t>DOMINGUEZ</t>
  </si>
  <si>
    <t>DAREUX</t>
  </si>
  <si>
    <t>LUNDI 24/10</t>
  </si>
  <si>
    <t>MARDI 25/10</t>
  </si>
  <si>
    <t>MERCREDI 26/10</t>
  </si>
  <si>
    <t>JEUDI 27/10</t>
  </si>
  <si>
    <t>VENDREDI 28/10</t>
  </si>
  <si>
    <t>GILBERT</t>
  </si>
  <si>
    <t xml:space="preserve">MARBEY GAUTHIER </t>
  </si>
  <si>
    <t>HOULBEAU</t>
  </si>
  <si>
    <t>BRANCH</t>
  </si>
  <si>
    <t>JACONELLI</t>
  </si>
  <si>
    <t>BREUSS</t>
  </si>
  <si>
    <t xml:space="preserve">TA </t>
  </si>
  <si>
    <t>IZEROS</t>
  </si>
  <si>
    <t xml:space="preserve">MALARGE </t>
  </si>
  <si>
    <t>LABATUT</t>
  </si>
  <si>
    <t>LEEMPUT</t>
  </si>
  <si>
    <t>YESIL</t>
  </si>
  <si>
    <t>TAPIAU</t>
  </si>
  <si>
    <t>LAYACHI</t>
  </si>
  <si>
    <t>REPORTE</t>
  </si>
  <si>
    <t xml:space="preserve">1/2J </t>
  </si>
  <si>
    <t>OUHAB</t>
  </si>
  <si>
    <t>BALLKOVA</t>
  </si>
  <si>
    <t>ok sylvain 31/08</t>
  </si>
  <si>
    <t>OSNY</t>
  </si>
  <si>
    <t>FARGUES SACAMA</t>
  </si>
  <si>
    <t>POSE MARTINS SEQUEIRA</t>
  </si>
  <si>
    <t>GUIESSY</t>
  </si>
  <si>
    <t>AVEC ADAO</t>
  </si>
  <si>
    <t>LACAILLE</t>
  </si>
  <si>
    <t>L'ISLE ADAM</t>
  </si>
  <si>
    <t>LUNDI 31/10</t>
  </si>
  <si>
    <t>MARDI 01/11</t>
  </si>
  <si>
    <t>MERCREDI 02/11</t>
  </si>
  <si>
    <t>JEUDI 03/11</t>
  </si>
  <si>
    <t>VENDREDI 04/11</t>
  </si>
  <si>
    <t>GLUZMAN</t>
  </si>
  <si>
    <t>GRUAU</t>
  </si>
  <si>
    <t>GUELMINE</t>
  </si>
  <si>
    <t>SUREAU</t>
  </si>
  <si>
    <t>SARCELLES</t>
  </si>
  <si>
    <t>BARREAU</t>
  </si>
  <si>
    <t>MOTEUR</t>
  </si>
  <si>
    <t>M-SOFT 2500X2500 RTS LAMES 37MM</t>
  </si>
  <si>
    <t>BOITE DERIVE</t>
  </si>
  <si>
    <t>CUFFEL</t>
  </si>
  <si>
    <t>3 CORN</t>
  </si>
  <si>
    <t>HOLZBACHER</t>
  </si>
  <si>
    <t>A PARTIR 14H30</t>
  </si>
  <si>
    <t>AGNELLI</t>
  </si>
  <si>
    <t>PICARD</t>
  </si>
  <si>
    <t>BRANA</t>
  </si>
  <si>
    <t>ILMAIN</t>
  </si>
  <si>
    <t>BLANCHARD</t>
  </si>
  <si>
    <t>LUNDI 07/11</t>
  </si>
  <si>
    <t>MARDI 08/11</t>
  </si>
  <si>
    <t>MERCREDI 09/11</t>
  </si>
  <si>
    <t>JEUDI 10/11</t>
  </si>
  <si>
    <t>VENDREDI 11/11</t>
  </si>
  <si>
    <t>ANTON</t>
  </si>
  <si>
    <t>JEGU</t>
  </si>
  <si>
    <t>JEGOU</t>
  </si>
  <si>
    <t>HENRIO Gobinet</t>
  </si>
  <si>
    <t>ST OUEN L'AUMONE</t>
  </si>
  <si>
    <t>DUMONTEUIL</t>
  </si>
  <si>
    <t>A PARTIR DE 8H45</t>
  </si>
  <si>
    <t>20 M</t>
  </si>
  <si>
    <t>2h</t>
  </si>
  <si>
    <t>SEGONDS</t>
  </si>
  <si>
    <t>BARDET</t>
  </si>
  <si>
    <t>AKRICHE</t>
  </si>
  <si>
    <t>HEDDLE ROBOTH</t>
  </si>
  <si>
    <t xml:space="preserve">DELAGE </t>
  </si>
  <si>
    <t>TEREFENKO</t>
  </si>
  <si>
    <t>HARLING</t>
  </si>
  <si>
    <t>annulé</t>
  </si>
  <si>
    <t>VIN</t>
  </si>
  <si>
    <t>TRICAUD</t>
  </si>
  <si>
    <t>DENIS</t>
  </si>
  <si>
    <t>VAN MECHELEN</t>
  </si>
  <si>
    <t>MIANO</t>
  </si>
  <si>
    <t>ABLOOS</t>
  </si>
  <si>
    <t>a partir 15h15</t>
  </si>
  <si>
    <t>CHRISTOPHE</t>
  </si>
  <si>
    <t>NEUVILLE</t>
  </si>
  <si>
    <t>ANJARY</t>
  </si>
  <si>
    <t>NANTERRE</t>
  </si>
  <si>
    <t xml:space="preserve">UZAN </t>
  </si>
  <si>
    <t>CARON</t>
  </si>
  <si>
    <t>TOFFOLI</t>
  </si>
  <si>
    <t xml:space="preserve">A PREPARER PIECE POUR ROCTON </t>
  </si>
  <si>
    <t>ARRET PERSIENNE VENDOME</t>
  </si>
  <si>
    <t>LANGE</t>
  </si>
  <si>
    <t>LAVOIPIERRE</t>
  </si>
  <si>
    <t>BARBIER</t>
  </si>
  <si>
    <t>BENICHOU</t>
  </si>
  <si>
    <t>DROUAULT</t>
  </si>
  <si>
    <t>VERIFIER LE PANNEAU DE PORTE AU NOM</t>
  </si>
  <si>
    <t xml:space="preserve">DE ROBINAULT POUR CONFIRMATION DE </t>
  </si>
  <si>
    <t>RDV LE 08/11 M4ENVOYER UN SMS DE CONFIRMATION</t>
  </si>
  <si>
    <t>CHERPIN</t>
  </si>
  <si>
    <t>DUCHESNE</t>
  </si>
  <si>
    <t>LE CARDINAL</t>
  </si>
  <si>
    <t>VARLET</t>
  </si>
  <si>
    <t>ARNOUVILLE LES GONESSES</t>
  </si>
  <si>
    <t>LUNDI 14/11</t>
  </si>
  <si>
    <t>BOISSY</t>
  </si>
  <si>
    <t>PONTOISE</t>
  </si>
  <si>
    <t>MARDI 15/11</t>
  </si>
  <si>
    <t>MERCREDI 16/11</t>
  </si>
  <si>
    <t>JEUDI 17/11</t>
  </si>
  <si>
    <t>VENDREDI 18/11</t>
  </si>
  <si>
    <t>LUNDI 21/11</t>
  </si>
  <si>
    <t>MARDI 22/11</t>
  </si>
  <si>
    <t>MERCREDI 23/11</t>
  </si>
  <si>
    <t>JEUDI 24/11</t>
  </si>
  <si>
    <t>VENDREDI 25/11</t>
  </si>
  <si>
    <t>LUNDI 28/11</t>
  </si>
  <si>
    <t>MARDI 29/11</t>
  </si>
  <si>
    <t>MERCREDI 30/11</t>
  </si>
  <si>
    <t>JEUDI 01/12</t>
  </si>
  <si>
    <t>VENDREDI 02/12</t>
  </si>
  <si>
    <t>LUNDI 05/12</t>
  </si>
  <si>
    <t>MARDI 06/12</t>
  </si>
  <si>
    <t>MERCREDI 07/12</t>
  </si>
  <si>
    <t>JEUDI 08/12</t>
  </si>
  <si>
    <t>VENDREDI 09/12</t>
  </si>
  <si>
    <t>LUNDI 12/12</t>
  </si>
  <si>
    <t>MARDI 13/12</t>
  </si>
  <si>
    <t>MERCREDI 14/12</t>
  </si>
  <si>
    <t>JEUDI 15/12</t>
  </si>
  <si>
    <t>VENDREDI 16/12</t>
  </si>
  <si>
    <t>LUNDI 19/12</t>
  </si>
  <si>
    <t>MARDI 20/12</t>
  </si>
  <si>
    <t>MERCREDI 21/12</t>
  </si>
  <si>
    <t>JEUDI 22/12</t>
  </si>
  <si>
    <t>VENDREDI 23/12</t>
  </si>
  <si>
    <t>LUNDI 26/12</t>
  </si>
  <si>
    <t>MARDI 27/12</t>
  </si>
  <si>
    <t>MERCREDI 28/12</t>
  </si>
  <si>
    <t>JEUDI 29/12</t>
  </si>
  <si>
    <t>VENDREDI 30/12</t>
  </si>
  <si>
    <t>DUSSAUZE</t>
  </si>
  <si>
    <t>PEROUX</t>
  </si>
  <si>
    <t>MORICEAU</t>
  </si>
  <si>
    <t>DREVELLE</t>
  </si>
  <si>
    <t>URGENCE</t>
  </si>
  <si>
    <t>BEZE</t>
  </si>
  <si>
    <t>COLIN</t>
  </si>
  <si>
    <t>BONELLI</t>
  </si>
  <si>
    <t>TAVERNIER</t>
  </si>
  <si>
    <t>FOURCIN</t>
  </si>
  <si>
    <t>BERNARD</t>
  </si>
  <si>
    <t>RENAULT</t>
  </si>
  <si>
    <t>BRUNIER</t>
  </si>
  <si>
    <t>LESAFFRE</t>
  </si>
  <si>
    <t>COPRO BAUHARNAIS</t>
  </si>
  <si>
    <t>DUVEAU</t>
  </si>
  <si>
    <t>ORIO</t>
  </si>
  <si>
    <t>PAUTHIER</t>
  </si>
  <si>
    <t>TERFENKO</t>
  </si>
  <si>
    <t>AVANT 15H45</t>
  </si>
  <si>
    <t>DESMARTIN</t>
  </si>
  <si>
    <t>SEBASTIEN</t>
  </si>
  <si>
    <t>CHIPOULET</t>
  </si>
  <si>
    <t>GUTH</t>
  </si>
  <si>
    <t>LAMY</t>
  </si>
  <si>
    <t>ERIN</t>
  </si>
  <si>
    <t>ANNEBICQUE</t>
  </si>
  <si>
    <t>1 JOURNEE</t>
  </si>
  <si>
    <t>ANNEBICQUES</t>
  </si>
  <si>
    <t xml:space="preserve">1 JOURNEE </t>
  </si>
  <si>
    <t>HOWARD</t>
  </si>
  <si>
    <t>DIVES</t>
  </si>
  <si>
    <t>SAVATTE</t>
  </si>
  <si>
    <t>ROYARD</t>
  </si>
  <si>
    <t>EZANVILLE</t>
  </si>
  <si>
    <t>VESTRATE</t>
  </si>
  <si>
    <t>DELAGE</t>
  </si>
  <si>
    <t>GRANGE</t>
  </si>
  <si>
    <t>BAILLET EN France</t>
  </si>
  <si>
    <t>EL JABRI</t>
  </si>
  <si>
    <t>1ER AVEC DAVID</t>
  </si>
  <si>
    <t>OTTAVI</t>
  </si>
  <si>
    <t>SERT</t>
  </si>
  <si>
    <t>MERY S/OISE</t>
  </si>
  <si>
    <t>HERVEZ</t>
  </si>
  <si>
    <t>LEDET annule</t>
  </si>
  <si>
    <t>1ER AVEC 2 POSEURS</t>
  </si>
  <si>
    <t>DUGAY</t>
  </si>
  <si>
    <t>FEURCLET</t>
  </si>
  <si>
    <t>3H</t>
  </si>
  <si>
    <t>PAUL</t>
  </si>
  <si>
    <t>LUBIN</t>
  </si>
  <si>
    <t>CONDIZI</t>
  </si>
  <si>
    <t>PARIENTE</t>
  </si>
  <si>
    <t>POGGI</t>
  </si>
  <si>
    <t>EDE</t>
  </si>
  <si>
    <t>DELATTRE</t>
  </si>
  <si>
    <t>1ER IMPERA</t>
  </si>
  <si>
    <t>BOIREAU</t>
  </si>
  <si>
    <t>DELBUT</t>
  </si>
  <si>
    <t>SAUSSEREAU</t>
  </si>
  <si>
    <t>LENUE</t>
  </si>
  <si>
    <t>RILO</t>
  </si>
  <si>
    <t>ERHEL</t>
  </si>
  <si>
    <t xml:space="preserve">CASSE </t>
  </si>
  <si>
    <t>COMMIN</t>
  </si>
  <si>
    <t>GERVAIS / COURBET</t>
  </si>
  <si>
    <t>BUTSCHA</t>
  </si>
  <si>
    <t>ZAMORA</t>
  </si>
  <si>
    <t>FRISON</t>
  </si>
  <si>
    <t>MAITRE</t>
  </si>
  <si>
    <t>SCM DLP</t>
  </si>
  <si>
    <t>PIERREFITTE</t>
  </si>
  <si>
    <t>VROT</t>
  </si>
  <si>
    <t>TAILLEU</t>
  </si>
  <si>
    <t>LADEBAT</t>
  </si>
  <si>
    <t>SOULE</t>
  </si>
  <si>
    <t>AVEC MARVIN</t>
  </si>
  <si>
    <t>PRADEAU</t>
  </si>
  <si>
    <t>VERITE</t>
  </si>
  <si>
    <t>EN 1ER</t>
  </si>
  <si>
    <t>TRIPIER</t>
  </si>
  <si>
    <t>SOARES</t>
  </si>
  <si>
    <t>CHATHAVONG</t>
  </si>
  <si>
    <t xml:space="preserve">DEPOSER ARRETOIR </t>
  </si>
  <si>
    <t>19 RUE SOLFERINO SANNOIS MME FERRAND</t>
  </si>
  <si>
    <t>DECAIX</t>
  </si>
  <si>
    <t>ALLANIC</t>
  </si>
  <si>
    <t>ESTAQUIER</t>
  </si>
  <si>
    <t>DOCQUINCOURT</t>
  </si>
  <si>
    <t xml:space="preserve">                                                                               </t>
  </si>
  <si>
    <t>ANTON-ANNULE</t>
  </si>
  <si>
    <t>?</t>
  </si>
  <si>
    <t>RODAP CLOVIS</t>
  </si>
  <si>
    <t>PLANNING INTERVENTION SEM 01/2024</t>
  </si>
  <si>
    <t>LUNDI 01/01</t>
  </si>
  <si>
    <t>MARDI 02/01</t>
  </si>
  <si>
    <t>MERCREDI 03/01</t>
  </si>
  <si>
    <t>JEUDI 04/01</t>
  </si>
  <si>
    <t>VENDREDI 05/01</t>
  </si>
  <si>
    <t>PLANNING INTERVENTION SEM 02/2024</t>
  </si>
  <si>
    <t>LUNDI 08/01</t>
  </si>
  <si>
    <t>MARDI 09/01</t>
  </si>
  <si>
    <t>MERCREDI 10/01</t>
  </si>
  <si>
    <t>JEUDI 11/01</t>
  </si>
  <si>
    <t>VENDREDI 12/01</t>
  </si>
  <si>
    <t>PLANNING INTERVENTION SEM 03/2024</t>
  </si>
  <si>
    <t>LUNDI 15/01</t>
  </si>
  <si>
    <t>MARDI 16/01</t>
  </si>
  <si>
    <t>MERCREDI 17/01</t>
  </si>
  <si>
    <t>JEUDI 18/01</t>
  </si>
  <si>
    <t>VENDREDI 19/01</t>
  </si>
  <si>
    <t>PLANNING INTERVENTION SEM 04/2024</t>
  </si>
  <si>
    <t>LUNDI 22/01</t>
  </si>
  <si>
    <t>MARDI 23/01</t>
  </si>
  <si>
    <t>MERCREDI 24/01</t>
  </si>
  <si>
    <t>JEUDI 25/01</t>
  </si>
  <si>
    <t>VENDREDI 26/01</t>
  </si>
  <si>
    <t>PLANNING INTERVENTION SEM 06/2024</t>
  </si>
  <si>
    <t>LUNDI 29/01</t>
  </si>
  <si>
    <t>MARDI 30/01</t>
  </si>
  <si>
    <t>MERCREDI 31/01</t>
  </si>
  <si>
    <t>JEUDI 01/02</t>
  </si>
  <si>
    <t>VENDREDI 02/02</t>
  </si>
  <si>
    <t>LUNDI 05/02</t>
  </si>
  <si>
    <t>MARDI 06/02</t>
  </si>
  <si>
    <t>MERCREDI 07/02</t>
  </si>
  <si>
    <t>JEUDI 08/02</t>
  </si>
  <si>
    <t>VENDREDI 09/02</t>
  </si>
  <si>
    <t>PLANNING INTERVENTION SEM 07/2024</t>
  </si>
  <si>
    <t>LUNDI 12/02</t>
  </si>
  <si>
    <t>MARDI 13/02</t>
  </si>
  <si>
    <t>MERCREDI 14/02</t>
  </si>
  <si>
    <t>JEUDI 15/02</t>
  </si>
  <si>
    <t>VENDREDI 16/02</t>
  </si>
  <si>
    <t>PLANNING INTERVENTION SEM 08/2024</t>
  </si>
  <si>
    <t>LUNDI 19/02</t>
  </si>
  <si>
    <t>MARDI 20/02</t>
  </si>
  <si>
    <t>MERCREDI 21/02</t>
  </si>
  <si>
    <t>JEUDI 22/02</t>
  </si>
  <si>
    <t>VENDREDI 23/02</t>
  </si>
  <si>
    <t>PLANNING INTERVENTION SEM 09/2024</t>
  </si>
  <si>
    <t>LUNDI 26/02</t>
  </si>
  <si>
    <t>MARDI 27/02</t>
  </si>
  <si>
    <t>MERCREDI 28/02</t>
  </si>
  <si>
    <t>JEUDI 29/02</t>
  </si>
  <si>
    <t>VENDREDI 01/03</t>
  </si>
  <si>
    <t>LUNDI 04/03</t>
  </si>
  <si>
    <t>MARDI 05/03</t>
  </si>
  <si>
    <t>MERCREDI 06/03</t>
  </si>
  <si>
    <t>JEUDI 07/03</t>
  </si>
  <si>
    <t>VENDREDI 08/03</t>
  </si>
  <si>
    <t>PLANNING INTERVENTION SEM 10/2024</t>
  </si>
  <si>
    <t>PLANNING INTERVENTION SEM 11/2024</t>
  </si>
  <si>
    <t>LUNDI 11/03</t>
  </si>
  <si>
    <t>MARDI 12/03</t>
  </si>
  <si>
    <t>MERCREDI 13/03</t>
  </si>
  <si>
    <t>JEUDI 14/03</t>
  </si>
  <si>
    <t>VENDREDI 15/03</t>
  </si>
  <si>
    <t xml:space="preserve">BILA </t>
  </si>
  <si>
    <t>POLLET</t>
  </si>
  <si>
    <t>LUZARCHES</t>
  </si>
  <si>
    <t>DEBRUYNE</t>
  </si>
  <si>
    <t>GIROLAMI</t>
  </si>
  <si>
    <t>COMMENY</t>
  </si>
  <si>
    <t>TORRENTE</t>
  </si>
  <si>
    <t>SAINT GRATIEN</t>
  </si>
  <si>
    <t>ANDRESY</t>
  </si>
  <si>
    <t>SYLVAIN</t>
  </si>
  <si>
    <t xml:space="preserve"> 20 MN</t>
  </si>
  <si>
    <t>BRUNI</t>
  </si>
  <si>
    <t>1 H</t>
  </si>
  <si>
    <t>30MN</t>
  </si>
  <si>
    <t>BERNET</t>
  </si>
  <si>
    <t>BILA</t>
  </si>
  <si>
    <t>BAILLET EN FRANCE</t>
  </si>
  <si>
    <t>LOPEZ</t>
  </si>
  <si>
    <t>MONSELET</t>
  </si>
  <si>
    <t>WECKERLE</t>
  </si>
  <si>
    <t>LAMORLAYE</t>
  </si>
  <si>
    <t>PLANNING INTERVENTION SEM 05/2024</t>
  </si>
  <si>
    <t>FLOCH</t>
  </si>
  <si>
    <t>DELAVEAU</t>
  </si>
  <si>
    <t>DUMONTEIL</t>
  </si>
  <si>
    <t xml:space="preserve">A PARTIR DE 15H </t>
  </si>
  <si>
    <t>SAVY</t>
  </si>
  <si>
    <t>JOUANNE</t>
  </si>
  <si>
    <t>VASLOT</t>
  </si>
  <si>
    <t>DUFOUR</t>
  </si>
  <si>
    <t>CHINON</t>
  </si>
  <si>
    <t>SMAILI</t>
  </si>
  <si>
    <t>VIGNAUD</t>
  </si>
  <si>
    <t>BUTRY S/OISE</t>
  </si>
  <si>
    <t>VINCENT</t>
  </si>
  <si>
    <t>CROS</t>
  </si>
  <si>
    <t xml:space="preserve"> ENGHIEN</t>
  </si>
  <si>
    <t>HAMIS</t>
  </si>
  <si>
    <t>BAROS MARQUES</t>
  </si>
  <si>
    <t>PELTIER</t>
  </si>
  <si>
    <t>GOMMERY</t>
  </si>
  <si>
    <t>BOYER</t>
  </si>
  <si>
    <t>A PARTIR DE 10H15</t>
  </si>
  <si>
    <t>MACHIN</t>
  </si>
  <si>
    <t>CHOSE</t>
  </si>
  <si>
    <t>BIDULE</t>
  </si>
  <si>
    <t>TEST</t>
  </si>
  <si>
    <t>TRUCMUCHE</t>
  </si>
  <si>
    <t>DUPONT</t>
  </si>
  <si>
    <t>DURAND</t>
  </si>
  <si>
    <t>TINTIN</t>
  </si>
  <si>
    <t>NGUYEN</t>
  </si>
  <si>
    <t>THOMAS</t>
  </si>
  <si>
    <t>LAURENT</t>
  </si>
  <si>
    <t>CRUISE</t>
  </si>
  <si>
    <t>HARRIS</t>
  </si>
  <si>
    <t>KIDMAN</t>
  </si>
  <si>
    <t>VERLAY</t>
  </si>
  <si>
    <t>MIOUMIOU</t>
  </si>
  <si>
    <t>GAINSBOURG</t>
  </si>
  <si>
    <t>LANE</t>
  </si>
  <si>
    <t>KENT</t>
  </si>
  <si>
    <t>BATMAN</t>
  </si>
  <si>
    <t>GARFIN</t>
  </si>
  <si>
    <t>VALDEZ</t>
  </si>
  <si>
    <t>IRON</t>
  </si>
  <si>
    <t>RUQUIER</t>
  </si>
  <si>
    <t>JOURNEUX</t>
  </si>
  <si>
    <t>ZACCAI</t>
  </si>
  <si>
    <t>MITCHELL</t>
  </si>
  <si>
    <t>GIRAUD</t>
  </si>
  <si>
    <t>POL</t>
  </si>
  <si>
    <t>GUYBET</t>
  </si>
  <si>
    <t>AZAN</t>
  </si>
  <si>
    <t>DUMAS</t>
  </si>
  <si>
    <t>LUPANO</t>
  </si>
  <si>
    <t>HUGNET</t>
  </si>
  <si>
    <t>ROTH</t>
  </si>
  <si>
    <t>ARDITI</t>
  </si>
  <si>
    <t>BOUIX</t>
  </si>
  <si>
    <t>DELON</t>
  </si>
  <si>
    <t>BELMONDO</t>
  </si>
  <si>
    <t>DE FUNES</t>
  </si>
  <si>
    <t>MONTAND</t>
  </si>
  <si>
    <t>DUJARDIN</t>
  </si>
  <si>
    <t>2 H</t>
  </si>
  <si>
    <t>CLAVIER</t>
  </si>
  <si>
    <t>GABIN</t>
  </si>
  <si>
    <t>BOURVIL</t>
  </si>
  <si>
    <t>ROCHEFORT</t>
  </si>
  <si>
    <t>RENO</t>
  </si>
  <si>
    <t>NOIRET</t>
  </si>
  <si>
    <t>GALABRU</t>
  </si>
  <si>
    <t>CANET</t>
  </si>
  <si>
    <t>DUPONTEL</t>
  </si>
  <si>
    <t>ROUVE</t>
  </si>
  <si>
    <t>NANTY</t>
  </si>
  <si>
    <t>BRASSEUR</t>
  </si>
  <si>
    <t>DUSSOLIER</t>
  </si>
  <si>
    <t>LANVIN</t>
  </si>
  <si>
    <t>JUGNOT</t>
  </si>
  <si>
    <t>DEWAERE</t>
  </si>
  <si>
    <t>VILLERET</t>
  </si>
  <si>
    <t>LEFEBVRE</t>
  </si>
  <si>
    <t>CLUZET</t>
  </si>
  <si>
    <t>FERNANDEL</t>
  </si>
  <si>
    <t>BLIER</t>
  </si>
  <si>
    <t>COTILLARD</t>
  </si>
  <si>
    <t>BERLEAND</t>
  </si>
  <si>
    <t>CIVIL</t>
  </si>
  <si>
    <t>CARMET</t>
  </si>
  <si>
    <t>SISLEY</t>
  </si>
  <si>
    <t>GIBSON</t>
  </si>
  <si>
    <t>TORR</t>
  </si>
  <si>
    <t>INDEMNITES TRAJETS SAV</t>
  </si>
  <si>
    <t>JANVIER 2024</t>
  </si>
  <si>
    <t>lundi</t>
  </si>
  <si>
    <t>mardi</t>
  </si>
  <si>
    <t>mercredi</t>
  </si>
  <si>
    <t>jeudi</t>
  </si>
  <si>
    <t>vendredi</t>
  </si>
  <si>
    <t>TOTAL</t>
  </si>
  <si>
    <t xml:space="preserve">VILLES </t>
  </si>
  <si>
    <t>NBRE KM</t>
  </si>
  <si>
    <t>ABLEIGE</t>
  </si>
  <si>
    <t>ARNOUVILLE</t>
  </si>
  <si>
    <t>ASNIERES SUR SEINE</t>
  </si>
  <si>
    <t>AUBERGENVILLE</t>
  </si>
  <si>
    <t>AUBERVILLIERS</t>
  </si>
  <si>
    <t>AUVERS SUR OISE</t>
  </si>
  <si>
    <t>BEAUMONT SUR OISE</t>
  </si>
  <si>
    <t>BELLOY EN FRANCE</t>
  </si>
  <si>
    <t>BETHEMONT LA FORET</t>
  </si>
  <si>
    <t>BEZONS</t>
  </si>
  <si>
    <t>BLANC MESNIL</t>
  </si>
  <si>
    <t>BOBIGNY</t>
  </si>
  <si>
    <t>BOIS COLOMBES</t>
  </si>
  <si>
    <t>BOISSY L'AILLERIE</t>
  </si>
  <si>
    <t>BOULOGNE BILLANCOURT</t>
  </si>
  <si>
    <t>BOUQUEVAL</t>
  </si>
  <si>
    <t>BRUNOY</t>
  </si>
  <si>
    <t>BRUYERES SUR OISE</t>
  </si>
  <si>
    <t>BUTRY SUR OISE</t>
  </si>
  <si>
    <t>CARRIERES SOUS POISSY</t>
  </si>
  <si>
    <t>CARRIERES SUR SEINE</t>
  </si>
  <si>
    <t>CERGY</t>
  </si>
  <si>
    <t>CHAMPAGNE SUR OISE</t>
  </si>
  <si>
    <t>CHANTELOUP EN BRIE</t>
  </si>
  <si>
    <t>CHANTELOUP LES VIGNES</t>
  </si>
  <si>
    <t xml:space="preserve">CHANTILLY </t>
  </si>
  <si>
    <t>CHAUMONT EN VEXIN</t>
  </si>
  <si>
    <t>COLOMBES</t>
  </si>
  <si>
    <t>CONDECOURT</t>
  </si>
  <si>
    <t>CONFLANS SAINT HONORINE</t>
  </si>
  <si>
    <t>CORMEILLES EN PARISIS</t>
  </si>
  <si>
    <t>COURBEVOIE</t>
  </si>
  <si>
    <t>COYE LA FORET</t>
  </si>
  <si>
    <t>CROISSY SUR SEINE</t>
  </si>
  <si>
    <t>DAMMARTIN EN GOELE</t>
  </si>
  <si>
    <t>EPINAY SUR SEINE</t>
  </si>
  <si>
    <t>EQUEVILLY</t>
  </si>
  <si>
    <t>ERAGNY SUR OISE</t>
  </si>
  <si>
    <t>FONTENAY AUX ROSES</t>
  </si>
  <si>
    <t>FONTENAY EN PARISIS</t>
  </si>
  <si>
    <t>FOSSE</t>
  </si>
  <si>
    <t>FOURQUEUX</t>
  </si>
  <si>
    <t>FREMECOURT</t>
  </si>
  <si>
    <t>FRESNOY EN THELLE</t>
  </si>
  <si>
    <t>GARGES LES GONESSES</t>
  </si>
  <si>
    <t>GENAINVILLE</t>
  </si>
  <si>
    <t>GENICOURT</t>
  </si>
  <si>
    <t>GENNEVILLIERS</t>
  </si>
  <si>
    <t>GOUSSAINVILLE</t>
  </si>
  <si>
    <t>JOUY LE MOUTIER</t>
  </si>
  <si>
    <t>LA VILLENEUVE SAINT MARTIN</t>
  </si>
  <si>
    <t>LE CHESNAY</t>
  </si>
  <si>
    <t>LE MESNIL LE ROI</t>
  </si>
  <si>
    <t>LE PERCHAY</t>
  </si>
  <si>
    <t>LE PERRAY EN YVELINES</t>
  </si>
  <si>
    <t>LE PIN</t>
  </si>
  <si>
    <t>LE RAINCY</t>
  </si>
  <si>
    <t xml:space="preserve">L'ISLE ADAM </t>
  </si>
  <si>
    <t>LOUVRES</t>
  </si>
  <si>
    <t>MAFFLIERS</t>
  </si>
  <si>
    <t>MAGNY EN VEXIN</t>
  </si>
  <si>
    <t>MAISONS ALFORT</t>
  </si>
  <si>
    <t>MAISONS LAFITTE</t>
  </si>
  <si>
    <t>MAREIL EN FRANCE</t>
  </si>
  <si>
    <t>MARINES</t>
  </si>
  <si>
    <t>MARLY LA VILLE</t>
  </si>
  <si>
    <t>MAURECOURT</t>
  </si>
  <si>
    <t>MENUCOURT</t>
  </si>
  <si>
    <t>MERIEL</t>
  </si>
  <si>
    <t xml:space="preserve">MERU </t>
  </si>
  <si>
    <t>MERY SUR OISE</t>
  </si>
  <si>
    <t>MEULAN EN YVELINES</t>
  </si>
  <si>
    <t>MONTIGNY LE BRETONNEUX</t>
  </si>
  <si>
    <t>MONTIGNY LES CORMEILLES</t>
  </si>
  <si>
    <t>MONTSOULT</t>
  </si>
  <si>
    <t>MOURS</t>
  </si>
  <si>
    <t>NESLES LA VALLEE</t>
  </si>
  <si>
    <t>NOISY LE SEC</t>
  </si>
  <si>
    <t>PARIS</t>
  </si>
  <si>
    <t>PARMAIN</t>
  </si>
  <si>
    <t>PIERRELAYE</t>
  </si>
  <si>
    <t>POISSY</t>
  </si>
  <si>
    <t>PORCHEVILLE</t>
  </si>
  <si>
    <t>PUISEUX PONTOISE</t>
  </si>
  <si>
    <t>ROSNY SOUS BOIS</t>
  </si>
  <si>
    <t>SAINT BRICE</t>
  </si>
  <si>
    <t>SAINT DENIS</t>
  </si>
  <si>
    <t>SAINT GERMAIN EN LAYE</t>
  </si>
  <si>
    <t>SAINT GERVAIS</t>
  </si>
  <si>
    <t>SAINT LEU LA FORET</t>
  </si>
  <si>
    <t>SAINT MARD</t>
  </si>
  <si>
    <t>SAINT OUEN L'AUMONE</t>
  </si>
  <si>
    <t>SAINT PATHUS</t>
  </si>
  <si>
    <t>SAINT WITZ</t>
  </si>
  <si>
    <t>SAINTE GENEVIEVE</t>
  </si>
  <si>
    <t>SARTROUVILLE</t>
  </si>
  <si>
    <t>SCEAUX</t>
  </si>
  <si>
    <t>SEUGY</t>
  </si>
  <si>
    <t>SILLY TILLARD</t>
  </si>
  <si>
    <t>SOISY SOUS MONTMORENCY</t>
  </si>
  <si>
    <t>STAINS</t>
  </si>
  <si>
    <t>TORCY</t>
  </si>
  <si>
    <t>TREMBLAY EN FRANCE</t>
  </si>
  <si>
    <t>TRIEL SUR SEINE</t>
  </si>
  <si>
    <t>VAUREAL</t>
  </si>
  <si>
    <t>VELIZY VILLACOUBLAY</t>
  </si>
  <si>
    <t>VER SUR LAUNETTE</t>
  </si>
  <si>
    <t>VERNEUIL SUR SEINE</t>
  </si>
  <si>
    <t>VIARMES</t>
  </si>
  <si>
    <t>VILLAINES SOUS BOIS</t>
  </si>
  <si>
    <t>VILLEMOMBLE</t>
  </si>
  <si>
    <t>VILLENEUVE LA GARENNE</t>
  </si>
  <si>
    <t>VILLIERS ADAM</t>
  </si>
  <si>
    <t>VILLIERS LE BEL</t>
  </si>
  <si>
    <t>VINEUIL</t>
  </si>
  <si>
    <t>VOISIN LE BRETONNEUX</t>
  </si>
  <si>
    <t>ZONE</t>
  </si>
  <si>
    <t>de</t>
  </si>
  <si>
    <t>à</t>
  </si>
  <si>
    <t>KMS</t>
  </si>
  <si>
    <t>MONTANT INDEMNITE</t>
  </si>
  <si>
    <t>Z1</t>
  </si>
  <si>
    <t>Z2</t>
  </si>
  <si>
    <t>Z3</t>
  </si>
  <si>
    <t>Z4</t>
  </si>
  <si>
    <t>Z5</t>
  </si>
  <si>
    <t>Z6</t>
  </si>
  <si>
    <t>Z7</t>
  </si>
  <si>
    <t>ADAO</t>
  </si>
  <si>
    <t>FRANCK</t>
  </si>
  <si>
    <t>MARVIN</t>
  </si>
  <si>
    <t xml:space="preserve">CE QUE J'AIMERAIS : </t>
  </si>
  <si>
    <t>onglet : liste villes</t>
  </si>
  <si>
    <t>la liste des villes ou le sav est susceptible d'aller</t>
  </si>
  <si>
    <t>onglet : km-indem</t>
  </si>
  <si>
    <t xml:space="preserve">montant des indemnités </t>
  </si>
  <si>
    <t>onglet : indem trajet sav janvier</t>
  </si>
  <si>
    <t>l'onglet que je dois envoyer au prestataire paye</t>
  </si>
  <si>
    <t>onglets : sem1 - sem 2 - sem 3 etc…</t>
  </si>
  <si>
    <t>le planning des interventions sav</t>
  </si>
  <si>
    <t>En vous remerciant par avance car je perds un temps fou toutes les semaines sur ce fichu planning…</t>
  </si>
  <si>
    <t>FEVRIER 2024</t>
  </si>
  <si>
    <t>et que le nombre des indemnités se calculent toutes seules dans le tableau de la ligne 29 à 35 en tenant compte de l'onglet km-indem</t>
  </si>
  <si>
    <t xml:space="preserve">j'aimerais que lorsque je remplis le planning (onglet : sem1, sem 2 etc…) les couleurs correspondantes aux villes, </t>
  </si>
  <si>
    <t>se mettent automatiquement dans l'onglet indem trajet sav janvier (ou février, mars etc…) en prenant une ligne par jour et la ville la plus loin</t>
  </si>
  <si>
    <t>SEM 01</t>
  </si>
  <si>
    <t>SEM 02</t>
  </si>
  <si>
    <t>SEM 03</t>
  </si>
  <si>
    <t>SEM 04</t>
  </si>
  <si>
    <t>SEM 05</t>
  </si>
  <si>
    <t>La plage des villes est nommée liste_villes</t>
  </si>
  <si>
    <t>Elle l'est de manière dynamique (Voir dans Gestionnaire de noms) avec la formule =DECALER('LISTE VILLES'!$A$2;;;NBVAL('LISTE VILLES'!$A:$A)-1)</t>
  </si>
  <si>
    <t>ce qui fait que les listes déroulantes dans les feuilles  semaines s'adaptent si on rajoute des villes à la liste</t>
  </si>
  <si>
    <t>La plage A:B ets nommée tableau_villes et est utilisée dans les formules de la colonne J des feuilles semaines</t>
  </si>
  <si>
    <t>et que dans le tableau de la ligne 29 à 36 soit calculé les indemnités selon le tableau dans l'onglet km-indem</t>
  </si>
  <si>
    <t>lorsque je planifie des interventions à stéphane dans le planning d'intervention sem 01/2024 (onglet sem01)</t>
  </si>
  <si>
    <t xml:space="preserve">il faudrait que dans l'onglet indem trajet sav janvier, dans le tableau ou apparait les jours, </t>
  </si>
  <si>
    <t xml:space="preserve">les couleurs s'affichent en fonction des villes et non des km, et en retenant la ville la plus loin </t>
  </si>
  <si>
    <t>afin que cela puisse donné ce résultat ↓</t>
  </si>
  <si>
    <t xml:space="preserve">au pire, si je rajoute un technicien, par exemple adao, je peux toujours le rajouter manuellement, car si cela arrive régulièrement, </t>
  </si>
  <si>
    <t>cela reste gérable.</t>
  </si>
  <si>
    <t>EXPLICATIONS AU 19/02/24</t>
  </si>
  <si>
    <t>NOUVELLES EXPLICATIONS AU 20/02/24</t>
  </si>
  <si>
    <t>lorsque je planifie des interventions pour stéphane dans le planning d'intervention sem 01/2024 (onglet sem01)</t>
  </si>
  <si>
    <t>Mais au pire, si je rajoute un technicien, par exemple adao, je peux toujours le rajouter manuellement, car si cela arrive régulièrement, cela reste gérable.</t>
  </si>
  <si>
    <r>
      <t xml:space="preserve">comme dans la case A1, ou j'ai rajouté manuellement </t>
    </r>
    <r>
      <rPr>
        <sz val="11"/>
        <color rgb="FFFF0000"/>
        <rFont val="Calibri"/>
        <family val="2"/>
        <scheme val="minor"/>
      </rPr>
      <t>ADAO</t>
    </r>
  </si>
  <si>
    <t xml:space="preserve">l'idéal, serait également d'avoir une formule qui aille chercher dans le planning si j'ai ajouté un technicien. </t>
  </si>
  <si>
    <t xml:space="preserve">Km AM </t>
  </si>
  <si>
    <t xml:space="preserve">Km  PM </t>
  </si>
  <si>
    <t>Tous les calculs se font dans chaque page semaine</t>
  </si>
  <si>
    <t>Il est impératif qu'au regard de chaque ville figure un nom le matin comme l'aprem</t>
  </si>
  <si>
    <t>Les colonnes J à S peuvent bien sûr être masquées si besoin</t>
  </si>
  <si>
    <t>JE DEVRAIS AVOIR</t>
  </si>
  <si>
    <t>5 ORANGE A 4,5 SOIT 22,50</t>
  </si>
  <si>
    <t>2 ROSE A 3,75 SOIT 7,50</t>
  </si>
  <si>
    <t>4 BLEU A 1,75 SOIT 7</t>
  </si>
  <si>
    <t>3 JAUNE A 2,50 SOIT 7,50</t>
  </si>
  <si>
    <t>0 VERT</t>
  </si>
  <si>
    <t>ADAO A UNE JOURNEE EN VERT LE 3 JANVIER INDIQUEE EN BLEU SUR LE MOIS DE JANVIER ET IL DEVRAIT AVOIR 1 DANS LE CALCUL DES INDEMNITES</t>
  </si>
  <si>
    <t>Stephane a bien 1 vert le 15 janvier</t>
  </si>
  <si>
    <t>Adao a 1 vert le 3 janvier et 1 jaune le 2 janvier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</si>
</sst>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164" formatCode="_-* #,##0.00\ _€_-;\-* #,##0.00\ _€_-;_-* &quot;-&quot;??\ _€_-;_-@_-"/>
    <numFmt numFmtId="165" formatCode="_-* #,##0.00\ _F_-;\-* #,##0.00\ _F_-;_-* \-??\ _F_-;_-@_-"/>
    <numFmt numFmtId="166" formatCode="#,##0.00\ &quot;€&quot;"/>
    <numFmt numFmtId="167" formatCode="_-* #,##0\ _€_-;\-* #,##0\ _€_-;_-* &quot;-&quot;\ _€_-;_-@_-"/>
  </numFmts>
  <fonts count="5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8"/>
      <color theme="9" tint="-0.249977111117893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24242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i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CC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34" fillId="0" borderId="0" applyFont="0" applyFill="0" applyBorder="0" applyAlignment="0" applyProtection="0"/>
  </cellStyleXfs>
  <cellXfs count="28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4" fillId="0" borderId="0" xfId="0" applyFont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5" fillId="0" borderId="2" xfId="0" applyFont="1" applyBorder="1"/>
    <xf numFmtId="0" fontId="6" fillId="0" borderId="0" xfId="0" applyFont="1"/>
    <xf numFmtId="0" fontId="2" fillId="0" borderId="0" xfId="0" applyFont="1"/>
    <xf numFmtId="0" fontId="8" fillId="0" borderId="0" xfId="0" applyFont="1"/>
    <xf numFmtId="0" fontId="8" fillId="0" borderId="13" xfId="0" applyFont="1" applyBorder="1"/>
    <xf numFmtId="0" fontId="9" fillId="0" borderId="0" xfId="0" applyFont="1"/>
    <xf numFmtId="16" fontId="0" fillId="0" borderId="1" xfId="0" applyNumberFormat="1" applyBorder="1"/>
    <xf numFmtId="0" fontId="10" fillId="0" borderId="0" xfId="0" applyFont="1"/>
    <xf numFmtId="16" fontId="0" fillId="0" borderId="2" xfId="0" applyNumberForma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1" fillId="0" borderId="0" xfId="0" applyFont="1"/>
    <xf numFmtId="0" fontId="12" fillId="0" borderId="0" xfId="0" applyFont="1"/>
    <xf numFmtId="0" fontId="13" fillId="0" borderId="2" xfId="0" applyFont="1" applyBorder="1"/>
    <xf numFmtId="0" fontId="13" fillId="0" borderId="6" xfId="0" applyFont="1" applyBorder="1"/>
    <xf numFmtId="0" fontId="14" fillId="0" borderId="0" xfId="0" applyFont="1"/>
    <xf numFmtId="0" fontId="15" fillId="0" borderId="0" xfId="0" applyFont="1"/>
    <xf numFmtId="0" fontId="1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2" xfId="0" applyFont="1" applyBorder="1"/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3" fillId="0" borderId="0" xfId="0" applyFont="1" applyAlignment="1">
      <alignment horizontal="center"/>
    </xf>
    <xf numFmtId="16" fontId="18" fillId="0" borderId="2" xfId="0" applyNumberFormat="1" applyFont="1" applyBorder="1"/>
    <xf numFmtId="0" fontId="19" fillId="0" borderId="0" xfId="0" applyFont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20" fillId="0" borderId="0" xfId="0" applyFont="1"/>
    <xf numFmtId="0" fontId="13" fillId="0" borderId="7" xfId="0" applyFont="1" applyBorder="1"/>
    <xf numFmtId="0" fontId="13" fillId="0" borderId="8" xfId="0" applyFont="1" applyBorder="1"/>
    <xf numFmtId="0" fontId="13" fillId="0" borderId="1" xfId="0" applyFont="1" applyBorder="1"/>
    <xf numFmtId="0" fontId="13" fillId="0" borderId="9" xfId="0" applyFont="1" applyBorder="1"/>
    <xf numFmtId="0" fontId="21" fillId="0" borderId="0" xfId="0" applyFont="1"/>
    <xf numFmtId="0" fontId="17" fillId="0" borderId="8" xfId="0" applyFont="1" applyBorder="1"/>
    <xf numFmtId="0" fontId="10" fillId="0" borderId="0" xfId="0" applyFont="1" applyAlignment="1">
      <alignment horizontal="left" wrapText="1"/>
    </xf>
    <xf numFmtId="0" fontId="1" fillId="0" borderId="6" xfId="0" applyFont="1" applyBorder="1"/>
    <xf numFmtId="0" fontId="1" fillId="0" borderId="2" xfId="0" applyFont="1" applyBorder="1"/>
    <xf numFmtId="0" fontId="1" fillId="0" borderId="7" xfId="0" applyFont="1" applyBorder="1"/>
    <xf numFmtId="0" fontId="18" fillId="0" borderId="0" xfId="0" applyFont="1"/>
    <xf numFmtId="0" fontId="22" fillId="0" borderId="0" xfId="0" applyFont="1"/>
    <xf numFmtId="0" fontId="6" fillId="0" borderId="13" xfId="0" applyFont="1" applyBorder="1"/>
    <xf numFmtId="0" fontId="17" fillId="0" borderId="1" xfId="0" applyFont="1" applyBorder="1"/>
    <xf numFmtId="0" fontId="17" fillId="0" borderId="9" xfId="0" applyFont="1" applyBorder="1"/>
    <xf numFmtId="0" fontId="23" fillId="0" borderId="0" xfId="0" applyFont="1"/>
    <xf numFmtId="0" fontId="24" fillId="0" borderId="0" xfId="0" applyFont="1"/>
    <xf numFmtId="0" fontId="6" fillId="0" borderId="2" xfId="0" applyFont="1" applyBorder="1"/>
    <xf numFmtId="0" fontId="6" fillId="0" borderId="6" xfId="0" applyFont="1" applyBorder="1"/>
    <xf numFmtId="0" fontId="10" fillId="0" borderId="0" xfId="0" applyFont="1" applyAlignment="1">
      <alignment horizontal="center"/>
    </xf>
    <xf numFmtId="0" fontId="0" fillId="0" borderId="26" xfId="0" applyBorder="1"/>
    <xf numFmtId="0" fontId="10" fillId="0" borderId="0" xfId="0" applyFont="1" applyAlignment="1">
      <alignment horizontal="left" vertical="center" wrapText="1"/>
    </xf>
    <xf numFmtId="0" fontId="25" fillId="0" borderId="0" xfId="0" applyFont="1"/>
    <xf numFmtId="0" fontId="18" fillId="0" borderId="6" xfId="0" applyFont="1" applyBorder="1"/>
    <xf numFmtId="16" fontId="0" fillId="0" borderId="14" xfId="0" applyNumberFormat="1" applyBorder="1"/>
    <xf numFmtId="0" fontId="13" fillId="0" borderId="23" xfId="0" applyFont="1" applyBorder="1"/>
    <xf numFmtId="0" fontId="7" fillId="0" borderId="1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10" xfId="0" applyFont="1" applyBorder="1"/>
    <xf numFmtId="6" fontId="0" fillId="0" borderId="0" xfId="0" applyNumberFormat="1"/>
    <xf numFmtId="0" fontId="26" fillId="0" borderId="8" xfId="0" applyFont="1" applyBorder="1"/>
    <xf numFmtId="0" fontId="26" fillId="0" borderId="1" xfId="0" applyFont="1" applyBorder="1"/>
    <xf numFmtId="0" fontId="26" fillId="0" borderId="9" xfId="0" applyFont="1" applyBorder="1"/>
    <xf numFmtId="0" fontId="13" fillId="0" borderId="8" xfId="0" applyFont="1" applyBorder="1" applyAlignment="1">
      <alignment vertical="center"/>
    </xf>
    <xf numFmtId="0" fontId="11" fillId="0" borderId="6" xfId="0" applyFont="1" applyBorder="1"/>
    <xf numFmtId="0" fontId="27" fillId="0" borderId="2" xfId="0" applyFont="1" applyBorder="1"/>
    <xf numFmtId="0" fontId="27" fillId="0" borderId="7" xfId="0" applyFont="1" applyBorder="1"/>
    <xf numFmtId="0" fontId="28" fillId="0" borderId="0" xfId="0" applyFont="1"/>
    <xf numFmtId="0" fontId="29" fillId="0" borderId="8" xfId="0" applyFont="1" applyBorder="1"/>
    <xf numFmtId="0" fontId="29" fillId="0" borderId="10" xfId="0" applyFont="1" applyBorder="1"/>
    <xf numFmtId="0" fontId="10" fillId="0" borderId="0" xfId="0" applyFont="1" applyAlignment="1">
      <alignment horizontal="right" wrapText="1"/>
    </xf>
    <xf numFmtId="0" fontId="13" fillId="0" borderId="0" xfId="0" applyFont="1" applyAlignment="1">
      <alignment horizontal="right"/>
    </xf>
    <xf numFmtId="0" fontId="13" fillId="0" borderId="27" xfId="0" applyFont="1" applyBorder="1" applyAlignment="1">
      <alignment horizontal="right" wrapText="1"/>
    </xf>
    <xf numFmtId="0" fontId="1" fillId="0" borderId="8" xfId="0" applyFont="1" applyBorder="1"/>
    <xf numFmtId="0" fontId="18" fillId="0" borderId="2" xfId="0" applyFont="1" applyBorder="1"/>
    <xf numFmtId="0" fontId="18" fillId="0" borderId="7" xfId="0" applyFont="1" applyBorder="1"/>
    <xf numFmtId="0" fontId="13" fillId="0" borderId="22" xfId="0" applyFont="1" applyBorder="1"/>
    <xf numFmtId="0" fontId="13" fillId="0" borderId="13" xfId="0" applyFont="1" applyBorder="1"/>
    <xf numFmtId="0" fontId="13" fillId="0" borderId="28" xfId="0" applyFon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31" fillId="0" borderId="6" xfId="0" applyFont="1" applyBorder="1"/>
    <xf numFmtId="0" fontId="31" fillId="0" borderId="2" xfId="0" applyFont="1" applyBorder="1"/>
    <xf numFmtId="0" fontId="31" fillId="0" borderId="7" xfId="0" applyFont="1" applyBorder="1"/>
    <xf numFmtId="0" fontId="11" fillId="0" borderId="8" xfId="0" applyFont="1" applyBorder="1"/>
    <xf numFmtId="0" fontId="11" fillId="0" borderId="19" xfId="0" applyFont="1" applyBorder="1"/>
    <xf numFmtId="0" fontId="17" fillId="0" borderId="13" xfId="0" applyFont="1" applyBorder="1"/>
    <xf numFmtId="0" fontId="17" fillId="0" borderId="10" xfId="0" applyFont="1" applyBorder="1"/>
    <xf numFmtId="0" fontId="17" fillId="0" borderId="11" xfId="0" applyFont="1" applyBorder="1"/>
    <xf numFmtId="0" fontId="17" fillId="0" borderId="12" xfId="0" applyFont="1" applyBorder="1"/>
    <xf numFmtId="0" fontId="32" fillId="0" borderId="0" xfId="0" applyFont="1"/>
    <xf numFmtId="0" fontId="0" fillId="2" borderId="6" xfId="0" applyFill="1" applyBorder="1"/>
    <xf numFmtId="0" fontId="0" fillId="2" borderId="2" xfId="0" applyFill="1" applyBorder="1"/>
    <xf numFmtId="0" fontId="0" fillId="2" borderId="7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17" fillId="0" borderId="14" xfId="0" applyFont="1" applyBorder="1"/>
    <xf numFmtId="0" fontId="0" fillId="0" borderId="32" xfId="0" applyBorder="1"/>
    <xf numFmtId="0" fontId="0" fillId="0" borderId="27" xfId="0" applyBorder="1"/>
    <xf numFmtId="0" fontId="33" fillId="0" borderId="6" xfId="0" applyFont="1" applyBorder="1" applyAlignment="1">
      <alignment horizontal="left" vertical="center"/>
    </xf>
    <xf numFmtId="0" fontId="13" fillId="0" borderId="33" xfId="0" applyFont="1" applyBorder="1" applyAlignment="1">
      <alignment horizontal="center"/>
    </xf>
    <xf numFmtId="0" fontId="18" fillId="0" borderId="12" xfId="0" applyFont="1" applyBorder="1"/>
    <xf numFmtId="0" fontId="5" fillId="0" borderId="0" xfId="0" applyFont="1"/>
    <xf numFmtId="0" fontId="0" fillId="0" borderId="1" xfId="0" applyBorder="1" applyAlignment="1">
      <alignment horizontal="center"/>
    </xf>
    <xf numFmtId="0" fontId="13" fillId="0" borderId="11" xfId="0" applyFont="1" applyBorder="1"/>
    <xf numFmtId="0" fontId="4" fillId="0" borderId="11" xfId="0" applyFont="1" applyBorder="1"/>
    <xf numFmtId="0" fontId="1" fillId="0" borderId="10" xfId="0" applyFont="1" applyBorder="1"/>
    <xf numFmtId="0" fontId="0" fillId="0" borderId="9" xfId="0" applyBorder="1" applyAlignment="1">
      <alignment horizontal="left"/>
    </xf>
    <xf numFmtId="0" fontId="0" fillId="0" borderId="7" xfId="0" applyBorder="1" applyAlignment="1">
      <alignment horizontal="left"/>
    </xf>
    <xf numFmtId="0" fontId="13" fillId="0" borderId="33" xfId="0" applyFont="1" applyBorder="1"/>
    <xf numFmtId="0" fontId="0" fillId="0" borderId="35" xfId="0" applyBorder="1"/>
    <xf numFmtId="0" fontId="37" fillId="0" borderId="0" xfId="0" applyFont="1"/>
    <xf numFmtId="49" fontId="38" fillId="0" borderId="0" xfId="0" applyNumberFormat="1" applyFont="1"/>
    <xf numFmtId="0" fontId="39" fillId="0" borderId="1" xfId="0" applyFont="1" applyBorder="1"/>
    <xf numFmtId="0" fontId="42" fillId="0" borderId="0" xfId="0" applyFont="1"/>
    <xf numFmtId="165" fontId="0" fillId="0" borderId="0" xfId="1" applyNumberFormat="1" applyFont="1" applyFill="1" applyBorder="1" applyAlignment="1" applyProtection="1">
      <alignment horizontal="center"/>
    </xf>
    <xf numFmtId="2" fontId="43" fillId="0" borderId="0" xfId="0" applyNumberFormat="1" applyFont="1" applyAlignment="1">
      <alignment horizontal="center"/>
    </xf>
    <xf numFmtId="2" fontId="41" fillId="0" borderId="0" xfId="0" applyNumberFormat="1" applyFont="1" applyAlignment="1">
      <alignment horizontal="center"/>
    </xf>
    <xf numFmtId="0" fontId="44" fillId="0" borderId="0" xfId="0" applyFont="1" applyAlignment="1">
      <alignment horizontal="center"/>
    </xf>
    <xf numFmtId="2" fontId="44" fillId="7" borderId="2" xfId="0" applyNumberFormat="1" applyFont="1" applyFill="1" applyBorder="1" applyAlignment="1">
      <alignment horizontal="center"/>
    </xf>
    <xf numFmtId="0" fontId="44" fillId="5" borderId="1" xfId="0" applyFont="1" applyFill="1" applyBorder="1" applyAlignment="1">
      <alignment horizontal="center"/>
    </xf>
    <xf numFmtId="0" fontId="44" fillId="0" borderId="39" xfId="1" applyNumberFormat="1" applyFont="1" applyFill="1" applyBorder="1" applyAlignment="1" applyProtection="1">
      <alignment horizontal="center"/>
    </xf>
    <xf numFmtId="166" fontId="44" fillId="0" borderId="39" xfId="1" applyNumberFormat="1" applyFont="1" applyFill="1" applyBorder="1" applyAlignment="1" applyProtection="1">
      <alignment horizontal="right"/>
    </xf>
    <xf numFmtId="166" fontId="45" fillId="0" borderId="1" xfId="1" applyNumberFormat="1" applyFont="1" applyFill="1" applyBorder="1" applyAlignment="1" applyProtection="1">
      <alignment horizontal="center"/>
    </xf>
    <xf numFmtId="166" fontId="45" fillId="0" borderId="39" xfId="1" applyNumberFormat="1" applyFont="1" applyFill="1" applyBorder="1" applyAlignment="1" applyProtection="1">
      <alignment horizontal="center"/>
    </xf>
    <xf numFmtId="2" fontId="44" fillId="6" borderId="1" xfId="0" applyNumberFormat="1" applyFont="1" applyFill="1" applyBorder="1" applyAlignment="1">
      <alignment horizontal="center"/>
    </xf>
    <xf numFmtId="0" fontId="44" fillId="4" borderId="1" xfId="0" applyFont="1" applyFill="1" applyBorder="1" applyAlignment="1">
      <alignment horizontal="center"/>
    </xf>
    <xf numFmtId="2" fontId="44" fillId="3" borderId="1" xfId="0" applyNumberFormat="1" applyFont="1" applyFill="1" applyBorder="1" applyAlignment="1">
      <alignment horizontal="center"/>
    </xf>
    <xf numFmtId="0" fontId="44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41" fillId="0" borderId="1" xfId="0" applyFont="1" applyBorder="1" applyAlignment="1">
      <alignment horizontal="center"/>
    </xf>
    <xf numFmtId="165" fontId="40" fillId="0" borderId="0" xfId="1" applyNumberFormat="1" applyFont="1" applyFill="1" applyBorder="1" applyAlignment="1" applyProtection="1">
      <alignment horizontal="center"/>
    </xf>
    <xf numFmtId="0" fontId="41" fillId="0" borderId="36" xfId="0" applyFont="1" applyBorder="1" applyAlignment="1">
      <alignment horizontal="center"/>
    </xf>
    <xf numFmtId="0" fontId="41" fillId="0" borderId="4" xfId="0" applyFont="1" applyBorder="1" applyAlignment="1">
      <alignment horizontal="center"/>
    </xf>
    <xf numFmtId="0" fontId="41" fillId="0" borderId="37" xfId="0" applyFont="1" applyBorder="1" applyAlignment="1">
      <alignment horizontal="center"/>
    </xf>
    <xf numFmtId="0" fontId="41" fillId="0" borderId="5" xfId="0" applyFont="1" applyBorder="1" applyAlignment="1">
      <alignment horizontal="center"/>
    </xf>
    <xf numFmtId="0" fontId="44" fillId="0" borderId="38" xfId="0" applyFont="1" applyBorder="1" applyAlignment="1">
      <alignment horizontal="center"/>
    </xf>
    <xf numFmtId="166" fontId="44" fillId="0" borderId="38" xfId="0" applyNumberFormat="1" applyFont="1" applyBorder="1" applyAlignment="1">
      <alignment horizontal="right"/>
    </xf>
    <xf numFmtId="166" fontId="41" fillId="0" borderId="2" xfId="0" applyNumberFormat="1" applyFont="1" applyBorder="1" applyAlignment="1">
      <alignment horizontal="center"/>
    </xf>
    <xf numFmtId="166" fontId="41" fillId="0" borderId="38" xfId="0" applyNumberFormat="1" applyFont="1" applyBorder="1" applyAlignment="1">
      <alignment horizontal="center"/>
    </xf>
    <xf numFmtId="0" fontId="44" fillId="0" borderId="39" xfId="0" applyFont="1" applyBorder="1" applyAlignment="1">
      <alignment horizontal="center"/>
    </xf>
    <xf numFmtId="166" fontId="44" fillId="0" borderId="39" xfId="0" applyNumberFormat="1" applyFont="1" applyBorder="1" applyAlignment="1">
      <alignment horizontal="right"/>
    </xf>
    <xf numFmtId="166" fontId="44" fillId="0" borderId="1" xfId="0" applyNumberFormat="1" applyFont="1" applyBorder="1" applyAlignment="1">
      <alignment horizontal="center"/>
    </xf>
    <xf numFmtId="166" fontId="44" fillId="0" borderId="39" xfId="0" applyNumberFormat="1" applyFont="1" applyBorder="1" applyAlignment="1">
      <alignment horizontal="center"/>
    </xf>
    <xf numFmtId="166" fontId="0" fillId="0" borderId="1" xfId="0" applyNumberFormat="1" applyBorder="1"/>
    <xf numFmtId="166" fontId="0" fillId="0" borderId="39" xfId="0" applyNumberFormat="1" applyBorder="1"/>
    <xf numFmtId="0" fontId="44" fillId="0" borderId="40" xfId="0" applyFont="1" applyBorder="1" applyAlignment="1">
      <alignment horizontal="center"/>
    </xf>
    <xf numFmtId="166" fontId="44" fillId="0" borderId="40" xfId="0" applyNumberFormat="1" applyFont="1" applyBorder="1" applyAlignment="1">
      <alignment horizontal="right"/>
    </xf>
    <xf numFmtId="166" fontId="0" fillId="0" borderId="20" xfId="0" applyNumberFormat="1" applyBorder="1"/>
    <xf numFmtId="166" fontId="0" fillId="0" borderId="40" xfId="0" applyNumberFormat="1" applyBorder="1"/>
    <xf numFmtId="16" fontId="0" fillId="0" borderId="1" xfId="0" applyNumberFormat="1" applyBorder="1" applyAlignment="1">
      <alignment horizontal="center"/>
    </xf>
    <xf numFmtId="165" fontId="41" fillId="2" borderId="1" xfId="1" applyNumberFormat="1" applyFont="1" applyFill="1" applyBorder="1" applyAlignment="1" applyProtection="1">
      <alignment horizontal="center"/>
    </xf>
    <xf numFmtId="165" fontId="0" fillId="0" borderId="1" xfId="1" applyNumberFormat="1" applyFont="1" applyFill="1" applyBorder="1" applyAlignment="1" applyProtection="1">
      <alignment horizontal="center"/>
    </xf>
    <xf numFmtId="165" fontId="40" fillId="0" borderId="1" xfId="1" applyNumberFormat="1" applyFont="1" applyFill="1" applyBorder="1" applyAlignment="1" applyProtection="1">
      <alignment horizontal="center"/>
    </xf>
    <xf numFmtId="165" fontId="41" fillId="0" borderId="1" xfId="1" applyNumberFormat="1" applyFont="1" applyFill="1" applyBorder="1" applyAlignment="1" applyProtection="1">
      <alignment horizontal="center"/>
    </xf>
    <xf numFmtId="0" fontId="0" fillId="8" borderId="0" xfId="0" applyFill="1"/>
    <xf numFmtId="0" fontId="0" fillId="7" borderId="0" xfId="0" applyFill="1"/>
    <xf numFmtId="0" fontId="0" fillId="5" borderId="0" xfId="0" applyFill="1"/>
    <xf numFmtId="0" fontId="0" fillId="6" borderId="0" xfId="0" applyFill="1"/>
    <xf numFmtId="0" fontId="0" fillId="9" borderId="0" xfId="0" applyFill="1"/>
    <xf numFmtId="0" fontId="0" fillId="3" borderId="0" xfId="0" applyFill="1"/>
    <xf numFmtId="0" fontId="0" fillId="10" borderId="0" xfId="0" applyFill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9" borderId="12" xfId="0" applyFill="1" applyBorder="1" applyAlignment="1">
      <alignment horizontal="center"/>
    </xf>
    <xf numFmtId="166" fontId="44" fillId="0" borderId="37" xfId="0" applyNumberFormat="1" applyFont="1" applyBorder="1"/>
    <xf numFmtId="166" fontId="44" fillId="0" borderId="35" xfId="0" applyNumberFormat="1" applyFont="1" applyBorder="1"/>
    <xf numFmtId="166" fontId="44" fillId="0" borderId="5" xfId="0" applyNumberFormat="1" applyFont="1" applyBorder="1"/>
    <xf numFmtId="2" fontId="44" fillId="10" borderId="1" xfId="0" applyNumberFormat="1" applyFont="1" applyFill="1" applyBorder="1" applyAlignment="1">
      <alignment horizontal="center"/>
    </xf>
    <xf numFmtId="2" fontId="44" fillId="9" borderId="20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46" fillId="2" borderId="1" xfId="1" applyNumberFormat="1" applyFont="1" applyFill="1" applyBorder="1" applyAlignment="1" applyProtection="1">
      <alignment horizontal="center"/>
    </xf>
    <xf numFmtId="0" fontId="18" fillId="0" borderId="1" xfId="1" applyNumberFormat="1" applyFont="1" applyFill="1" applyBorder="1" applyAlignment="1" applyProtection="1">
      <alignment horizontal="center"/>
    </xf>
    <xf numFmtId="2" fontId="44" fillId="7" borderId="6" xfId="0" applyNumberFormat="1" applyFont="1" applyFill="1" applyBorder="1" applyAlignment="1">
      <alignment horizontal="center"/>
    </xf>
    <xf numFmtId="0" fontId="44" fillId="0" borderId="7" xfId="0" applyFont="1" applyBorder="1" applyAlignment="1">
      <alignment horizontal="center"/>
    </xf>
    <xf numFmtId="0" fontId="44" fillId="5" borderId="8" xfId="0" applyFont="1" applyFill="1" applyBorder="1" applyAlignment="1">
      <alignment horizontal="center"/>
    </xf>
    <xf numFmtId="166" fontId="45" fillId="0" borderId="9" xfId="1" applyNumberFormat="1" applyFont="1" applyFill="1" applyBorder="1" applyAlignment="1" applyProtection="1">
      <alignment horizontal="center"/>
    </xf>
    <xf numFmtId="2" fontId="44" fillId="6" borderId="8" xfId="0" applyNumberFormat="1" applyFont="1" applyFill="1" applyBorder="1" applyAlignment="1">
      <alignment horizontal="center"/>
    </xf>
    <xf numFmtId="166" fontId="44" fillId="0" borderId="9" xfId="0" applyNumberFormat="1" applyFont="1" applyBorder="1" applyAlignment="1">
      <alignment horizontal="center"/>
    </xf>
    <xf numFmtId="0" fontId="44" fillId="4" borderId="8" xfId="0" applyFont="1" applyFill="1" applyBorder="1" applyAlignment="1">
      <alignment horizontal="center"/>
    </xf>
    <xf numFmtId="166" fontId="0" fillId="0" borderId="9" xfId="0" applyNumberFormat="1" applyBorder="1"/>
    <xf numFmtId="2" fontId="44" fillId="3" borderId="8" xfId="0" applyNumberFormat="1" applyFont="1" applyFill="1" applyBorder="1" applyAlignment="1">
      <alignment horizontal="center"/>
    </xf>
    <xf numFmtId="2" fontId="44" fillId="10" borderId="8" xfId="0" applyNumberFormat="1" applyFont="1" applyFill="1" applyBorder="1" applyAlignment="1">
      <alignment horizontal="center"/>
    </xf>
    <xf numFmtId="2" fontId="44" fillId="9" borderId="19" xfId="0" applyNumberFormat="1" applyFont="1" applyFill="1" applyBorder="1" applyAlignment="1">
      <alignment horizontal="center"/>
    </xf>
    <xf numFmtId="166" fontId="0" fillId="0" borderId="21" xfId="0" applyNumberFormat="1" applyBorder="1"/>
    <xf numFmtId="0" fontId="47" fillId="3" borderId="1" xfId="0" applyFont="1" applyFill="1" applyBorder="1" applyAlignment="1">
      <alignment horizontal="center"/>
    </xf>
    <xf numFmtId="0" fontId="48" fillId="0" borderId="1" xfId="0" applyFont="1" applyBorder="1"/>
    <xf numFmtId="0" fontId="41" fillId="7" borderId="1" xfId="0" applyFont="1" applyFill="1" applyBorder="1" applyAlignment="1">
      <alignment horizontal="center"/>
    </xf>
    <xf numFmtId="16" fontId="44" fillId="0" borderId="38" xfId="0" applyNumberFormat="1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49" fillId="0" borderId="35" xfId="0" applyFont="1" applyBorder="1"/>
    <xf numFmtId="0" fontId="49" fillId="0" borderId="0" xfId="0" applyFont="1"/>
    <xf numFmtId="2" fontId="41" fillId="7" borderId="6" xfId="0" applyNumberFormat="1" applyFont="1" applyFill="1" applyBorder="1" applyAlignment="1">
      <alignment horizontal="center"/>
    </xf>
    <xf numFmtId="0" fontId="41" fillId="5" borderId="8" xfId="0" applyFont="1" applyFill="1" applyBorder="1" applyAlignment="1">
      <alignment horizontal="center"/>
    </xf>
    <xf numFmtId="2" fontId="41" fillId="6" borderId="8" xfId="0" applyNumberFormat="1" applyFont="1" applyFill="1" applyBorder="1" applyAlignment="1">
      <alignment horizontal="center"/>
    </xf>
    <xf numFmtId="0" fontId="41" fillId="4" borderId="8" xfId="0" applyFont="1" applyFill="1" applyBorder="1" applyAlignment="1">
      <alignment horizontal="center"/>
    </xf>
    <xf numFmtId="2" fontId="41" fillId="3" borderId="8" xfId="0" applyNumberFormat="1" applyFont="1" applyFill="1" applyBorder="1" applyAlignment="1">
      <alignment horizontal="center"/>
    </xf>
    <xf numFmtId="2" fontId="41" fillId="10" borderId="8" xfId="0" applyNumberFormat="1" applyFont="1" applyFill="1" applyBorder="1" applyAlignment="1">
      <alignment horizontal="center"/>
    </xf>
    <xf numFmtId="2" fontId="41" fillId="9" borderId="19" xfId="0" applyNumberFormat="1" applyFont="1" applyFill="1" applyBorder="1" applyAlignment="1">
      <alignment horizontal="center"/>
    </xf>
    <xf numFmtId="0" fontId="41" fillId="0" borderId="3" xfId="0" applyFont="1" applyBorder="1" applyAlignment="1">
      <alignment horizontal="center"/>
    </xf>
    <xf numFmtId="166" fontId="41" fillId="0" borderId="37" xfId="0" applyNumberFormat="1" applyFont="1" applyBorder="1"/>
    <xf numFmtId="166" fontId="41" fillId="0" borderId="35" xfId="0" applyNumberFormat="1" applyFont="1" applyBorder="1"/>
    <xf numFmtId="166" fontId="41" fillId="0" borderId="5" xfId="0" applyNumberFormat="1" applyFont="1" applyBorder="1"/>
    <xf numFmtId="164" fontId="41" fillId="0" borderId="38" xfId="0" applyNumberFormat="1" applyFont="1" applyBorder="1"/>
    <xf numFmtId="167" fontId="0" fillId="0" borderId="0" xfId="0" applyNumberFormat="1"/>
    <xf numFmtId="167" fontId="0" fillId="0" borderId="0" xfId="0" applyNumberFormat="1" applyAlignment="1">
      <alignment horizontal="center"/>
    </xf>
    <xf numFmtId="167" fontId="0" fillId="0" borderId="1" xfId="0" applyNumberFormat="1" applyBorder="1" applyAlignment="1">
      <alignment horizontal="center"/>
    </xf>
    <xf numFmtId="167" fontId="13" fillId="0" borderId="1" xfId="0" applyNumberFormat="1" applyFont="1" applyBorder="1" applyAlignment="1">
      <alignment horizontal="center"/>
    </xf>
    <xf numFmtId="0" fontId="47" fillId="0" borderId="0" xfId="0" applyFont="1" applyAlignment="1">
      <alignment horizontal="center"/>
    </xf>
    <xf numFmtId="0" fontId="51" fillId="0" borderId="0" xfId="0" applyFont="1"/>
    <xf numFmtId="0" fontId="1" fillId="0" borderId="9" xfId="0" applyFont="1" applyBorder="1"/>
    <xf numFmtId="0" fontId="17" fillId="0" borderId="0" xfId="0" applyFont="1" applyAlignment="1">
      <alignment horizontal="center"/>
    </xf>
    <xf numFmtId="0" fontId="17" fillId="0" borderId="0" xfId="0" applyFont="1"/>
    <xf numFmtId="0" fontId="52" fillId="0" borderId="0" xfId="0" applyFont="1"/>
    <xf numFmtId="164" fontId="53" fillId="0" borderId="38" xfId="0" applyNumberFormat="1" applyFont="1" applyBorder="1"/>
    <xf numFmtId="49" fontId="50" fillId="0" borderId="33" xfId="0" applyNumberFormat="1" applyFont="1" applyBorder="1" applyAlignment="1">
      <alignment horizontal="center"/>
    </xf>
    <xf numFmtId="0" fontId="51" fillId="0" borderId="0" xfId="0" applyFont="1"/>
    <xf numFmtId="0" fontId="50" fillId="0" borderId="0" xfId="0" applyFont="1" applyAlignment="1">
      <alignment horizontal="center"/>
    </xf>
    <xf numFmtId="0" fontId="50" fillId="0" borderId="34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34" xfId="0" applyFont="1" applyBorder="1" applyAlignment="1">
      <alignment horizontal="center"/>
    </xf>
    <xf numFmtId="49" fontId="36" fillId="0" borderId="33" xfId="0" applyNumberFormat="1" applyFont="1" applyBorder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</cellXfs>
  <cellStyles count="2">
    <cellStyle name="Milliers" xfId="1" builtinId="3"/>
    <cellStyle name="Normal" xfId="0" builtinId="0"/>
  </cellStyles>
  <dxfs count="350"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customXml" Target="../ink/ink1.xml"/><Relationship Id="rId1" Type="http://schemas.openxmlformats.org/officeDocument/2006/relationships/image" Target="../media/image1.png"/><Relationship Id="rId6" Type="http://schemas.openxmlformats.org/officeDocument/2006/relationships/customXml" Target="../ink/ink3.xml"/><Relationship Id="rId5" Type="http://schemas.openxmlformats.org/officeDocument/2006/relationships/image" Target="../media/image3.png"/><Relationship Id="rId4" Type="http://schemas.openxmlformats.org/officeDocument/2006/relationships/customXml" Target="../ink/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1</xdr:row>
      <xdr:rowOff>68373</xdr:rowOff>
    </xdr:from>
    <xdr:to>
      <xdr:col>16</xdr:col>
      <xdr:colOff>398367</xdr:colOff>
      <xdr:row>26</xdr:row>
      <xdr:rowOff>103973</xdr:rowOff>
    </xdr:to>
    <xdr:grpSp>
      <xdr:nvGrpSpPr>
        <xdr:cNvPr id="13" name="Groupe 12">
          <a:extLst>
            <a:ext uri="{FF2B5EF4-FFF2-40B4-BE49-F238E27FC236}">
              <a16:creationId xmlns:a16="http://schemas.microsoft.com/office/drawing/2014/main" id="{377804EF-164C-46DA-3A7B-69BFD7495DEE}"/>
            </a:ext>
          </a:extLst>
        </xdr:cNvPr>
        <xdr:cNvGrpSpPr/>
      </xdr:nvGrpSpPr>
      <xdr:grpSpPr>
        <a:xfrm>
          <a:off x="7123266" y="303938"/>
          <a:ext cx="9846553" cy="4736648"/>
          <a:chOff x="7134319" y="308856"/>
          <a:chExt cx="9876214" cy="4684931"/>
        </a:xfrm>
      </xdr:grpSpPr>
      <xdr:pic>
        <xdr:nvPicPr>
          <xdr:cNvPr id="2" name="Image 1">
            <a:extLst>
              <a:ext uri="{FF2B5EF4-FFF2-40B4-BE49-F238E27FC236}">
                <a16:creationId xmlns:a16="http://schemas.microsoft.com/office/drawing/2014/main" id="{DE0D4369-396C-AA75-29E6-5262E4CB840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134319" y="308856"/>
            <a:ext cx="9876214" cy="4684931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sp macro="" textlink="">
        <xdr:nvSpPr>
          <xdr:cNvPr id="12" name="Rectangle : coins arrondis 11">
            <a:extLst>
              <a:ext uri="{FF2B5EF4-FFF2-40B4-BE49-F238E27FC236}">
                <a16:creationId xmlns:a16="http://schemas.microsoft.com/office/drawing/2014/main" id="{A3A591ED-7E9D-D254-8FFF-60EBD0F63482}"/>
              </a:ext>
            </a:extLst>
          </xdr:cNvPr>
          <xdr:cNvSpPr/>
        </xdr:nvSpPr>
        <xdr:spPr>
          <a:xfrm>
            <a:off x="9746621" y="2272797"/>
            <a:ext cx="358367" cy="122599"/>
          </a:xfrm>
          <a:prstGeom prst="round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  <xdr:twoCellAnchor editAs="oneCell">
    <xdr:from>
      <xdr:col>10</xdr:col>
      <xdr:colOff>56400</xdr:colOff>
      <xdr:row>0</xdr:row>
      <xdr:rowOff>111600</xdr:rowOff>
    </xdr:from>
    <xdr:to>
      <xdr:col>17</xdr:col>
      <xdr:colOff>278640</xdr:colOff>
      <xdr:row>30</xdr:row>
      <xdr:rowOff>11265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3" name="Encre 2">
              <a:extLst>
                <a:ext uri="{FF2B5EF4-FFF2-40B4-BE49-F238E27FC236}">
                  <a16:creationId xmlns:a16="http://schemas.microsoft.com/office/drawing/2014/main" id="{837EB582-B53C-8BE2-95F0-E719401C204B}"/>
                </a:ext>
              </a:extLst>
            </xdr14:cNvPr>
            <xdr14:cNvContentPartPr/>
          </xdr14:nvContentPartPr>
          <xdr14:nvPr macro=""/>
          <xdr14:xfrm>
            <a:off x="12096000" y="111600"/>
            <a:ext cx="5556240" cy="5567040"/>
          </xdr14:xfrm>
        </xdr:contentPart>
      </mc:Choice>
      <mc:Fallback xmlns="">
        <xdr:pic>
          <xdr:nvPicPr>
            <xdr:cNvPr id="3" name="Encre 2">
              <a:extLst>
                <a:ext uri="{FF2B5EF4-FFF2-40B4-BE49-F238E27FC236}">
                  <a16:creationId xmlns:a16="http://schemas.microsoft.com/office/drawing/2014/main" id="{837EB582-B53C-8BE2-95F0-E719401C204B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2086954" y="103034"/>
              <a:ext cx="5573971" cy="558453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418740</xdr:colOff>
      <xdr:row>14</xdr:row>
      <xdr:rowOff>19185</xdr:rowOff>
    </xdr:from>
    <xdr:to>
      <xdr:col>7</xdr:col>
      <xdr:colOff>38130</xdr:colOff>
      <xdr:row>28</xdr:row>
      <xdr:rowOff>28665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4">
          <xdr14:nvContentPartPr>
            <xdr14:cNvPr id="6" name="Encre 5">
              <a:extLst>
                <a:ext uri="{FF2B5EF4-FFF2-40B4-BE49-F238E27FC236}">
                  <a16:creationId xmlns:a16="http://schemas.microsoft.com/office/drawing/2014/main" id="{1F5ED019-1FE1-F365-28FB-E510C1CC8607}"/>
                </a:ext>
              </a:extLst>
            </xdr14:cNvPr>
            <xdr14:cNvContentPartPr/>
          </xdr14:nvContentPartPr>
          <xdr14:nvPr macro=""/>
          <xdr14:xfrm>
            <a:off x="7086240" y="2714760"/>
            <a:ext cx="1162440" cy="2600280"/>
          </xdr14:xfrm>
        </xdr:contentPart>
      </mc:Choice>
      <mc:Fallback xmlns="">
        <xdr:pic>
          <xdr:nvPicPr>
            <xdr:cNvPr id="6" name="Encre 5">
              <a:extLst>
                <a:ext uri="{FF2B5EF4-FFF2-40B4-BE49-F238E27FC236}">
                  <a16:creationId xmlns:a16="http://schemas.microsoft.com/office/drawing/2014/main" id="{1F5ED019-1FE1-F365-28FB-E510C1CC8607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7068600" y="2696760"/>
              <a:ext cx="1198080" cy="2635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1066290</xdr:colOff>
      <xdr:row>12</xdr:row>
      <xdr:rowOff>140625</xdr:rowOff>
    </xdr:from>
    <xdr:to>
      <xdr:col>8</xdr:col>
      <xdr:colOff>333765</xdr:colOff>
      <xdr:row>28</xdr:row>
      <xdr:rowOff>47745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6">
          <xdr14:nvContentPartPr>
            <xdr14:cNvPr id="11" name="Encre 10">
              <a:extLst>
                <a:ext uri="{FF2B5EF4-FFF2-40B4-BE49-F238E27FC236}">
                  <a16:creationId xmlns:a16="http://schemas.microsoft.com/office/drawing/2014/main" id="{5EFB637B-0CA8-95D7-EE1C-41C0FD4DEE9D}"/>
                </a:ext>
              </a:extLst>
            </xdr14:cNvPr>
            <xdr14:cNvContentPartPr/>
          </xdr14:nvContentPartPr>
          <xdr14:nvPr macro=""/>
          <xdr14:xfrm>
            <a:off x="9276840" y="2455200"/>
            <a:ext cx="801000" cy="2878920"/>
          </xdr14:xfrm>
        </xdr:contentPart>
      </mc:Choice>
      <mc:Fallback xmlns="">
        <xdr:pic>
          <xdr:nvPicPr>
            <xdr:cNvPr id="11" name="Encre 10">
              <a:extLst>
                <a:ext uri="{FF2B5EF4-FFF2-40B4-BE49-F238E27FC236}">
                  <a16:creationId xmlns:a16="http://schemas.microsoft.com/office/drawing/2014/main" id="{5EFB637B-0CA8-95D7-EE1C-41C0FD4DEE9D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9259263" y="2437444"/>
              <a:ext cx="836512" cy="2914076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2-21T09:54:44.920"/>
    </inkml:context>
    <inkml:brush xml:id="br0">
      <inkml:brushProperty name="width" value="0.05" units="cm"/>
      <inkml:brushProperty name="height" value="0.05" units="cm"/>
      <inkml:brushProperty name="color" value="#F6630D"/>
    </inkml:brush>
  </inkml:definitions>
  <inkml:trace contextRef="#ctx0" brushRef="#br0">1396 220 24575,'1'0'0,"-1"0"0,0 0 0,0 0 0,0 0 0,0 0 0,1 0 0,-1 1 0,0-1 0,0 0 0,0 0 0,0 0 0,1 0 0,-1 0 0,0 0 0,0 0 0,0 0 0,0 0 0,0 1 0,0-1 0,1 0 0,-1 0 0,0 0 0,0 0 0,0 0 0,0 1 0,0-1 0,0 0 0,0 0 0,0 0 0,0 0 0,0 1 0,0-1 0,0 0 0,0 0 0,0 0 0,0 1 0,0-1 0,0 0 0,0 0 0,0 0 0,0 0 0,0 1 0,0-1 0,0 0 0,0 0 0,0 0 0,0 0 0,0 1 0,0-1 0,-1 0 0,-6 15 0,-16 16 0,22-30 0,-38 48 0,-1-2 0,-68 60 0,-54 52 0,116-110 0,-2-1 0,-1-4 0,-90 64 0,116-92 0,0 1 0,1 0 0,2 2 0,-1 1 0,2 1 0,1 0 0,1 2 0,0 0 0,2 0 0,-18 37 0,-6 25 0,-50 163 0,13-33 0,42-119 0,4 1 0,-26 146 0,8 44 0,11-17 0,10-57 0,-8 46 0,11 1 0,11 276 0,12-418 0,5 142 0,-1-206 0,4 0 0,22 94 0,111 490 0,-15 203 0,-92-516 0,-26-235 0,14 85 0,2 24 0,-16 530 0,-10-410 0,-24 331 0,-21-150 0,17 596 0,43-825 0,11-1 0,12-1 0,12-2 0,134 438 0,-150-604 0,17 59 0,130 291 0,-167-430 0,286 523 0,-252-473 0,4-2 0,3-2 0,2-3 0,4-2 0,86 72 0,3-21 0,251 145 0,181 51 0,219 26 0,26-69 0,-808-261 0,170 53 0,697 180 0,879 43 0,-1034-224 0,4-57 0,-326-4 0,337 5 0,563-3 0,-1100-5 0,319-51 0,-395 34 0,-1-7 0,-2-5 0,190-81 0,-94 19 0,314-191 0,12-91 0,-39-56 0,-442 367 0,-3-4 0,-3-2 0,102-161 0,-142 199 0,86-145 0,124-282 0,-215 425 0,161-431 0,-148 376 0,-5-1 0,-3-1 0,9-109 0,-17-628 0,-19 524 0,5-179 0,-3-308 0,-5 646 0,-7 0 0,-50-218 0,-109-282 0,-166-498 0,229 763 0,-161-592 0,134 486 0,64 233 0,-261-940 0,315 1107 0,-14-154 0,26 169 0,-4-80 0,11-187 0,4 150 0,-3 68 0,-6 0 0,-22-133 0,6 57 0,19 145 0,-2 0 0,-3 1 0,-19-70 0,17 84 0,2 1 0,2-1 0,-2-56 0,0 10 0,0 42 0,-2 0 0,-2 1 0,-3 0 0,-1 1 0,-1 0 0,-29-47 0,18 42 0,-1 1 0,-2 1 0,-3 2 0,-1 2 0,-2 1 0,-1 2 0,-3 1 0,-1 2 0,-1 2 0,-91-52 0,63 44 0,-512-269 0,512 280 0,-2 3 0,-1 4 0,-1 2 0,-1 4 0,0 3 0,-112-6 0,18 21 0,1 7 0,0 9 0,0 6 0,-209 57 0,-435 61 0,526-99 0,236-33 0,-146 22 0,-317 9 0,-1638-41 0,1672 43 0,175-7 0,19 8 0,180-23 0,-127 6 0,-563-23 0,390-5 0,-339 33 0,435-12 0,-605-10 0,523-11 0,-560 3-1365,931 0-5461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2-21T09:56:23.922"/>
    </inkml:context>
    <inkml:brush xml:id="br0">
      <inkml:brushProperty name="width" value="0.1" units="cm"/>
      <inkml:brushProperty name="height" value="0.1" units="cm"/>
      <inkml:brushProperty name="color" value="#AE198D"/>
      <inkml:brushProperty name="inkEffects" value="galaxy"/>
      <inkml:brushProperty name="anchorX" value="0"/>
      <inkml:brushProperty name="anchorY" value="0"/>
      <inkml:brushProperty name="scaleFactor" value="0.5"/>
    </inkml:brush>
    <inkml:brush xml:id="br1">
      <inkml:brushProperty name="width" value="0.1" units="cm"/>
      <inkml:brushProperty name="height" value="0.1" units="cm"/>
      <inkml:brushProperty name="color" value="#AE198D"/>
      <inkml:brushProperty name="inkEffects" value="galaxy"/>
      <inkml:brushProperty name="anchorX" value="4037.41187"/>
      <inkml:brushProperty name="anchorY" value="8329.50195"/>
      <inkml:brushProperty name="scaleFactor" value="0.5"/>
    </inkml:brush>
  </inkml:definitions>
  <inkml:trace contextRef="#ctx0" brushRef="#br0">3229 7222 24575,'0'0'0,"-9"-4"0,-9-3 0,2-3 0,-4-11 0,4-3 0,3-4 0,-1-2 0,-2-10 0,-14-11 0,-13-9 0,-2-4 0,0 5 0,3 2 0,5 3 0,4 6 0,3 6 0,2 6 0,1-1 0,1 4 0,6 1 0,-6 2 0,0 1 0,5-3 0,-1 0 0,-6-5 0,0 1 0,-1 1 0,0 2 0,0 8 0,-5-9 0,-9-9 0,-6-1 0,-9-10 0,3-1 0,-6-8 0,-4-5 0,-5-4 0,-3 1 0,12 4 0,-2 3 0,10-1 0,8 8 0,12 8 0,6 2 0,-2 2 0,1 3 0,6 0 0,0 3 0,0 3 0,0-1 0,4-4 0,4 2 0,-6-3 0,-1 8 0,2 3 0,-1-3 0,-7-3 0,4 1 0,4 1 0,6 2 0,5 2 0,-2 2 0,2 1 0,2 2 0,-3-6 0,-3 1 0,0-6 0,-4 1 0,-2-9 0,-8-4 0,2 2 0,-1 4 0,0-1 0,5-1 0,5 3 0,-1-6 0,0 8 0,-3 3 0,3 0 0,3 2 0,-1-3 0,3 2 0,-2 2 0,-3 2 0,2 2 0,3 2 0,3 1 0,-3 6 0,3-5 0,2 0 0,-4-1 0,2-6 0,-4-5 0,1 0 0,-3-4 0,-3-4 0,3-2 0,-4-2 0,4-2 0,-2-1 0,-2 5 0,2 5 0,-1 0 0,3 5 0,4-2 0,3-2 0,3-9 0,-3-2 0,-5 2 0,2 5 0,0 6 0,3 6 0,3 3 0,1 3 0,-3 2 0,0-11 0,1-4 0,1-1 0,-4 2 0,1-2 0,0-2 0,2-3 0,2-2 0,1-7 0,1-1 0,1 3 0,0-3 0,1 0 0,-12 1 0,1 5 0,-1 7 0,2 6 0,3 5 0,2 4 0,1-3 0,3 1 0,-1 0 0,-3-4 0,-1 1 0,0 1 0,1 1 0,1 2 0,1 2 0,1-5 0,-5 1 0,1 0 0,-1-3 0,2 0 0,1-9 0,1-4 0,1 1 0,0-1 0,1 5 0,1 3 0,-1 5 0,0 4 0,0-3 0,0 1 0,1 1 0,-1-3 0,0 1 0,0 1 0,0 1 0,-6-3 0,1 1 0,0 2 0,0 0 0,2 3 0,1-5 0,1 2 0,1 0 0,-1-4 0,2 1 0,-1 1 0,0 3 0,0 0 0,0-2 0,1 0 0,-1 1 0,5 1 0,0 7 0</inkml:trace>
  <inkml:trace contextRef="#ctx0" brushRef="#br1" timeOffset="2664.39">1 554 24575,'0'0'0,"0"-4"0,0-7 0,5-6 0,5-3 0,1-9 0,10-7 0,3-8 0,3 2 0,6-10 0,1-1 0,0 8 0,-1-5 0,-8 6 0,-1 3 0,-2 10 0,1 10 0,5 7 0,2 18 0,0 5 0,6 7 0,-7 5 0,5 3 0,-2-2 0,-6-1 0,-1 2 0,-2-5 0,1 0 0,5-3 0,0 1 0,-3 1 0,-2-2 0,6 2 0,10-4 0,6 8 0,0-3 0,-9-3 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2-21T09:56:30.298"/>
    </inkml:context>
    <inkml:brush xml:id="br0">
      <inkml:brushProperty name="width" value="0.1" units="cm"/>
      <inkml:brushProperty name="height" value="0.1" units="cm"/>
      <inkml:brushProperty name="color" value="#AE198D"/>
      <inkml:brushProperty name="inkEffects" value="galaxy"/>
      <inkml:brushProperty name="anchorX" value="1816.68335"/>
      <inkml:brushProperty name="anchorY" value="7290.74365"/>
      <inkml:brushProperty name="scaleFactor" value="0.5"/>
    </inkml:brush>
    <inkml:brush xml:id="br1">
      <inkml:brushProperty name="width" value="0.1" units="cm"/>
      <inkml:brushProperty name="height" value="0.1" units="cm"/>
      <inkml:brushProperty name="color" value="#AE198D"/>
      <inkml:brushProperty name="inkEffects" value="galaxy"/>
      <inkml:brushProperty name="anchorX" value="-1386.42542"/>
      <inkml:brushProperty name="anchorY" value="13509.3418"/>
      <inkml:brushProperty name="scaleFactor" value="0.5"/>
    </inkml:brush>
    <inkml:brush xml:id="br2">
      <inkml:brushProperty name="width" value="0.1" units="cm"/>
      <inkml:brushProperty name="height" value="0.1" units="cm"/>
      <inkml:brushProperty name="color" value="#AE198D"/>
      <inkml:brushProperty name="inkEffects" value="galaxy"/>
      <inkml:brushProperty name="anchorX" value="-3292.17163"/>
      <inkml:brushProperty name="anchorY" value="12277.53613"/>
      <inkml:brushProperty name="scaleFactor" value="0.5"/>
    </inkml:brush>
  </inkml:definitions>
  <inkml:trace contextRef="#ctx0" brushRef="#br0">1 8106 24575,'0'0'0,"4"-4"0,8-8 0,4-4 0,10-11 0,4-2 0,12-9 0,5-10 0,1 1 0,6-9 0,7-7 0,2-1 0,4 0 0,-7-3 0,4 2 0,-3-3 0,-2-3 0,-2 3 0,-1-3 0,-7 3 0,-7 3 0,0-1 0,1-3 0,-3 2 0,-4 8 0,3 3 0,-8 9 0,-8 6 0,3 1 0,-6 4 0,0-3 0,1 2 0,-4 3 0,-4 2 0,0 2 0,3-4 0,2-4 0,4 0 0,1-4 0,-3-3 0,1-3 0,1 8 0,0-7 0,-3 5 0,0-9 0,7-12 0,-4 3 0,-4 0 0,-5 6 0,0 3 0,-3 6 0,3 0 0,-3 5 0,3-1 0,-2 3 0,3-3 0,-2 3 0,-2-3 0,1 3 0,4-9 0,-2 3 0,-2-3 0,2-2 0,-3 4 0,-2-7 0,-2-1 0,-3 4 0,-1 0 0,-2 4 0,0 0 0,0 5 0,-1 3 0,1 4 0,-1-3 0,1 2 0,0-3 0,0-5 0,0-4 0,0 2 0,0 4 0,0-2 0,0 3 0,0 3 0,0 4 0,0 1 0,0 3 0,0 1 0,0-5 0,0 0 0,0-5 0,0 0 0,0 2 0,0-3 0,0 1 0,0-3 0,0 2 0,0-9 0,0 3 0,0 2 0,0-1 0,0 3 0,0-7 0,5-3 0,1 3 0,-1 4 0,0 0 0,4-2 0,-2 3 0,0-2 0,-3 4 0,0-7 0,-2 2 0,-2-7 0,11-3 0,0 0 0,0 4 0,-3 0 0,-2 6 0,-2 6 0,-2-1 0,-1-2 0,-1 3 0,0-4 0,0 4 0,-1-8 0,1-3 0,0 2 0,-1-6 0,1-6 0,0-2 0,0-5 0,0 7 0,0 1 0,5 9 0,1-4 0,-1 1 0,0-1 0,-2-5 0,-1-1 0,-1-5 0,-1 6 0,0 2 0,0 2 0,0 2 0,0 5 0,0 6 0,0 0 0,-1 5 0,1-3 0,0 3 0,0 2 0,0-3 0,0 3 0,0 1 0,0 2 0,0 2 0,0 1 0,0 2 0,0 0 0,0 0 0,0 1 0,0-11 0,6-11 0,-1-1 0,1-3 0,-2 4 0,0 5 0,-2 5 0,-1 5 0,0 3 0,-1 8 0</inkml:trace>
  <inkml:trace contextRef="#ctx0" brushRef="#br1" timeOffset="1495.13">1594 515 24575,'0'0'0,"0"-9"0,5-19 0,1-5 0,5-9 0,-1-5 0,3 1 0,-1-2 0,4 4 0,-4 4 0,-2 5 0,-3 3 0,-3-3 0,4 2 0,3 6 0,0 13 0,4 12 0,8 11 0,-2 14 0,8 6 0,0 9 0,-4 1 0,0-6 0,-6-3 0,5 2 0,1 0 0,1-1 0,1-1 0,0-1 0,0-6 0,0-1 0,0-6 0,6 1 0,-6 1 0,-1-4 0,-6-2 0</inkml:trace>
  <inkml:trace contextRef="#ctx0" brushRef="#br2" timeOffset="2863.64">1939 757 24575,'0'0'0,"0"-9"0,0-9 0,0-4 0,0-4 0,0-1 0,0-1 0,0-1 0,0 1 0,0 0 0,0 0 0,0 1 0,0 0 0,0 0 0,0 0 0,0-5 0,-5 5 0,0 0 0,-1 7 0</inkml:trace>
</inkml: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opLeftCell="A4" workbookViewId="0">
      <selection activeCell="B23" sqref="B23:F23"/>
    </sheetView>
  </sheetViews>
  <sheetFormatPr baseColWidth="10" defaultRowHeight="15" x14ac:dyDescent="0.25"/>
  <cols>
    <col min="1" max="1" width="32.28515625" bestFit="1" customWidth="1"/>
  </cols>
  <sheetData>
    <row r="1" spans="1:8" x14ac:dyDescent="0.25">
      <c r="A1" s="1" t="s">
        <v>1232</v>
      </c>
      <c r="H1" s="1" t="s">
        <v>1202</v>
      </c>
    </row>
    <row r="2" spans="1:8" x14ac:dyDescent="0.25">
      <c r="A2" t="s">
        <v>1203</v>
      </c>
      <c r="C2" t="s">
        <v>1204</v>
      </c>
      <c r="H2" t="s">
        <v>1214</v>
      </c>
    </row>
    <row r="3" spans="1:8" x14ac:dyDescent="0.25">
      <c r="A3" t="s">
        <v>1205</v>
      </c>
      <c r="C3" t="s">
        <v>1206</v>
      </c>
      <c r="H3" t="s">
        <v>1215</v>
      </c>
    </row>
    <row r="4" spans="1:8" x14ac:dyDescent="0.25">
      <c r="A4" t="s">
        <v>1207</v>
      </c>
      <c r="C4" t="s">
        <v>1208</v>
      </c>
      <c r="H4" t="s">
        <v>1213</v>
      </c>
    </row>
    <row r="5" spans="1:8" x14ac:dyDescent="0.25">
      <c r="A5" t="s">
        <v>1209</v>
      </c>
      <c r="C5" t="s">
        <v>1210</v>
      </c>
    </row>
    <row r="7" spans="1:8" x14ac:dyDescent="0.25">
      <c r="A7" s="1" t="s">
        <v>1233</v>
      </c>
    </row>
    <row r="9" spans="1:8" x14ac:dyDescent="0.25">
      <c r="A9" t="s">
        <v>1234</v>
      </c>
    </row>
    <row r="10" spans="1:8" x14ac:dyDescent="0.25">
      <c r="A10" t="s">
        <v>1227</v>
      </c>
    </row>
    <row r="11" spans="1:8" x14ac:dyDescent="0.25">
      <c r="A11" t="s">
        <v>1228</v>
      </c>
    </row>
    <row r="13" spans="1:8" x14ac:dyDescent="0.25">
      <c r="A13" t="s">
        <v>1229</v>
      </c>
    </row>
    <row r="15" spans="1:8" x14ac:dyDescent="0.25">
      <c r="B15" s="149" t="s">
        <v>1063</v>
      </c>
      <c r="C15" s="149" t="s">
        <v>1064</v>
      </c>
      <c r="D15" s="149" t="s">
        <v>1065</v>
      </c>
      <c r="E15" s="149" t="s">
        <v>1066</v>
      </c>
      <c r="F15" s="149" t="s">
        <v>1067</v>
      </c>
    </row>
    <row r="16" spans="1:8" x14ac:dyDescent="0.25">
      <c r="A16" s="175" t="s">
        <v>1216</v>
      </c>
      <c r="B16" s="196">
        <v>45292</v>
      </c>
      <c r="C16" s="196">
        <v>45293</v>
      </c>
      <c r="D16" s="196">
        <v>45294</v>
      </c>
      <c r="E16" s="196">
        <v>45295</v>
      </c>
      <c r="F16" s="196">
        <v>45296</v>
      </c>
    </row>
    <row r="17" spans="1:6" x14ac:dyDescent="0.25">
      <c r="A17" s="159" t="s">
        <v>5</v>
      </c>
      <c r="B17" s="176" t="s">
        <v>6</v>
      </c>
      <c r="C17" s="243" t="s">
        <v>57</v>
      </c>
      <c r="D17" s="243" t="s">
        <v>952</v>
      </c>
      <c r="E17" s="229"/>
      <c r="F17" s="230"/>
    </row>
    <row r="18" spans="1:6" x14ac:dyDescent="0.25">
      <c r="A18" s="244" t="s">
        <v>1199</v>
      </c>
      <c r="B18" s="176"/>
      <c r="C18" s="176"/>
      <c r="D18" s="245" t="s">
        <v>19</v>
      </c>
      <c r="E18" s="149"/>
      <c r="F18" s="149"/>
    </row>
    <row r="21" spans="1:6" x14ac:dyDescent="0.25">
      <c r="A21" t="s">
        <v>1225</v>
      </c>
    </row>
    <row r="22" spans="1:6" ht="15.75" thickBot="1" x14ac:dyDescent="0.3"/>
    <row r="23" spans="1:6" ht="15.75" thickBot="1" x14ac:dyDescent="0.3">
      <c r="A23" s="156"/>
      <c r="B23" s="178" t="s">
        <v>5</v>
      </c>
      <c r="C23" s="179" t="s">
        <v>1199</v>
      </c>
      <c r="D23" s="179" t="s">
        <v>1200</v>
      </c>
      <c r="E23" s="180" t="s">
        <v>1201</v>
      </c>
      <c r="F23" s="181" t="s">
        <v>956</v>
      </c>
    </row>
    <row r="24" spans="1:6" ht="15.75" x14ac:dyDescent="0.25">
      <c r="A24" s="231">
        <v>1</v>
      </c>
      <c r="B24" s="182">
        <f ca="1">(SUMIF($B$11:$F$11,$A24,$B$10:$F$10)+SUMIF($B$16:$F$16,$A24,$B$15:$F$15)+SUMIF($B$21:$F$21,$A24,$B$20:$F$20)+SUMIF($B$26:$F$26,$A24,$B$25:$F$25)+SUMIF($B$6:$F$6,$A24,$B$5:$F$5))*A24</f>
        <v>4.0999999999999996</v>
      </c>
      <c r="C24" s="182">
        <v>4.0999999999999996</v>
      </c>
      <c r="D24" s="182"/>
      <c r="E24" s="182"/>
      <c r="F24" s="232"/>
    </row>
    <row r="25" spans="1:6" ht="18" x14ac:dyDescent="0.25">
      <c r="A25" s="233">
        <v>1.75</v>
      </c>
      <c r="B25" s="182">
        <f t="shared" ref="B25:B30" ca="1" si="0">(SUMIF($B$11:$F$11,$A25,$B$10:$F$10)+SUMIF($B$16:$F$16,$A25,$B$15:$F$15)+SUMIF($B$21:$F$21,$A25,$B$20:$F$20)+SUMIF($B$26:$F$26,$A25,$B$25:$F$25)+SUMIF($B$6:$F$6,$A25,$B$5:$F$5))*A25</f>
        <v>30.275000000000002</v>
      </c>
      <c r="C25" s="168"/>
      <c r="D25" s="169"/>
      <c r="E25" s="170"/>
      <c r="F25" s="234"/>
    </row>
    <row r="26" spans="1:6" ht="15.75" x14ac:dyDescent="0.25">
      <c r="A26" s="235">
        <v>2.5</v>
      </c>
      <c r="B26" s="182">
        <f t="shared" ca="1" si="0"/>
        <v>0</v>
      </c>
      <c r="C26" s="187"/>
      <c r="D26" s="188"/>
      <c r="E26" s="189"/>
      <c r="F26" s="236"/>
    </row>
    <row r="27" spans="1:6" ht="15.75" x14ac:dyDescent="0.25">
      <c r="A27" s="237">
        <v>3.75</v>
      </c>
      <c r="B27" s="246">
        <f ca="1">(SUMIF($B$11:$F$11,$A27,$B$10:$F$10)+SUMIF($B$16:$F$16,$A27,$B$15:$F$15)+SUMIF($B$21:$F$21,$A27,$B$20:$F$20)+SUMIF($B$26:$F$26,$A27,$B$25:$F$25)+SUMIF($B$6:$F$6,$A27,$B$5:$F$5))*A27</f>
        <v>0</v>
      </c>
      <c r="C27" s="187"/>
      <c r="D27" s="190"/>
      <c r="E27" s="191"/>
      <c r="F27" s="238"/>
    </row>
    <row r="28" spans="1:6" ht="15.75" x14ac:dyDescent="0.25">
      <c r="A28" s="239">
        <v>4.5</v>
      </c>
      <c r="B28" s="182">
        <f t="shared" ca="1" si="0"/>
        <v>612</v>
      </c>
      <c r="C28" s="187"/>
      <c r="D28" s="190"/>
      <c r="E28" s="191"/>
      <c r="F28" s="238"/>
    </row>
    <row r="29" spans="1:6" ht="15.75" x14ac:dyDescent="0.25">
      <c r="A29" s="240">
        <v>5.5</v>
      </c>
      <c r="B29" s="182">
        <f t="shared" ca="1" si="0"/>
        <v>0</v>
      </c>
      <c r="C29" s="187"/>
      <c r="D29" s="190"/>
      <c r="E29" s="191"/>
      <c r="F29" s="238"/>
    </row>
    <row r="30" spans="1:6" ht="16.5" thickBot="1" x14ac:dyDescent="0.3">
      <c r="A30" s="241">
        <v>6.2</v>
      </c>
      <c r="B30" s="182">
        <f t="shared" ca="1" si="0"/>
        <v>0</v>
      </c>
      <c r="C30" s="193"/>
      <c r="D30" s="194"/>
      <c r="E30" s="195"/>
      <c r="F30" s="242"/>
    </row>
    <row r="31" spans="1:6" ht="16.5" thickBot="1" x14ac:dyDescent="0.3">
      <c r="A31" s="174" t="s">
        <v>1068</v>
      </c>
      <c r="B31" s="223">
        <f ca="1">SUM(B24:B30)</f>
        <v>0</v>
      </c>
      <c r="C31" s="223">
        <f>SUM(C24:C30)</f>
        <v>4.0999999999999996</v>
      </c>
      <c r="D31" s="224">
        <f>SUM(D24:D30)</f>
        <v>0</v>
      </c>
      <c r="E31" s="224">
        <f>SUM(E24:E30)</f>
        <v>0</v>
      </c>
      <c r="F31" s="225">
        <f>SUM(F24:F30)</f>
        <v>0</v>
      </c>
    </row>
    <row r="33" spans="1:1" x14ac:dyDescent="0.25">
      <c r="A33" t="s">
        <v>1237</v>
      </c>
    </row>
    <row r="34" spans="1:1" x14ac:dyDescent="0.25">
      <c r="A34" t="s">
        <v>1236</v>
      </c>
    </row>
    <row r="36" spans="1:1" x14ac:dyDescent="0.25">
      <c r="A36" t="s">
        <v>1235</v>
      </c>
    </row>
    <row r="39" spans="1:1" x14ac:dyDescent="0.25">
      <c r="A39" t="s">
        <v>1211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2"/>
  <sheetViews>
    <sheetView topLeftCell="A37" workbookViewId="0">
      <selection activeCell="A52" sqref="A52"/>
    </sheetView>
  </sheetViews>
  <sheetFormatPr baseColWidth="10" defaultRowHeight="15" x14ac:dyDescent="0.25"/>
  <cols>
    <col min="1" max="1" width="26.85546875" bestFit="1" customWidth="1"/>
    <col min="4" max="4" width="26.85546875" bestFit="1" customWidth="1"/>
    <col min="7" max="7" width="27.85546875" bestFit="1" customWidth="1"/>
    <col min="10" max="10" width="25.85546875" bestFit="1" customWidth="1"/>
    <col min="13" max="13" width="17.7109375" bestFit="1" customWidth="1"/>
  </cols>
  <sheetData>
    <row r="1" spans="1:5" x14ac:dyDescent="0.25">
      <c r="A1" t="s">
        <v>1069</v>
      </c>
      <c r="B1" t="s">
        <v>1070</v>
      </c>
    </row>
    <row r="2" spans="1:5" x14ac:dyDescent="0.25">
      <c r="A2" s="206" t="s">
        <v>1071</v>
      </c>
      <c r="B2">
        <v>31</v>
      </c>
    </row>
    <row r="3" spans="1:5" x14ac:dyDescent="0.25">
      <c r="A3" s="201" t="s">
        <v>491</v>
      </c>
      <c r="B3">
        <v>28</v>
      </c>
      <c r="E3" t="s">
        <v>1221</v>
      </c>
    </row>
    <row r="4" spans="1:5" x14ac:dyDescent="0.25">
      <c r="A4" s="202" t="s">
        <v>97</v>
      </c>
      <c r="B4">
        <v>4.4000000000000004</v>
      </c>
      <c r="E4" t="s">
        <v>1222</v>
      </c>
    </row>
    <row r="5" spans="1:5" x14ac:dyDescent="0.25">
      <c r="A5" s="201" t="s">
        <v>955</v>
      </c>
      <c r="B5">
        <v>25</v>
      </c>
      <c r="E5" t="s">
        <v>1223</v>
      </c>
    </row>
    <row r="6" spans="1:5" x14ac:dyDescent="0.25">
      <c r="A6" s="203" t="s">
        <v>54</v>
      </c>
      <c r="B6">
        <v>9.4</v>
      </c>
    </row>
    <row r="7" spans="1:5" x14ac:dyDescent="0.25">
      <c r="A7" s="204" t="s">
        <v>1072</v>
      </c>
      <c r="B7">
        <v>15</v>
      </c>
      <c r="E7" t="s">
        <v>1224</v>
      </c>
    </row>
    <row r="8" spans="1:5" x14ac:dyDescent="0.25">
      <c r="A8" s="204" t="s">
        <v>1073</v>
      </c>
      <c r="B8">
        <v>14</v>
      </c>
    </row>
    <row r="9" spans="1:5" x14ac:dyDescent="0.25">
      <c r="A9" s="204" t="s">
        <v>147</v>
      </c>
      <c r="B9">
        <v>15</v>
      </c>
    </row>
    <row r="10" spans="1:5" x14ac:dyDescent="0.25">
      <c r="A10" s="205" t="s">
        <v>1074</v>
      </c>
      <c r="B10">
        <v>49.3</v>
      </c>
    </row>
    <row r="11" spans="1:5" x14ac:dyDescent="0.25">
      <c r="A11" s="204" t="s">
        <v>1075</v>
      </c>
      <c r="B11">
        <v>19</v>
      </c>
    </row>
    <row r="12" spans="1:5" x14ac:dyDescent="0.25">
      <c r="A12" s="204" t="s">
        <v>1076</v>
      </c>
      <c r="B12">
        <v>12</v>
      </c>
    </row>
    <row r="13" spans="1:5" x14ac:dyDescent="0.25">
      <c r="A13" s="203" t="s">
        <v>963</v>
      </c>
      <c r="B13">
        <v>9.5</v>
      </c>
    </row>
    <row r="14" spans="1:5" x14ac:dyDescent="0.25">
      <c r="A14" s="203" t="s">
        <v>61</v>
      </c>
      <c r="B14">
        <v>11.9</v>
      </c>
    </row>
    <row r="15" spans="1:5" x14ac:dyDescent="0.25">
      <c r="A15" s="201" t="s">
        <v>1077</v>
      </c>
      <c r="B15">
        <v>26</v>
      </c>
    </row>
    <row r="16" spans="1:5" x14ac:dyDescent="0.25">
      <c r="A16" s="204" t="s">
        <v>1078</v>
      </c>
      <c r="B16">
        <v>17.399999999999999</v>
      </c>
    </row>
    <row r="17" spans="1:2" x14ac:dyDescent="0.25">
      <c r="A17" s="202" t="s">
        <v>30</v>
      </c>
      <c r="B17">
        <v>4.2</v>
      </c>
    </row>
    <row r="18" spans="1:2" x14ac:dyDescent="0.25">
      <c r="A18" s="203" t="s">
        <v>1079</v>
      </c>
      <c r="B18">
        <v>8.6999999999999993</v>
      </c>
    </row>
    <row r="19" spans="1:2" x14ac:dyDescent="0.25">
      <c r="A19" s="204" t="s">
        <v>1080</v>
      </c>
      <c r="B19">
        <v>18</v>
      </c>
    </row>
    <row r="20" spans="1:2" x14ac:dyDescent="0.25">
      <c r="A20" s="201" t="s">
        <v>1081</v>
      </c>
      <c r="B20">
        <v>25</v>
      </c>
    </row>
    <row r="21" spans="1:2" x14ac:dyDescent="0.25">
      <c r="A21" s="201" t="s">
        <v>1082</v>
      </c>
      <c r="B21">
        <v>25</v>
      </c>
    </row>
    <row r="22" spans="1:2" x14ac:dyDescent="0.25">
      <c r="A22" s="204" t="s">
        <v>1083</v>
      </c>
      <c r="B22">
        <v>15.7</v>
      </c>
    </row>
    <row r="23" spans="1:2" x14ac:dyDescent="0.25">
      <c r="A23" s="201" t="s">
        <v>1084</v>
      </c>
      <c r="B23">
        <v>27.4</v>
      </c>
    </row>
    <row r="24" spans="1:2" x14ac:dyDescent="0.25">
      <c r="A24" s="203" t="s">
        <v>36</v>
      </c>
      <c r="B24">
        <v>8.3000000000000007</v>
      </c>
    </row>
    <row r="25" spans="1:2" x14ac:dyDescent="0.25">
      <c r="A25" s="206" t="s">
        <v>1085</v>
      </c>
      <c r="B25">
        <v>32.299999999999997</v>
      </c>
    </row>
    <row r="26" spans="1:2" x14ac:dyDescent="0.25">
      <c r="A26" s="201" t="s">
        <v>1086</v>
      </c>
      <c r="B26">
        <v>25</v>
      </c>
    </row>
    <row r="27" spans="1:2" x14ac:dyDescent="0.25">
      <c r="A27" s="205" t="s">
        <v>1087</v>
      </c>
      <c r="B27">
        <v>58.2</v>
      </c>
    </row>
    <row r="28" spans="1:2" x14ac:dyDescent="0.25">
      <c r="A28" s="206" t="s">
        <v>1088</v>
      </c>
      <c r="B28">
        <v>32.200000000000003</v>
      </c>
    </row>
    <row r="29" spans="1:2" x14ac:dyDescent="0.25">
      <c r="A29" s="204" t="s">
        <v>1089</v>
      </c>
      <c r="B29">
        <v>16</v>
      </c>
    </row>
    <row r="30" spans="1:2" x14ac:dyDescent="0.25">
      <c r="A30" s="206" t="s">
        <v>1090</v>
      </c>
      <c r="B30">
        <v>30.6</v>
      </c>
    </row>
    <row r="31" spans="1:2" x14ac:dyDescent="0.25">
      <c r="A31" s="201" t="s">
        <v>1091</v>
      </c>
      <c r="B31">
        <v>21</v>
      </c>
    </row>
    <row r="32" spans="1:2" x14ac:dyDescent="0.25">
      <c r="A32" s="201" t="s">
        <v>1092</v>
      </c>
      <c r="B32">
        <v>23</v>
      </c>
    </row>
    <row r="33" spans="1:2" x14ac:dyDescent="0.25">
      <c r="A33" s="201" t="s">
        <v>1093</v>
      </c>
      <c r="B33">
        <v>27.4</v>
      </c>
    </row>
    <row r="34" spans="1:2" x14ac:dyDescent="0.25">
      <c r="A34" s="205" t="s">
        <v>1094</v>
      </c>
      <c r="B34">
        <v>57</v>
      </c>
    </row>
    <row r="35" spans="1:2" x14ac:dyDescent="0.25">
      <c r="A35" s="201" t="s">
        <v>1095</v>
      </c>
      <c r="B35">
        <v>27.5</v>
      </c>
    </row>
    <row r="36" spans="1:2" x14ac:dyDescent="0.25">
      <c r="A36" s="206" t="s">
        <v>1096</v>
      </c>
      <c r="B36">
        <v>33.5</v>
      </c>
    </row>
    <row r="37" spans="1:2" x14ac:dyDescent="0.25">
      <c r="A37" s="205" t="s">
        <v>1097</v>
      </c>
      <c r="B37">
        <v>55.4</v>
      </c>
    </row>
    <row r="38" spans="1:2" x14ac:dyDescent="0.25">
      <c r="A38" s="201" t="s">
        <v>235</v>
      </c>
      <c r="B38">
        <v>23</v>
      </c>
    </row>
    <row r="39" spans="1:2" x14ac:dyDescent="0.25">
      <c r="A39" s="204" t="s">
        <v>634</v>
      </c>
      <c r="B39">
        <v>16</v>
      </c>
    </row>
    <row r="40" spans="1:2" x14ac:dyDescent="0.25">
      <c r="A40" s="204" t="s">
        <v>1098</v>
      </c>
      <c r="B40">
        <v>13.5</v>
      </c>
    </row>
    <row r="41" spans="1:2" x14ac:dyDescent="0.25">
      <c r="A41" s="206" t="s">
        <v>952</v>
      </c>
      <c r="B41">
        <v>38</v>
      </c>
    </row>
    <row r="42" spans="1:2" x14ac:dyDescent="0.25">
      <c r="A42" s="206" t="s">
        <v>1099</v>
      </c>
      <c r="B42">
        <v>32.9</v>
      </c>
    </row>
    <row r="43" spans="1:2" x14ac:dyDescent="0.25">
      <c r="A43" s="204" t="s">
        <v>1100</v>
      </c>
      <c r="B43">
        <v>18</v>
      </c>
    </row>
    <row r="44" spans="1:2" x14ac:dyDescent="0.25">
      <c r="A44" s="204" t="s">
        <v>1101</v>
      </c>
      <c r="B44">
        <v>13</v>
      </c>
    </row>
    <row r="45" spans="1:2" x14ac:dyDescent="0.25">
      <c r="A45" s="204" t="s">
        <v>1102</v>
      </c>
      <c r="B45">
        <v>15</v>
      </c>
    </row>
    <row r="46" spans="1:2" x14ac:dyDescent="0.25">
      <c r="A46" s="201" t="s">
        <v>106</v>
      </c>
      <c r="B46">
        <v>29</v>
      </c>
    </row>
    <row r="47" spans="1:2" x14ac:dyDescent="0.25">
      <c r="A47" s="206" t="s">
        <v>1103</v>
      </c>
      <c r="B47">
        <v>29.2</v>
      </c>
    </row>
    <row r="48" spans="1:2" x14ac:dyDescent="0.25">
      <c r="A48" s="201" t="s">
        <v>1104</v>
      </c>
      <c r="B48">
        <v>25</v>
      </c>
    </row>
    <row r="49" spans="1:2" x14ac:dyDescent="0.25">
      <c r="A49" s="207" t="s">
        <v>1105</v>
      </c>
      <c r="B49">
        <v>48</v>
      </c>
    </row>
    <row r="50" spans="1:2" x14ac:dyDescent="0.25">
      <c r="A50" s="203" t="s">
        <v>22</v>
      </c>
      <c r="B50">
        <v>7.7</v>
      </c>
    </row>
    <row r="51" spans="1:2" x14ac:dyDescent="0.25">
      <c r="A51" s="203" t="s">
        <v>38</v>
      </c>
      <c r="B51">
        <v>7.4</v>
      </c>
    </row>
    <row r="52" spans="1:2" x14ac:dyDescent="0.25">
      <c r="A52" s="202" t="s">
        <v>19</v>
      </c>
      <c r="B52">
        <v>4.0999999999999996</v>
      </c>
    </row>
    <row r="53" spans="1:2" x14ac:dyDescent="0.25">
      <c r="A53" s="204" t="s">
        <v>116</v>
      </c>
      <c r="B53">
        <v>11</v>
      </c>
    </row>
    <row r="54" spans="1:2" x14ac:dyDescent="0.25">
      <c r="A54" s="204" t="s">
        <v>428</v>
      </c>
      <c r="B54">
        <v>11</v>
      </c>
    </row>
    <row r="55" spans="1:2" x14ac:dyDescent="0.25">
      <c r="A55" s="201" t="s">
        <v>29</v>
      </c>
      <c r="B55">
        <v>26.5</v>
      </c>
    </row>
    <row r="56" spans="1:2" x14ac:dyDescent="0.25">
      <c r="A56" s="204" t="s">
        <v>1106</v>
      </c>
      <c r="B56">
        <v>12</v>
      </c>
    </row>
    <row r="57" spans="1:2" x14ac:dyDescent="0.25">
      <c r="A57" s="207" t="s">
        <v>1107</v>
      </c>
      <c r="B57">
        <v>45</v>
      </c>
    </row>
    <row r="58" spans="1:2" x14ac:dyDescent="0.25">
      <c r="A58" s="204" t="s">
        <v>1108</v>
      </c>
      <c r="B58">
        <v>18</v>
      </c>
    </row>
    <row r="59" spans="1:2" x14ac:dyDescent="0.25">
      <c r="A59" s="202" t="s">
        <v>31</v>
      </c>
      <c r="B59">
        <v>3.2</v>
      </c>
    </row>
    <row r="60" spans="1:2" x14ac:dyDescent="0.25">
      <c r="A60" s="204" t="s">
        <v>822</v>
      </c>
      <c r="B60">
        <v>11</v>
      </c>
    </row>
    <row r="61" spans="1:2" x14ac:dyDescent="0.25">
      <c r="A61" s="207" t="s">
        <v>1109</v>
      </c>
      <c r="B61">
        <v>46.5</v>
      </c>
    </row>
    <row r="62" spans="1:2" x14ac:dyDescent="0.25">
      <c r="A62" s="201" t="s">
        <v>1110</v>
      </c>
      <c r="B62">
        <v>22.2</v>
      </c>
    </row>
    <row r="63" spans="1:2" x14ac:dyDescent="0.25">
      <c r="A63" s="201" t="s">
        <v>1111</v>
      </c>
      <c r="B63">
        <v>29</v>
      </c>
    </row>
    <row r="64" spans="1:2" x14ac:dyDescent="0.25">
      <c r="A64" s="206" t="s">
        <v>1112</v>
      </c>
      <c r="B64">
        <v>37</v>
      </c>
    </row>
    <row r="65" spans="1:2" x14ac:dyDescent="0.25">
      <c r="A65" s="203" t="s">
        <v>33</v>
      </c>
      <c r="B65">
        <v>5.0999999999999996</v>
      </c>
    </row>
    <row r="66" spans="1:2" x14ac:dyDescent="0.25">
      <c r="A66" s="206" t="s">
        <v>1113</v>
      </c>
      <c r="B66">
        <v>33.299999999999997</v>
      </c>
    </row>
    <row r="67" spans="1:2" x14ac:dyDescent="0.25">
      <c r="A67" s="203" t="s">
        <v>105</v>
      </c>
      <c r="B67">
        <v>6</v>
      </c>
    </row>
    <row r="68" spans="1:2" x14ac:dyDescent="0.25">
      <c r="A68" s="206" t="s">
        <v>1114</v>
      </c>
      <c r="B68">
        <v>33.6</v>
      </c>
    </row>
    <row r="69" spans="1:2" x14ac:dyDescent="0.25">
      <c r="A69" s="201" t="s">
        <v>1115</v>
      </c>
      <c r="B69">
        <v>23.8</v>
      </c>
    </row>
    <row r="70" spans="1:2" x14ac:dyDescent="0.25">
      <c r="A70" s="205" t="s">
        <v>1116</v>
      </c>
      <c r="B70">
        <v>50</v>
      </c>
    </row>
    <row r="71" spans="1:2" x14ac:dyDescent="0.25">
      <c r="A71" s="201" t="s">
        <v>1117</v>
      </c>
      <c r="B71">
        <v>25</v>
      </c>
    </row>
    <row r="72" spans="1:2" x14ac:dyDescent="0.25">
      <c r="A72" s="204" t="s">
        <v>1118</v>
      </c>
      <c r="B72">
        <v>12</v>
      </c>
    </row>
    <row r="73" spans="1:2" x14ac:dyDescent="0.25">
      <c r="A73" s="206" t="s">
        <v>27</v>
      </c>
      <c r="B73">
        <v>32</v>
      </c>
    </row>
    <row r="74" spans="1:2" x14ac:dyDescent="0.25">
      <c r="A74" s="201" t="s">
        <v>1119</v>
      </c>
      <c r="B74">
        <v>24</v>
      </c>
    </row>
    <row r="75" spans="1:2" x14ac:dyDescent="0.25">
      <c r="A75" s="203" t="s">
        <v>40</v>
      </c>
      <c r="B75">
        <v>8.3000000000000007</v>
      </c>
    </row>
    <row r="76" spans="1:2" x14ac:dyDescent="0.25">
      <c r="A76" s="203" t="s">
        <v>45</v>
      </c>
      <c r="B76">
        <v>8.3000000000000007</v>
      </c>
    </row>
    <row r="77" spans="1:2" x14ac:dyDescent="0.25">
      <c r="A77" s="201" t="s">
        <v>1120</v>
      </c>
      <c r="B77">
        <v>23.2</v>
      </c>
    </row>
    <row r="78" spans="1:2" x14ac:dyDescent="0.25">
      <c r="A78" s="206" t="s">
        <v>1121</v>
      </c>
      <c r="B78">
        <v>32</v>
      </c>
    </row>
    <row r="79" spans="1:2" x14ac:dyDescent="0.25">
      <c r="A79" s="201" t="s">
        <v>967</v>
      </c>
      <c r="B79">
        <v>27</v>
      </c>
    </row>
    <row r="80" spans="1:2" x14ac:dyDescent="0.25">
      <c r="A80" s="206" t="s">
        <v>1122</v>
      </c>
      <c r="B80">
        <v>34</v>
      </c>
    </row>
    <row r="81" spans="1:2" x14ac:dyDescent="0.25">
      <c r="A81" s="201" t="s">
        <v>564</v>
      </c>
      <c r="B81">
        <v>19</v>
      </c>
    </row>
    <row r="82" spans="1:2" x14ac:dyDescent="0.25">
      <c r="A82" s="206" t="s">
        <v>1123</v>
      </c>
      <c r="B82">
        <v>31.2</v>
      </c>
    </row>
    <row r="83" spans="1:2" x14ac:dyDescent="0.25">
      <c r="A83" s="206" t="s">
        <v>1124</v>
      </c>
      <c r="B83">
        <v>35.9</v>
      </c>
    </row>
    <row r="84" spans="1:2" x14ac:dyDescent="0.25">
      <c r="A84" s="205" t="s">
        <v>1125</v>
      </c>
      <c r="B84">
        <v>60</v>
      </c>
    </row>
    <row r="85" spans="1:2" x14ac:dyDescent="0.25">
      <c r="A85" s="205" t="s">
        <v>1126</v>
      </c>
      <c r="B85">
        <v>52</v>
      </c>
    </row>
    <row r="86" spans="1:2" x14ac:dyDescent="0.25">
      <c r="A86" s="202" t="s">
        <v>55</v>
      </c>
      <c r="B86">
        <v>1.9</v>
      </c>
    </row>
    <row r="87" spans="1:2" x14ac:dyDescent="0.25">
      <c r="A87" s="206" t="s">
        <v>1127</v>
      </c>
      <c r="B87">
        <v>29</v>
      </c>
    </row>
    <row r="88" spans="1:2" x14ac:dyDescent="0.25">
      <c r="A88" s="206" t="s">
        <v>57</v>
      </c>
      <c r="B88" s="206">
        <v>34</v>
      </c>
    </row>
    <row r="89" spans="1:2" x14ac:dyDescent="0.25">
      <c r="A89" s="204" t="s">
        <v>329</v>
      </c>
      <c r="B89">
        <v>18</v>
      </c>
    </row>
    <row r="90" spans="1:2" x14ac:dyDescent="0.25">
      <c r="A90" s="201" t="s">
        <v>1128</v>
      </c>
      <c r="B90">
        <v>23</v>
      </c>
    </row>
    <row r="91" spans="1:2" x14ac:dyDescent="0.25">
      <c r="A91" s="201" t="s">
        <v>1129</v>
      </c>
      <c r="B91">
        <v>28</v>
      </c>
    </row>
    <row r="92" spans="1:2" x14ac:dyDescent="0.25">
      <c r="A92" s="201" t="s">
        <v>949</v>
      </c>
      <c r="B92">
        <v>23.4</v>
      </c>
    </row>
    <row r="93" spans="1:2" x14ac:dyDescent="0.25">
      <c r="A93" s="204" t="s">
        <v>1130</v>
      </c>
      <c r="B93">
        <v>15</v>
      </c>
    </row>
    <row r="94" spans="1:2" x14ac:dyDescent="0.25">
      <c r="A94" s="207" t="s">
        <v>1131</v>
      </c>
      <c r="B94">
        <v>44.7</v>
      </c>
    </row>
    <row r="95" spans="1:2" x14ac:dyDescent="0.25">
      <c r="A95" s="207" t="s">
        <v>1132</v>
      </c>
      <c r="B95">
        <v>40.200000000000003</v>
      </c>
    </row>
    <row r="96" spans="1:2" x14ac:dyDescent="0.25">
      <c r="A96" s="206" t="s">
        <v>1133</v>
      </c>
      <c r="B96">
        <v>31.8</v>
      </c>
    </row>
    <row r="97" spans="1:2" x14ac:dyDescent="0.25">
      <c r="A97" s="201" t="s">
        <v>1134</v>
      </c>
      <c r="B97">
        <v>19.3</v>
      </c>
    </row>
    <row r="98" spans="1:2" x14ac:dyDescent="0.25">
      <c r="A98" s="202" t="s">
        <v>48</v>
      </c>
      <c r="B98">
        <v>3.5</v>
      </c>
    </row>
    <row r="99" spans="1:2" x14ac:dyDescent="0.25">
      <c r="A99" s="206" t="s">
        <v>1135</v>
      </c>
      <c r="B99">
        <v>34.299999999999997</v>
      </c>
    </row>
    <row r="100" spans="1:2" x14ac:dyDescent="0.25">
      <c r="A100" s="201" t="s">
        <v>1136</v>
      </c>
      <c r="B100">
        <v>28</v>
      </c>
    </row>
    <row r="101" spans="1:2" x14ac:dyDescent="0.25">
      <c r="A101" s="201" t="s">
        <v>1137</v>
      </c>
      <c r="B101">
        <v>23</v>
      </c>
    </row>
    <row r="102" spans="1:2" x14ac:dyDescent="0.25">
      <c r="A102" s="201" t="s">
        <v>1138</v>
      </c>
      <c r="B102">
        <v>20</v>
      </c>
    </row>
    <row r="103" spans="1:2" x14ac:dyDescent="0.25">
      <c r="A103" s="204" t="s">
        <v>1139</v>
      </c>
      <c r="B103">
        <v>13</v>
      </c>
    </row>
    <row r="104" spans="1:2" x14ac:dyDescent="0.25">
      <c r="A104" s="206" t="s">
        <v>1140</v>
      </c>
      <c r="B104">
        <v>39.299999999999997</v>
      </c>
    </row>
    <row r="105" spans="1:2" x14ac:dyDescent="0.25">
      <c r="A105" s="204" t="s">
        <v>1141</v>
      </c>
      <c r="B105">
        <v>11</v>
      </c>
    </row>
    <row r="106" spans="1:2" x14ac:dyDescent="0.25">
      <c r="A106" s="206" t="s">
        <v>1142</v>
      </c>
      <c r="B106">
        <v>38.9</v>
      </c>
    </row>
    <row r="107" spans="1:2" x14ac:dyDescent="0.25">
      <c r="A107" s="207" t="s">
        <v>1143</v>
      </c>
      <c r="B107">
        <v>45.1</v>
      </c>
    </row>
    <row r="108" spans="1:2" x14ac:dyDescent="0.25">
      <c r="A108" s="203" t="s">
        <v>1144</v>
      </c>
      <c r="B108">
        <v>7.9</v>
      </c>
    </row>
    <row r="109" spans="1:2" x14ac:dyDescent="0.25">
      <c r="A109" s="202" t="s">
        <v>98</v>
      </c>
      <c r="B109">
        <v>2.8</v>
      </c>
    </row>
    <row r="110" spans="1:2" x14ac:dyDescent="0.25">
      <c r="A110" s="203" t="s">
        <v>74</v>
      </c>
      <c r="B110">
        <v>9.4</v>
      </c>
    </row>
    <row r="111" spans="1:2" x14ac:dyDescent="0.25">
      <c r="A111" s="203" t="s">
        <v>20</v>
      </c>
      <c r="B111">
        <v>6.4</v>
      </c>
    </row>
    <row r="112" spans="1:2" x14ac:dyDescent="0.25">
      <c r="A112" s="204" t="s">
        <v>1145</v>
      </c>
      <c r="B112">
        <v>13</v>
      </c>
    </row>
    <row r="113" spans="1:2" x14ac:dyDescent="0.25">
      <c r="A113" s="201" t="s">
        <v>1146</v>
      </c>
      <c r="B113">
        <v>24</v>
      </c>
    </row>
    <row r="114" spans="1:2" x14ac:dyDescent="0.25">
      <c r="A114" s="201" t="s">
        <v>732</v>
      </c>
      <c r="B114">
        <v>22</v>
      </c>
    </row>
    <row r="115" spans="1:2" x14ac:dyDescent="0.25">
      <c r="A115" s="201" t="s">
        <v>1147</v>
      </c>
      <c r="B115">
        <v>27.7</v>
      </c>
    </row>
    <row r="116" spans="1:2" x14ac:dyDescent="0.25">
      <c r="A116" s="201" t="s">
        <v>1148</v>
      </c>
      <c r="B116">
        <v>27</v>
      </c>
    </row>
    <row r="117" spans="1:2" x14ac:dyDescent="0.25">
      <c r="A117" s="201" t="s">
        <v>670</v>
      </c>
      <c r="B117">
        <v>22</v>
      </c>
    </row>
    <row r="118" spans="1:2" x14ac:dyDescent="0.25">
      <c r="A118" s="201" t="s">
        <v>1149</v>
      </c>
      <c r="B118">
        <v>23</v>
      </c>
    </row>
    <row r="119" spans="1:2" x14ac:dyDescent="0.25">
      <c r="A119" s="201" t="s">
        <v>1150</v>
      </c>
      <c r="B119">
        <v>21</v>
      </c>
    </row>
    <row r="120" spans="1:2" x14ac:dyDescent="0.25">
      <c r="A120" s="204" t="s">
        <v>1151</v>
      </c>
      <c r="B120">
        <v>12</v>
      </c>
    </row>
    <row r="121" spans="1:2" x14ac:dyDescent="0.25">
      <c r="A121" s="206" t="s">
        <v>1152</v>
      </c>
      <c r="B121">
        <v>32</v>
      </c>
    </row>
    <row r="122" spans="1:2" x14ac:dyDescent="0.25">
      <c r="A122" s="201" t="s">
        <v>753</v>
      </c>
      <c r="B122">
        <v>20</v>
      </c>
    </row>
    <row r="123" spans="1:2" x14ac:dyDescent="0.25">
      <c r="A123" s="205" t="s">
        <v>1153</v>
      </c>
      <c r="B123">
        <v>55</v>
      </c>
    </row>
    <row r="124" spans="1:2" x14ac:dyDescent="0.25">
      <c r="A124" s="201" t="s">
        <v>1154</v>
      </c>
      <c r="B124">
        <v>25</v>
      </c>
    </row>
    <row r="125" spans="1:2" x14ac:dyDescent="0.25">
      <c r="A125" s="206" t="s">
        <v>1155</v>
      </c>
      <c r="B125">
        <v>30</v>
      </c>
    </row>
    <row r="126" spans="1:2" x14ac:dyDescent="0.25">
      <c r="A126" s="204" t="s">
        <v>1156</v>
      </c>
      <c r="B126">
        <v>11</v>
      </c>
    </row>
    <row r="127" spans="1:2" x14ac:dyDescent="0.25">
      <c r="A127" s="204" t="s">
        <v>1157</v>
      </c>
      <c r="B127">
        <v>18.899999999999999</v>
      </c>
    </row>
    <row r="128" spans="1:2" x14ac:dyDescent="0.25">
      <c r="A128" s="206" t="s">
        <v>1158</v>
      </c>
      <c r="B128">
        <v>33</v>
      </c>
    </row>
    <row r="129" spans="1:2" x14ac:dyDescent="0.25">
      <c r="A129" s="207" t="s">
        <v>1159</v>
      </c>
      <c r="B129">
        <v>48.3</v>
      </c>
    </row>
    <row r="130" spans="1:2" x14ac:dyDescent="0.25">
      <c r="A130" s="203" t="s">
        <v>954</v>
      </c>
      <c r="B130">
        <v>9.6</v>
      </c>
    </row>
    <row r="131" spans="1:2" x14ac:dyDescent="0.25">
      <c r="A131" s="202" t="s">
        <v>1160</v>
      </c>
      <c r="B131">
        <v>0</v>
      </c>
    </row>
    <row r="132" spans="1:2" x14ac:dyDescent="0.25">
      <c r="A132" s="207" t="s">
        <v>1161</v>
      </c>
      <c r="B132">
        <v>41</v>
      </c>
    </row>
    <row r="133" spans="1:2" x14ac:dyDescent="0.25">
      <c r="A133" s="204" t="s">
        <v>1162</v>
      </c>
      <c r="B133">
        <v>18.600000000000001</v>
      </c>
    </row>
    <row r="134" spans="1:2" x14ac:dyDescent="0.25">
      <c r="A134" s="205" t="s">
        <v>1163</v>
      </c>
      <c r="B134">
        <v>57</v>
      </c>
    </row>
    <row r="135" spans="1:2" x14ac:dyDescent="0.25">
      <c r="A135" s="202" t="s">
        <v>379</v>
      </c>
      <c r="B135">
        <v>1.2</v>
      </c>
    </row>
    <row r="136" spans="1:2" x14ac:dyDescent="0.25">
      <c r="A136" s="206" t="s">
        <v>1164</v>
      </c>
      <c r="B136">
        <v>37.1</v>
      </c>
    </row>
    <row r="137" spans="1:2" x14ac:dyDescent="0.25">
      <c r="A137" s="207" t="s">
        <v>1165</v>
      </c>
      <c r="B137">
        <v>42.4</v>
      </c>
    </row>
    <row r="138" spans="1:2" x14ac:dyDescent="0.25">
      <c r="A138" s="202" t="s">
        <v>53</v>
      </c>
      <c r="B138">
        <v>2.5</v>
      </c>
    </row>
    <row r="139" spans="1:2" x14ac:dyDescent="0.25">
      <c r="A139" s="204" t="s">
        <v>686</v>
      </c>
      <c r="B139">
        <v>11</v>
      </c>
    </row>
    <row r="140" spans="1:2" x14ac:dyDescent="0.25">
      <c r="A140" s="204" t="s">
        <v>1166</v>
      </c>
      <c r="B140">
        <v>17</v>
      </c>
    </row>
    <row r="141" spans="1:2" x14ac:dyDescent="0.25">
      <c r="A141" s="205" t="s">
        <v>1167</v>
      </c>
      <c r="B141">
        <v>50.4</v>
      </c>
    </row>
    <row r="142" spans="1:2" x14ac:dyDescent="0.25">
      <c r="A142" s="201" t="s">
        <v>1168</v>
      </c>
      <c r="B142">
        <v>22</v>
      </c>
    </row>
    <row r="143" spans="1:2" x14ac:dyDescent="0.25">
      <c r="A143" s="205" t="s">
        <v>1169</v>
      </c>
      <c r="B143">
        <v>50.8</v>
      </c>
    </row>
    <row r="144" spans="1:2" x14ac:dyDescent="0.25">
      <c r="A144" s="202" t="s">
        <v>1170</v>
      </c>
      <c r="B144">
        <v>4.5999999999999996</v>
      </c>
    </row>
    <row r="145" spans="1:2" x14ac:dyDescent="0.25">
      <c r="A145" s="201" t="s">
        <v>1171</v>
      </c>
      <c r="B145">
        <v>21.4</v>
      </c>
    </row>
    <row r="146" spans="1:2" x14ac:dyDescent="0.25">
      <c r="A146" s="202" t="s">
        <v>47</v>
      </c>
      <c r="B146">
        <v>3.6</v>
      </c>
    </row>
    <row r="147" spans="1:2" x14ac:dyDescent="0.25">
      <c r="A147" s="205" t="s">
        <v>1172</v>
      </c>
      <c r="B147">
        <v>56</v>
      </c>
    </row>
    <row r="148" spans="1:2" x14ac:dyDescent="0.25">
      <c r="A148" s="206" t="s">
        <v>1173</v>
      </c>
      <c r="B148">
        <v>36</v>
      </c>
    </row>
    <row r="149" spans="1:2" x14ac:dyDescent="0.25">
      <c r="A149" s="206" t="s">
        <v>1174</v>
      </c>
      <c r="B149">
        <v>35</v>
      </c>
    </row>
    <row r="150" spans="1:2" x14ac:dyDescent="0.25">
      <c r="A150" s="201" t="s">
        <v>1175</v>
      </c>
      <c r="B150">
        <v>26</v>
      </c>
    </row>
    <row r="151" spans="1:2" x14ac:dyDescent="0.25">
      <c r="A151" s="206" t="s">
        <v>1176</v>
      </c>
      <c r="B151">
        <v>38</v>
      </c>
    </row>
    <row r="152" spans="1:2" x14ac:dyDescent="0.25">
      <c r="A152" s="206" t="s">
        <v>229</v>
      </c>
      <c r="B152">
        <v>40</v>
      </c>
    </row>
    <row r="153" spans="1:2" x14ac:dyDescent="0.25">
      <c r="A153" s="205" t="s">
        <v>1177</v>
      </c>
      <c r="B153">
        <v>58</v>
      </c>
    </row>
    <row r="154" spans="1:2" x14ac:dyDescent="0.25">
      <c r="A154" s="207" t="s">
        <v>1178</v>
      </c>
      <c r="B154">
        <v>44.1</v>
      </c>
    </row>
    <row r="155" spans="1:2" x14ac:dyDescent="0.25">
      <c r="A155" s="201" t="s">
        <v>1179</v>
      </c>
      <c r="B155">
        <v>19.5</v>
      </c>
    </row>
    <row r="156" spans="1:2" x14ac:dyDescent="0.25">
      <c r="A156" s="204" t="s">
        <v>1180</v>
      </c>
      <c r="B156">
        <v>14</v>
      </c>
    </row>
    <row r="157" spans="1:2" x14ac:dyDescent="0.25">
      <c r="A157" s="206" t="s">
        <v>1181</v>
      </c>
      <c r="B157">
        <v>31</v>
      </c>
    </row>
    <row r="158" spans="1:2" x14ac:dyDescent="0.25">
      <c r="A158" s="204" t="s">
        <v>1182</v>
      </c>
      <c r="B158">
        <v>14</v>
      </c>
    </row>
    <row r="159" spans="1:2" x14ac:dyDescent="0.25">
      <c r="A159" s="204" t="s">
        <v>1183</v>
      </c>
      <c r="B159">
        <v>14.5</v>
      </c>
    </row>
    <row r="160" spans="1:2" x14ac:dyDescent="0.25">
      <c r="A160" s="204" t="s">
        <v>1184</v>
      </c>
      <c r="B160">
        <v>16</v>
      </c>
    </row>
    <row r="161" spans="1:2" x14ac:dyDescent="0.25">
      <c r="A161" s="206" t="s">
        <v>1185</v>
      </c>
      <c r="B161">
        <v>34</v>
      </c>
    </row>
    <row r="162" spans="1:2" x14ac:dyDescent="0.25">
      <c r="A162" s="207" t="s">
        <v>1186</v>
      </c>
      <c r="B162">
        <v>47.3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"/>
  <sheetViews>
    <sheetView workbookViewId="0">
      <selection activeCell="K2" sqref="K2:L8"/>
    </sheetView>
  </sheetViews>
  <sheetFormatPr baseColWidth="10" defaultRowHeight="15" x14ac:dyDescent="0.25"/>
  <cols>
    <col min="1" max="6" width="11.42578125" style="175"/>
    <col min="7" max="7" width="20.85546875" style="175" bestFit="1" customWidth="1"/>
    <col min="8" max="8" width="17.5703125" bestFit="1" customWidth="1"/>
  </cols>
  <sheetData>
    <row r="1" spans="1:15" ht="15.75" thickBot="1" x14ac:dyDescent="0.3">
      <c r="A1" s="208" t="s">
        <v>1187</v>
      </c>
      <c r="B1" s="209" t="s">
        <v>1188</v>
      </c>
      <c r="C1" s="209"/>
      <c r="D1" s="209" t="s">
        <v>1189</v>
      </c>
      <c r="E1" s="209"/>
      <c r="F1" s="209" t="s">
        <v>1190</v>
      </c>
      <c r="G1" s="210" t="s">
        <v>1191</v>
      </c>
    </row>
    <row r="2" spans="1:15" x14ac:dyDescent="0.25">
      <c r="A2" s="211" t="s">
        <v>1192</v>
      </c>
      <c r="B2" s="212" t="s">
        <v>1188</v>
      </c>
      <c r="C2" s="212">
        <v>0.1</v>
      </c>
      <c r="D2" s="212" t="s">
        <v>1189</v>
      </c>
      <c r="E2" s="212">
        <v>5</v>
      </c>
      <c r="F2" s="212" t="s">
        <v>1190</v>
      </c>
      <c r="G2" s="213">
        <v>1</v>
      </c>
      <c r="K2">
        <v>0</v>
      </c>
      <c r="L2">
        <v>1</v>
      </c>
    </row>
    <row r="3" spans="1:15" x14ac:dyDescent="0.25">
      <c r="A3" s="214" t="s">
        <v>1193</v>
      </c>
      <c r="B3" s="149" t="s">
        <v>1188</v>
      </c>
      <c r="C3" s="149">
        <v>5.01</v>
      </c>
      <c r="D3" s="149" t="s">
        <v>1189</v>
      </c>
      <c r="E3" s="149">
        <v>10</v>
      </c>
      <c r="F3" s="149" t="s">
        <v>1190</v>
      </c>
      <c r="G3" s="215">
        <v>1.75</v>
      </c>
      <c r="K3">
        <v>5.0999999999999996</v>
      </c>
      <c r="L3">
        <v>1.75</v>
      </c>
      <c r="O3">
        <f>VLOOKUP(N3,K2:L8,2,1)</f>
        <v>1</v>
      </c>
    </row>
    <row r="4" spans="1:15" x14ac:dyDescent="0.25">
      <c r="A4" s="214" t="s">
        <v>1194</v>
      </c>
      <c r="B4" s="149" t="s">
        <v>1188</v>
      </c>
      <c r="C4" s="149">
        <v>10.01</v>
      </c>
      <c r="D4" s="149" t="s">
        <v>1189</v>
      </c>
      <c r="E4" s="149">
        <v>20</v>
      </c>
      <c r="F4" s="149" t="s">
        <v>1190</v>
      </c>
      <c r="G4" s="216">
        <v>2.5</v>
      </c>
      <c r="K4">
        <v>10.1</v>
      </c>
      <c r="L4">
        <v>2.5</v>
      </c>
    </row>
    <row r="5" spans="1:15" x14ac:dyDescent="0.25">
      <c r="A5" s="214" t="s">
        <v>1195</v>
      </c>
      <c r="B5" s="149" t="s">
        <v>1188</v>
      </c>
      <c r="C5" s="149">
        <v>20.010000000000002</v>
      </c>
      <c r="D5" s="149" t="s">
        <v>1189</v>
      </c>
      <c r="E5" s="149">
        <v>30</v>
      </c>
      <c r="F5" s="149" t="s">
        <v>1190</v>
      </c>
      <c r="G5" s="217">
        <v>3.75</v>
      </c>
      <c r="K5">
        <v>20.100000000000001</v>
      </c>
      <c r="L5">
        <v>3.75</v>
      </c>
    </row>
    <row r="6" spans="1:15" x14ac:dyDescent="0.25">
      <c r="A6" s="214" t="s">
        <v>1196</v>
      </c>
      <c r="B6" s="149" t="s">
        <v>1188</v>
      </c>
      <c r="C6" s="149">
        <v>30.01</v>
      </c>
      <c r="D6" s="149" t="s">
        <v>1189</v>
      </c>
      <c r="E6" s="149">
        <v>40</v>
      </c>
      <c r="F6" s="149" t="s">
        <v>1190</v>
      </c>
      <c r="G6" s="218">
        <v>4.5</v>
      </c>
      <c r="K6">
        <v>30.1</v>
      </c>
      <c r="L6">
        <v>4.5</v>
      </c>
    </row>
    <row r="7" spans="1:15" x14ac:dyDescent="0.25">
      <c r="A7" s="214" t="s">
        <v>1197</v>
      </c>
      <c r="B7" s="149" t="s">
        <v>1188</v>
      </c>
      <c r="C7" s="149">
        <v>40.01</v>
      </c>
      <c r="D7" s="149" t="s">
        <v>1189</v>
      </c>
      <c r="E7" s="149">
        <v>50</v>
      </c>
      <c r="F7" s="149" t="s">
        <v>1190</v>
      </c>
      <c r="G7" s="219">
        <v>5.5</v>
      </c>
      <c r="K7">
        <v>40.1</v>
      </c>
      <c r="L7">
        <v>5.5</v>
      </c>
    </row>
    <row r="8" spans="1:15" ht="15.75" thickBot="1" x14ac:dyDescent="0.3">
      <c r="A8" s="220" t="s">
        <v>1198</v>
      </c>
      <c r="B8" s="221" t="s">
        <v>1188</v>
      </c>
      <c r="C8" s="221">
        <v>50.01</v>
      </c>
      <c r="D8" s="221" t="s">
        <v>1189</v>
      </c>
      <c r="E8" s="221">
        <v>60</v>
      </c>
      <c r="F8" s="221" t="s">
        <v>1190</v>
      </c>
      <c r="G8" s="222">
        <v>6.2</v>
      </c>
      <c r="K8">
        <v>50.1</v>
      </c>
      <c r="L8">
        <v>6.2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4"/>
  <sheetViews>
    <sheetView tabSelected="1" zoomScale="93" zoomScaleNormal="93" workbookViewId="0">
      <selection activeCell="E54" sqref="E54"/>
    </sheetView>
  </sheetViews>
  <sheetFormatPr baseColWidth="10" defaultRowHeight="15" x14ac:dyDescent="0.25"/>
  <cols>
    <col min="2" max="6" width="17.7109375" customWidth="1"/>
    <col min="7" max="7" width="23.140625" customWidth="1"/>
    <col min="8" max="9" width="23" customWidth="1"/>
    <col min="258" max="261" width="23" customWidth="1"/>
    <col min="262" max="262" width="22.7109375" customWidth="1"/>
    <col min="263" max="263" width="23.140625" customWidth="1"/>
    <col min="264" max="265" width="23" customWidth="1"/>
    <col min="514" max="517" width="23" customWidth="1"/>
    <col min="518" max="518" width="22.7109375" customWidth="1"/>
    <col min="519" max="519" width="23.140625" customWidth="1"/>
    <col min="520" max="521" width="23" customWidth="1"/>
    <col min="770" max="773" width="23" customWidth="1"/>
    <col min="774" max="774" width="22.7109375" customWidth="1"/>
    <col min="775" max="775" width="23.140625" customWidth="1"/>
    <col min="776" max="777" width="23" customWidth="1"/>
    <col min="1026" max="1029" width="23" customWidth="1"/>
    <col min="1030" max="1030" width="22.7109375" customWidth="1"/>
    <col min="1031" max="1031" width="23.140625" customWidth="1"/>
    <col min="1032" max="1033" width="23" customWidth="1"/>
    <col min="1282" max="1285" width="23" customWidth="1"/>
    <col min="1286" max="1286" width="22.7109375" customWidth="1"/>
    <col min="1287" max="1287" width="23.140625" customWidth="1"/>
    <col min="1288" max="1289" width="23" customWidth="1"/>
    <col min="1538" max="1541" width="23" customWidth="1"/>
    <col min="1542" max="1542" width="22.7109375" customWidth="1"/>
    <col min="1543" max="1543" width="23.140625" customWidth="1"/>
    <col min="1544" max="1545" width="23" customWidth="1"/>
    <col min="1794" max="1797" width="23" customWidth="1"/>
    <col min="1798" max="1798" width="22.7109375" customWidth="1"/>
    <col min="1799" max="1799" width="23.140625" customWidth="1"/>
    <col min="1800" max="1801" width="23" customWidth="1"/>
    <col min="2050" max="2053" width="23" customWidth="1"/>
    <col min="2054" max="2054" width="22.7109375" customWidth="1"/>
    <col min="2055" max="2055" width="23.140625" customWidth="1"/>
    <col min="2056" max="2057" width="23" customWidth="1"/>
    <col min="2306" max="2309" width="23" customWidth="1"/>
    <col min="2310" max="2310" width="22.7109375" customWidth="1"/>
    <col min="2311" max="2311" width="23.140625" customWidth="1"/>
    <col min="2312" max="2313" width="23" customWidth="1"/>
    <col min="2562" max="2565" width="23" customWidth="1"/>
    <col min="2566" max="2566" width="22.7109375" customWidth="1"/>
    <col min="2567" max="2567" width="23.140625" customWidth="1"/>
    <col min="2568" max="2569" width="23" customWidth="1"/>
    <col min="2818" max="2821" width="23" customWidth="1"/>
    <col min="2822" max="2822" width="22.7109375" customWidth="1"/>
    <col min="2823" max="2823" width="23.140625" customWidth="1"/>
    <col min="2824" max="2825" width="23" customWidth="1"/>
    <col min="3074" max="3077" width="23" customWidth="1"/>
    <col min="3078" max="3078" width="22.7109375" customWidth="1"/>
    <col min="3079" max="3079" width="23.140625" customWidth="1"/>
    <col min="3080" max="3081" width="23" customWidth="1"/>
    <col min="3330" max="3333" width="23" customWidth="1"/>
    <col min="3334" max="3334" width="22.7109375" customWidth="1"/>
    <col min="3335" max="3335" width="23.140625" customWidth="1"/>
    <col min="3336" max="3337" width="23" customWidth="1"/>
    <col min="3586" max="3589" width="23" customWidth="1"/>
    <col min="3590" max="3590" width="22.7109375" customWidth="1"/>
    <col min="3591" max="3591" width="23.140625" customWidth="1"/>
    <col min="3592" max="3593" width="23" customWidth="1"/>
    <col min="3842" max="3845" width="23" customWidth="1"/>
    <col min="3846" max="3846" width="22.7109375" customWidth="1"/>
    <col min="3847" max="3847" width="23.140625" customWidth="1"/>
    <col min="3848" max="3849" width="23" customWidth="1"/>
    <col min="4098" max="4101" width="23" customWidth="1"/>
    <col min="4102" max="4102" width="22.7109375" customWidth="1"/>
    <col min="4103" max="4103" width="23.140625" customWidth="1"/>
    <col min="4104" max="4105" width="23" customWidth="1"/>
    <col min="4354" max="4357" width="23" customWidth="1"/>
    <col min="4358" max="4358" width="22.7109375" customWidth="1"/>
    <col min="4359" max="4359" width="23.140625" customWidth="1"/>
    <col min="4360" max="4361" width="23" customWidth="1"/>
    <col min="4610" max="4613" width="23" customWidth="1"/>
    <col min="4614" max="4614" width="22.7109375" customWidth="1"/>
    <col min="4615" max="4615" width="23.140625" customWidth="1"/>
    <col min="4616" max="4617" width="23" customWidth="1"/>
    <col min="4866" max="4869" width="23" customWidth="1"/>
    <col min="4870" max="4870" width="22.7109375" customWidth="1"/>
    <col min="4871" max="4871" width="23.140625" customWidth="1"/>
    <col min="4872" max="4873" width="23" customWidth="1"/>
    <col min="5122" max="5125" width="23" customWidth="1"/>
    <col min="5126" max="5126" width="22.7109375" customWidth="1"/>
    <col min="5127" max="5127" width="23.140625" customWidth="1"/>
    <col min="5128" max="5129" width="23" customWidth="1"/>
    <col min="5378" max="5381" width="23" customWidth="1"/>
    <col min="5382" max="5382" width="22.7109375" customWidth="1"/>
    <col min="5383" max="5383" width="23.140625" customWidth="1"/>
    <col min="5384" max="5385" width="23" customWidth="1"/>
    <col min="5634" max="5637" width="23" customWidth="1"/>
    <col min="5638" max="5638" width="22.7109375" customWidth="1"/>
    <col min="5639" max="5639" width="23.140625" customWidth="1"/>
    <col min="5640" max="5641" width="23" customWidth="1"/>
    <col min="5890" max="5893" width="23" customWidth="1"/>
    <col min="5894" max="5894" width="22.7109375" customWidth="1"/>
    <col min="5895" max="5895" width="23.140625" customWidth="1"/>
    <col min="5896" max="5897" width="23" customWidth="1"/>
    <col min="6146" max="6149" width="23" customWidth="1"/>
    <col min="6150" max="6150" width="22.7109375" customWidth="1"/>
    <col min="6151" max="6151" width="23.140625" customWidth="1"/>
    <col min="6152" max="6153" width="23" customWidth="1"/>
    <col min="6402" max="6405" width="23" customWidth="1"/>
    <col min="6406" max="6406" width="22.7109375" customWidth="1"/>
    <col min="6407" max="6407" width="23.140625" customWidth="1"/>
    <col min="6408" max="6409" width="23" customWidth="1"/>
    <col min="6658" max="6661" width="23" customWidth="1"/>
    <col min="6662" max="6662" width="22.7109375" customWidth="1"/>
    <col min="6663" max="6663" width="23.140625" customWidth="1"/>
    <col min="6664" max="6665" width="23" customWidth="1"/>
    <col min="6914" max="6917" width="23" customWidth="1"/>
    <col min="6918" max="6918" width="22.7109375" customWidth="1"/>
    <col min="6919" max="6919" width="23.140625" customWidth="1"/>
    <col min="6920" max="6921" width="23" customWidth="1"/>
    <col min="7170" max="7173" width="23" customWidth="1"/>
    <col min="7174" max="7174" width="22.7109375" customWidth="1"/>
    <col min="7175" max="7175" width="23.140625" customWidth="1"/>
    <col min="7176" max="7177" width="23" customWidth="1"/>
    <col min="7426" max="7429" width="23" customWidth="1"/>
    <col min="7430" max="7430" width="22.7109375" customWidth="1"/>
    <col min="7431" max="7431" width="23.140625" customWidth="1"/>
    <col min="7432" max="7433" width="23" customWidth="1"/>
    <col min="7682" max="7685" width="23" customWidth="1"/>
    <col min="7686" max="7686" width="22.7109375" customWidth="1"/>
    <col min="7687" max="7687" width="23.140625" customWidth="1"/>
    <col min="7688" max="7689" width="23" customWidth="1"/>
    <col min="7938" max="7941" width="23" customWidth="1"/>
    <col min="7942" max="7942" width="22.7109375" customWidth="1"/>
    <col min="7943" max="7943" width="23.140625" customWidth="1"/>
    <col min="7944" max="7945" width="23" customWidth="1"/>
    <col min="8194" max="8197" width="23" customWidth="1"/>
    <col min="8198" max="8198" width="22.7109375" customWidth="1"/>
    <col min="8199" max="8199" width="23.140625" customWidth="1"/>
    <col min="8200" max="8201" width="23" customWidth="1"/>
    <col min="8450" max="8453" width="23" customWidth="1"/>
    <col min="8454" max="8454" width="22.7109375" customWidth="1"/>
    <col min="8455" max="8455" width="23.140625" customWidth="1"/>
    <col min="8456" max="8457" width="23" customWidth="1"/>
    <col min="8706" max="8709" width="23" customWidth="1"/>
    <col min="8710" max="8710" width="22.7109375" customWidth="1"/>
    <col min="8711" max="8711" width="23.140625" customWidth="1"/>
    <col min="8712" max="8713" width="23" customWidth="1"/>
    <col min="8962" max="8965" width="23" customWidth="1"/>
    <col min="8966" max="8966" width="22.7109375" customWidth="1"/>
    <col min="8967" max="8967" width="23.140625" customWidth="1"/>
    <col min="8968" max="8969" width="23" customWidth="1"/>
    <col min="9218" max="9221" width="23" customWidth="1"/>
    <col min="9222" max="9222" width="22.7109375" customWidth="1"/>
    <col min="9223" max="9223" width="23.140625" customWidth="1"/>
    <col min="9224" max="9225" width="23" customWidth="1"/>
    <col min="9474" max="9477" width="23" customWidth="1"/>
    <col min="9478" max="9478" width="22.7109375" customWidth="1"/>
    <col min="9479" max="9479" width="23.140625" customWidth="1"/>
    <col min="9480" max="9481" width="23" customWidth="1"/>
    <col min="9730" max="9733" width="23" customWidth="1"/>
    <col min="9734" max="9734" width="22.7109375" customWidth="1"/>
    <col min="9735" max="9735" width="23.140625" customWidth="1"/>
    <col min="9736" max="9737" width="23" customWidth="1"/>
    <col min="9986" max="9989" width="23" customWidth="1"/>
    <col min="9990" max="9990" width="22.7109375" customWidth="1"/>
    <col min="9991" max="9991" width="23.140625" customWidth="1"/>
    <col min="9992" max="9993" width="23" customWidth="1"/>
    <col min="10242" max="10245" width="23" customWidth="1"/>
    <col min="10246" max="10246" width="22.7109375" customWidth="1"/>
    <col min="10247" max="10247" width="23.140625" customWidth="1"/>
    <col min="10248" max="10249" width="23" customWidth="1"/>
    <col min="10498" max="10501" width="23" customWidth="1"/>
    <col min="10502" max="10502" width="22.7109375" customWidth="1"/>
    <col min="10503" max="10503" width="23.140625" customWidth="1"/>
    <col min="10504" max="10505" width="23" customWidth="1"/>
    <col min="10754" max="10757" width="23" customWidth="1"/>
    <col min="10758" max="10758" width="22.7109375" customWidth="1"/>
    <col min="10759" max="10759" width="23.140625" customWidth="1"/>
    <col min="10760" max="10761" width="23" customWidth="1"/>
    <col min="11010" max="11013" width="23" customWidth="1"/>
    <col min="11014" max="11014" width="22.7109375" customWidth="1"/>
    <col min="11015" max="11015" width="23.140625" customWidth="1"/>
    <col min="11016" max="11017" width="23" customWidth="1"/>
    <col min="11266" max="11269" width="23" customWidth="1"/>
    <col min="11270" max="11270" width="22.7109375" customWidth="1"/>
    <col min="11271" max="11271" width="23.140625" customWidth="1"/>
    <col min="11272" max="11273" width="23" customWidth="1"/>
    <col min="11522" max="11525" width="23" customWidth="1"/>
    <col min="11526" max="11526" width="22.7109375" customWidth="1"/>
    <col min="11527" max="11527" width="23.140625" customWidth="1"/>
    <col min="11528" max="11529" width="23" customWidth="1"/>
    <col min="11778" max="11781" width="23" customWidth="1"/>
    <col min="11782" max="11782" width="22.7109375" customWidth="1"/>
    <col min="11783" max="11783" width="23.140625" customWidth="1"/>
    <col min="11784" max="11785" width="23" customWidth="1"/>
    <col min="12034" max="12037" width="23" customWidth="1"/>
    <col min="12038" max="12038" width="22.7109375" customWidth="1"/>
    <col min="12039" max="12039" width="23.140625" customWidth="1"/>
    <col min="12040" max="12041" width="23" customWidth="1"/>
    <col min="12290" max="12293" width="23" customWidth="1"/>
    <col min="12294" max="12294" width="22.7109375" customWidth="1"/>
    <col min="12295" max="12295" width="23.140625" customWidth="1"/>
    <col min="12296" max="12297" width="23" customWidth="1"/>
    <col min="12546" max="12549" width="23" customWidth="1"/>
    <col min="12550" max="12550" width="22.7109375" customWidth="1"/>
    <col min="12551" max="12551" width="23.140625" customWidth="1"/>
    <col min="12552" max="12553" width="23" customWidth="1"/>
    <col min="12802" max="12805" width="23" customWidth="1"/>
    <col min="12806" max="12806" width="22.7109375" customWidth="1"/>
    <col min="12807" max="12807" width="23.140625" customWidth="1"/>
    <col min="12808" max="12809" width="23" customWidth="1"/>
    <col min="13058" max="13061" width="23" customWidth="1"/>
    <col min="13062" max="13062" width="22.7109375" customWidth="1"/>
    <col min="13063" max="13063" width="23.140625" customWidth="1"/>
    <col min="13064" max="13065" width="23" customWidth="1"/>
    <col min="13314" max="13317" width="23" customWidth="1"/>
    <col min="13318" max="13318" width="22.7109375" customWidth="1"/>
    <col min="13319" max="13319" width="23.140625" customWidth="1"/>
    <col min="13320" max="13321" width="23" customWidth="1"/>
    <col min="13570" max="13573" width="23" customWidth="1"/>
    <col min="13574" max="13574" width="22.7109375" customWidth="1"/>
    <col min="13575" max="13575" width="23.140625" customWidth="1"/>
    <col min="13576" max="13577" width="23" customWidth="1"/>
    <col min="13826" max="13829" width="23" customWidth="1"/>
    <col min="13830" max="13830" width="22.7109375" customWidth="1"/>
    <col min="13831" max="13831" width="23.140625" customWidth="1"/>
    <col min="13832" max="13833" width="23" customWidth="1"/>
    <col min="14082" max="14085" width="23" customWidth="1"/>
    <col min="14086" max="14086" width="22.7109375" customWidth="1"/>
    <col min="14087" max="14087" width="23.140625" customWidth="1"/>
    <col min="14088" max="14089" width="23" customWidth="1"/>
    <col min="14338" max="14341" width="23" customWidth="1"/>
    <col min="14342" max="14342" width="22.7109375" customWidth="1"/>
    <col min="14343" max="14343" width="23.140625" customWidth="1"/>
    <col min="14344" max="14345" width="23" customWidth="1"/>
    <col min="14594" max="14597" width="23" customWidth="1"/>
    <col min="14598" max="14598" width="22.7109375" customWidth="1"/>
    <col min="14599" max="14599" width="23.140625" customWidth="1"/>
    <col min="14600" max="14601" width="23" customWidth="1"/>
    <col min="14850" max="14853" width="23" customWidth="1"/>
    <col min="14854" max="14854" width="22.7109375" customWidth="1"/>
    <col min="14855" max="14855" width="23.140625" customWidth="1"/>
    <col min="14856" max="14857" width="23" customWidth="1"/>
    <col min="15106" max="15109" width="23" customWidth="1"/>
    <col min="15110" max="15110" width="22.7109375" customWidth="1"/>
    <col min="15111" max="15111" width="23.140625" customWidth="1"/>
    <col min="15112" max="15113" width="23" customWidth="1"/>
    <col min="15362" max="15365" width="23" customWidth="1"/>
    <col min="15366" max="15366" width="22.7109375" customWidth="1"/>
    <col min="15367" max="15367" width="23.140625" customWidth="1"/>
    <col min="15368" max="15369" width="23" customWidth="1"/>
    <col min="15618" max="15621" width="23" customWidth="1"/>
    <col min="15622" max="15622" width="22.7109375" customWidth="1"/>
    <col min="15623" max="15623" width="23.140625" customWidth="1"/>
    <col min="15624" max="15625" width="23" customWidth="1"/>
    <col min="15874" max="15877" width="23" customWidth="1"/>
    <col min="15878" max="15878" width="22.7109375" customWidth="1"/>
    <col min="15879" max="15879" width="23.140625" customWidth="1"/>
    <col min="15880" max="15881" width="23" customWidth="1"/>
    <col min="16130" max="16133" width="23" customWidth="1"/>
    <col min="16134" max="16134" width="22.7109375" customWidth="1"/>
    <col min="16135" max="16135" width="23.140625" customWidth="1"/>
    <col min="16136" max="16137" width="23" customWidth="1"/>
  </cols>
  <sheetData>
    <row r="1" spans="1:11" s="267" customFormat="1" ht="18.75" x14ac:dyDescent="0.3">
      <c r="A1" s="275" t="s">
        <v>1061</v>
      </c>
      <c r="B1" s="275"/>
      <c r="C1" s="275"/>
      <c r="D1" s="276"/>
      <c r="E1" s="273" t="s">
        <v>1062</v>
      </c>
      <c r="F1" s="274"/>
    </row>
    <row r="2" spans="1:11" ht="6.75" customHeight="1" x14ac:dyDescent="0.3">
      <c r="A2" s="157"/>
      <c r="D2" s="157"/>
      <c r="F2" s="158"/>
    </row>
    <row r="3" spans="1:11" x14ac:dyDescent="0.25">
      <c r="B3" s="149" t="s">
        <v>1063</v>
      </c>
      <c r="C3" s="149" t="s">
        <v>1064</v>
      </c>
      <c r="D3" s="149" t="s">
        <v>1065</v>
      </c>
      <c r="E3" s="149" t="s">
        <v>1066</v>
      </c>
      <c r="F3" s="149" t="s">
        <v>1067</v>
      </c>
    </row>
    <row r="4" spans="1:11" x14ac:dyDescent="0.25">
      <c r="A4" s="48" t="s">
        <v>1216</v>
      </c>
      <c r="B4" s="196">
        <v>45292</v>
      </c>
      <c r="C4" s="196">
        <v>45293</v>
      </c>
      <c r="D4" s="196">
        <v>45294</v>
      </c>
      <c r="E4" s="196">
        <v>45295</v>
      </c>
      <c r="F4" s="196">
        <v>45296</v>
      </c>
    </row>
    <row r="5" spans="1:11" ht="18.75" customHeight="1" x14ac:dyDescent="0.25">
      <c r="A5" s="159" t="s">
        <v>5</v>
      </c>
      <c r="B5" s="268" t="str" cm="1">
        <f t="array" aca="1" ref="B5" ca="1">INDIRECT("'" &amp;$A$4&amp;"'!O"&amp;COLUMN()*6-7)</f>
        <v>FERIE</v>
      </c>
      <c r="C5" s="268" t="str" cm="1">
        <f t="array" aca="1" ref="C5" ca="1">INDIRECT("'" &amp;$A$4&amp;"'!O"&amp;COLUMN()*6-7)</f>
        <v>LE THILLAY</v>
      </c>
      <c r="D5" s="268" t="str" cm="1">
        <f t="array" aca="1" ref="D5" ca="1">INDIRECT("'" &amp;$A$4&amp;"'!O"&amp;COLUMN()*6-7)</f>
        <v>COMMENY</v>
      </c>
      <c r="E5" s="268" t="str" cm="1">
        <f t="array" aca="1" ref="E5" ca="1">INDIRECT("'" &amp;$A$4&amp;"'!O"&amp;COLUMN()*6-7)</f>
        <v/>
      </c>
      <c r="F5" s="268" t="str" cm="1">
        <f t="array" aca="1" ref="F5" ca="1">INDIRECT("'" &amp;$A$4&amp;"'!O"&amp;COLUMN()*6-7)</f>
        <v/>
      </c>
    </row>
    <row r="6" spans="1:11" x14ac:dyDescent="0.25">
      <c r="A6" s="247" t="s">
        <v>1199</v>
      </c>
      <c r="B6" s="268" t="str" cm="1">
        <f t="array" aca="1" ref="B6" ca="1">INDIRECT("'" &amp;$A$4&amp;"'!P"&amp;COLUMN()*6-7)</f>
        <v/>
      </c>
      <c r="C6" s="268" t="str" cm="1">
        <f t="array" aca="1" ref="C6" ca="1">INDIRECT("'" &amp;$A$4&amp;"'!P"&amp;COLUMN()*6-7)</f>
        <v>BEAUCHAMP</v>
      </c>
      <c r="D6" s="268" t="str" cm="1">
        <f t="array" aca="1" ref="D6" ca="1">INDIRECT("'" &amp;$A$4&amp;"'!P"&amp;COLUMN()*6-7)</f>
        <v>EAUBONNE</v>
      </c>
      <c r="E6" s="268" t="str" cm="1">
        <f t="array" aca="1" ref="E6" ca="1">INDIRECT("'" &amp;$A$4&amp;"'!P"&amp;COLUMN()*6-7)</f>
        <v/>
      </c>
      <c r="F6" s="268" t="str" cm="1">
        <f t="array" aca="1" ref="F6" ca="1">INDIRECT("'" &amp;$A$4&amp;"'!P"&amp;COLUMN()*6-7)</f>
        <v/>
      </c>
    </row>
    <row r="7" spans="1:11" x14ac:dyDescent="0.25">
      <c r="A7" s="247" t="s">
        <v>1200</v>
      </c>
      <c r="B7" s="268" t="str" cm="1">
        <f t="array" aca="1" ref="B7" ca="1">INDIRECT("'" &amp;$A$4&amp;"'!Q"&amp;COLUMN()*6-7)</f>
        <v/>
      </c>
      <c r="C7" s="268" t="str" cm="1">
        <f t="array" aca="1" ref="C7" ca="1">INDIRECT("'" &amp;$A$4&amp;"'!Q"&amp;COLUMN()*6-7)</f>
        <v>BAILLET EN FRANCE</v>
      </c>
      <c r="D7" s="268" t="str" cm="1">
        <f t="array" aca="1" ref="D7" ca="1">INDIRECT("'" &amp;$A$4&amp;"'!Q"&amp;COLUMN()*6-7)</f>
        <v/>
      </c>
      <c r="E7" s="268" t="str" cm="1">
        <f t="array" aca="1" ref="E7" ca="1">INDIRECT("'" &amp;$A$4&amp;"'!Q"&amp;COLUMN()*6-7)</f>
        <v/>
      </c>
      <c r="F7" s="268" t="str" cm="1">
        <f t="array" aca="1" ref="F7" ca="1">INDIRECT("'" &amp;$A$4&amp;"'!Q"&amp;COLUMN()*6-7)</f>
        <v/>
      </c>
    </row>
    <row r="8" spans="1:11" ht="18.75" customHeight="1" x14ac:dyDescent="0.25">
      <c r="A8" s="247" t="s">
        <v>1201</v>
      </c>
      <c r="B8" s="268" t="str" cm="1">
        <f t="array" aca="1" ref="B8" ca="1">INDIRECT("'" &amp;$A$4&amp;"'!R"&amp;COLUMN()*6-7)</f>
        <v/>
      </c>
      <c r="C8" s="268" t="str" cm="1">
        <f t="array" aca="1" ref="C8" ca="1">INDIRECT("'" &amp;$A$4&amp;"'!R"&amp;COLUMN()*6-7)</f>
        <v/>
      </c>
      <c r="D8" s="268" t="str" cm="1">
        <f t="array" aca="1" ref="D8" ca="1">INDIRECT("'" &amp;$A$4&amp;"'!R"&amp;COLUMN()*6-7)</f>
        <v/>
      </c>
      <c r="E8" s="268" t="str" cm="1">
        <f t="array" aca="1" ref="E8" ca="1">INDIRECT("'" &amp;$A$4&amp;"'!R"&amp;COLUMN()*6-7)</f>
        <v/>
      </c>
      <c r="F8" s="268" t="str" cm="1">
        <f t="array" aca="1" ref="F8" ca="1">INDIRECT("'" &amp;$A$4&amp;"'!R"&amp;COLUMN()*6-7)</f>
        <v/>
      </c>
    </row>
    <row r="9" spans="1:11" x14ac:dyDescent="0.25">
      <c r="A9" s="247" t="s">
        <v>956</v>
      </c>
      <c r="B9" s="268" t="str" cm="1">
        <f t="array" aca="1" ref="B9" ca="1">INDIRECT("'" &amp;$A$4&amp;"'!S"&amp;COLUMN()*6-7)</f>
        <v/>
      </c>
      <c r="C9" s="268" t="str" cm="1">
        <f t="array" aca="1" ref="C9" ca="1">INDIRECT("'" &amp;$A$4&amp;"'!S"&amp;COLUMN()*6-7)</f>
        <v/>
      </c>
      <c r="D9" s="268" t="str" cm="1">
        <f t="array" aca="1" ref="D9" ca="1">INDIRECT("'" &amp;$A$4&amp;"'!S"&amp;COLUMN()*6-7)</f>
        <v/>
      </c>
      <c r="E9" s="268" t="str" cm="1">
        <f t="array" aca="1" ref="E9" ca="1">INDIRECT("'" &amp;$A$4&amp;"'!S"&amp;COLUMN()*6-7)</f>
        <v/>
      </c>
      <c r="F9" s="268" t="str" cm="1">
        <f t="array" aca="1" ref="F9" ca="1">INDIRECT("'" &amp;$A$4&amp;"'!S"&amp;COLUMN()*6-7)</f>
        <v/>
      </c>
    </row>
    <row r="10" spans="1:11" ht="6.75" customHeight="1" x14ac:dyDescent="0.25">
      <c r="E10" s="175"/>
    </row>
    <row r="11" spans="1:11" ht="18.75" customHeight="1" x14ac:dyDescent="0.25">
      <c r="B11" s="149" t="s">
        <v>1063</v>
      </c>
      <c r="C11" s="149" t="s">
        <v>1064</v>
      </c>
      <c r="D11" s="149" t="s">
        <v>1065</v>
      </c>
      <c r="E11" s="149" t="s">
        <v>1066</v>
      </c>
      <c r="F11" s="149" t="s">
        <v>1067</v>
      </c>
    </row>
    <row r="12" spans="1:11" ht="18.75" customHeight="1" x14ac:dyDescent="0.25">
      <c r="A12" s="48" t="s">
        <v>1217</v>
      </c>
      <c r="B12" s="196">
        <v>45299</v>
      </c>
      <c r="C12" s="196">
        <v>45300</v>
      </c>
      <c r="D12" s="196">
        <v>45301</v>
      </c>
      <c r="E12" s="196">
        <v>45302</v>
      </c>
      <c r="F12" s="196">
        <v>45303</v>
      </c>
    </row>
    <row r="13" spans="1:11" ht="15" customHeight="1" x14ac:dyDescent="0.25">
      <c r="A13" s="159" t="s">
        <v>5</v>
      </c>
      <c r="B13" s="268" t="str" cm="1">
        <f t="array" aca="1" ref="B13" ca="1">INDIRECT("'" &amp;$A$12&amp;"'!O"&amp;COLUMN()*6-7)</f>
        <v>GONESSE</v>
      </c>
      <c r="C13" s="268" t="str" cm="1">
        <f t="array" aca="1" ref="C13" ca="1">INDIRECT("'" &amp;$A$12&amp;"'!O"&amp;COLUMN()*6-7)</f>
        <v>PARIS</v>
      </c>
      <c r="D13" s="268" t="str" cm="1">
        <f t="array" aca="1" ref="D13" ca="1">INDIRECT("'" &amp;$A$12&amp;"'!O"&amp;COLUMN()*6-7)</f>
        <v>SAINT GRATIEN</v>
      </c>
      <c r="E13" s="268" t="str" cm="1">
        <f t="array" aca="1" ref="E13" ca="1">INDIRECT("'" &amp;$A$12&amp;"'!O"&amp;COLUMN()*6-7)</f>
        <v/>
      </c>
      <c r="F13" s="268" t="str" cm="1">
        <f t="array" aca="1" ref="F13" ca="1">INDIRECT("'" &amp;$A$12&amp;"'!O"&amp;COLUMN()*6-7)</f>
        <v/>
      </c>
    </row>
    <row r="14" spans="1:11" ht="15" customHeight="1" x14ac:dyDescent="0.25">
      <c r="A14" s="247" t="s">
        <v>1199</v>
      </c>
      <c r="B14" s="268" t="str" cm="1">
        <f t="array" aca="1" ref="B14" ca="1">INDIRECT("'" &amp;$A$12&amp;"'!P"&amp;COLUMN()*6-7)</f>
        <v/>
      </c>
      <c r="C14" s="268" t="str" cm="1">
        <f t="array" aca="1" ref="C14" ca="1">INDIRECT("'" &amp;$A$12&amp;"'!P"&amp;COLUMN()*6-7)</f>
        <v/>
      </c>
      <c r="D14" s="268" t="str" cm="1">
        <f t="array" aca="1" ref="D14" ca="1">INDIRECT("'" &amp;$A$12&amp;"'!P"&amp;COLUMN()*6-7)</f>
        <v/>
      </c>
      <c r="E14" s="268" t="str" cm="1">
        <f t="array" aca="1" ref="E14" ca="1">INDIRECT("'" &amp;$A$12&amp;"'!P"&amp;COLUMN()*6-7)</f>
        <v/>
      </c>
      <c r="F14" s="268" t="str" cm="1">
        <f t="array" aca="1" ref="F14" ca="1">INDIRECT("'" &amp;$A$12&amp;"'!P"&amp;COLUMN()*6-7)</f>
        <v/>
      </c>
    </row>
    <row r="15" spans="1:11" x14ac:dyDescent="0.25">
      <c r="A15" s="247" t="s">
        <v>1200</v>
      </c>
      <c r="B15" s="268" t="str" cm="1">
        <f t="array" aca="1" ref="B15" ca="1">INDIRECT("'" &amp;$A$12&amp;"'!Q"&amp;COLUMN()*6-7)</f>
        <v/>
      </c>
      <c r="C15" s="268" t="str" cm="1">
        <f t="array" aca="1" ref="C15" ca="1">INDIRECT("'" &amp;$A$12&amp;"'!Q"&amp;COLUMN()*6-7)</f>
        <v/>
      </c>
      <c r="D15" s="268" t="str" cm="1">
        <f t="array" aca="1" ref="D15" ca="1">INDIRECT("'" &amp;$A$12&amp;"'!Q"&amp;COLUMN()*6-7)</f>
        <v/>
      </c>
      <c r="E15" s="268" t="str" cm="1">
        <f t="array" aca="1" ref="E15" ca="1">INDIRECT("'" &amp;$A$12&amp;"'!Q"&amp;COLUMN()*6-7)</f>
        <v/>
      </c>
      <c r="F15" s="268" t="str" cm="1">
        <f t="array" aca="1" ref="F15" ca="1">INDIRECT("'" &amp;$A$12&amp;"'!Q"&amp;COLUMN()*6-7)</f>
        <v/>
      </c>
    </row>
    <row r="16" spans="1:11" ht="18.75" customHeight="1" x14ac:dyDescent="0.25">
      <c r="A16" s="247" t="s">
        <v>1201</v>
      </c>
      <c r="B16" s="268" t="str" cm="1">
        <f t="array" aca="1" ref="B16" ca="1">INDIRECT("'" &amp;$A$12&amp;"'!R"&amp;COLUMN()*6-7)</f>
        <v/>
      </c>
      <c r="C16" s="268" t="str" cm="1">
        <f t="array" aca="1" ref="C16" ca="1">INDIRECT("'" &amp;$A$12&amp;"'!R"&amp;COLUMN()*6-7)</f>
        <v/>
      </c>
      <c r="D16" s="268" t="str" cm="1">
        <f t="array" aca="1" ref="D16" ca="1">INDIRECT("'" &amp;$A$12&amp;"'!R"&amp;COLUMN()*6-7)</f>
        <v/>
      </c>
      <c r="E16" s="268" t="str" cm="1">
        <f t="array" aca="1" ref="E16" ca="1">INDIRECT("'" &amp;$A$12&amp;"'!R"&amp;COLUMN()*6-7)</f>
        <v/>
      </c>
      <c r="F16" s="268" t="str" cm="1">
        <f t="array" aca="1" ref="F16" ca="1">INDIRECT("'" &amp;$A$12&amp;"'!R"&amp;COLUMN()*6-7)</f>
        <v/>
      </c>
      <c r="K16" t="s">
        <v>107</v>
      </c>
    </row>
    <row r="17" spans="1:13" ht="18.75" customHeight="1" x14ac:dyDescent="0.25">
      <c r="A17" s="247" t="s">
        <v>956</v>
      </c>
      <c r="B17" s="268" t="str" cm="1">
        <f t="array" aca="1" ref="B17" ca="1">INDIRECT("'" &amp;$A$12&amp;"'!S"&amp;COLUMN()*6-7)</f>
        <v/>
      </c>
      <c r="C17" s="268" t="str" cm="1">
        <f t="array" aca="1" ref="C17" ca="1">INDIRECT("'" &amp;$A$12&amp;"'!S"&amp;COLUMN()*6-7)</f>
        <v/>
      </c>
      <c r="D17" s="268" t="str" cm="1">
        <f t="array" aca="1" ref="D17" ca="1">INDIRECT("'" &amp;$A$12&amp;"'!S"&amp;COLUMN()*6-7)</f>
        <v/>
      </c>
      <c r="E17" s="268" t="str" cm="1">
        <f t="array" aca="1" ref="E17" ca="1">INDIRECT("'" &amp;$A$12&amp;"'!S"&amp;COLUMN()*6-7)</f>
        <v/>
      </c>
      <c r="F17" s="268" t="str" cm="1">
        <f t="array" aca="1" ref="F17" ca="1">INDIRECT("'" &amp;$A$12&amp;"'!S"&amp;COLUMN()*6-7)</f>
        <v/>
      </c>
      <c r="G17" s="162" t="s">
        <v>107</v>
      </c>
      <c r="H17" s="163"/>
      <c r="I17" s="164" t="s">
        <v>107</v>
      </c>
    </row>
    <row r="18" spans="1:13" ht="8.25" customHeight="1" x14ac:dyDescent="0.25"/>
    <row r="19" spans="1:13" x14ac:dyDescent="0.25">
      <c r="B19" s="149" t="s">
        <v>1063</v>
      </c>
      <c r="C19" s="149" t="s">
        <v>1064</v>
      </c>
      <c r="D19" s="149" t="s">
        <v>1065</v>
      </c>
      <c r="E19" s="149" t="s">
        <v>1066</v>
      </c>
      <c r="F19" s="149" t="s">
        <v>1067</v>
      </c>
    </row>
    <row r="20" spans="1:13" x14ac:dyDescent="0.25">
      <c r="A20" s="48" t="s">
        <v>1218</v>
      </c>
      <c r="B20" s="196">
        <v>45306</v>
      </c>
      <c r="C20" s="196">
        <v>45307</v>
      </c>
      <c r="D20" s="196">
        <v>45308</v>
      </c>
      <c r="E20" s="196">
        <v>45309</v>
      </c>
      <c r="F20" s="196">
        <v>45310</v>
      </c>
    </row>
    <row r="21" spans="1:13" x14ac:dyDescent="0.25">
      <c r="A21" s="159" t="s">
        <v>5</v>
      </c>
      <c r="B21" s="268" t="str" cm="1">
        <f t="array" aca="1" ref="B21" ca="1">INDIRECT("'" &amp;$A$20&amp;"'!O"&amp;COLUMN()*6-7)</f>
        <v>EAUBONNE</v>
      </c>
      <c r="C21" s="268" t="str" cm="1">
        <f t="array" aca="1" ref="C21" ca="1">INDIRECT("'" &amp;$A$20&amp;"'!O"&amp;COLUMN()*6-7)</f>
        <v>DEUIL LA BARRE</v>
      </c>
      <c r="D21" s="268" t="str" cm="1">
        <f t="array" aca="1" ref="D21" ca="1">INDIRECT("'" &amp;$A$20&amp;"'!O"&amp;COLUMN()*6-7)</f>
        <v>GONESSE</v>
      </c>
      <c r="E21" s="268" t="str" cm="1">
        <f t="array" aca="1" ref="E21" ca="1">INDIRECT("'" &amp;$A$20&amp;"'!O"&amp;COLUMN()*6-7)</f>
        <v/>
      </c>
      <c r="F21" s="268" t="str" cm="1">
        <f t="array" aca="1" ref="F21" ca="1">INDIRECT("'" &amp;$A$20&amp;"'!O"&amp;COLUMN()*6-7)</f>
        <v/>
      </c>
    </row>
    <row r="22" spans="1:13" x14ac:dyDescent="0.25">
      <c r="A22" s="247" t="s">
        <v>1199</v>
      </c>
      <c r="B22" s="268" t="str" cm="1">
        <f t="array" aca="1" ref="B22" ca="1">INDIRECT("'" &amp;$A$20&amp;"'!P"&amp;COLUMN()*6-7)</f>
        <v/>
      </c>
      <c r="C22" s="268" t="str" cm="1">
        <f t="array" aca="1" ref="C22" ca="1">INDIRECT("'" &amp;$A$20&amp;"'!P"&amp;COLUMN()*6-7)</f>
        <v/>
      </c>
      <c r="D22" s="268" t="str" cm="1">
        <f t="array" aca="1" ref="D22" ca="1">INDIRECT("'" &amp;$A$20&amp;"'!P"&amp;COLUMN()*6-7)</f>
        <v/>
      </c>
      <c r="E22" s="268" t="str" cm="1">
        <f t="array" aca="1" ref="E22" ca="1">INDIRECT("'" &amp;$A$20&amp;"'!P"&amp;COLUMN()*6-7)</f>
        <v/>
      </c>
      <c r="F22" s="268" t="str" cm="1">
        <f t="array" aca="1" ref="F22" ca="1">INDIRECT("'" &amp;$A$20&amp;"'!P"&amp;COLUMN()*6-7)</f>
        <v/>
      </c>
    </row>
    <row r="23" spans="1:13" x14ac:dyDescent="0.25">
      <c r="A23" s="247" t="s">
        <v>1200</v>
      </c>
      <c r="B23" s="268" t="str" cm="1">
        <f t="array" aca="1" ref="B23" ca="1">INDIRECT("'" &amp;$A$20&amp;"'!Q"&amp;COLUMN()*6-7)</f>
        <v/>
      </c>
      <c r="C23" s="268" t="str" cm="1">
        <f t="array" aca="1" ref="C23" ca="1">INDIRECT("'" &amp;$A$20&amp;"'!Q"&amp;COLUMN()*6-7)</f>
        <v/>
      </c>
      <c r="D23" s="268" t="str" cm="1">
        <f t="array" aca="1" ref="D23" ca="1">INDIRECT("'" &amp;$A$20&amp;"'!Q"&amp;COLUMN()*6-7)</f>
        <v/>
      </c>
      <c r="E23" s="268" t="str" cm="1">
        <f t="array" aca="1" ref="E23" ca="1">INDIRECT("'" &amp;$A$20&amp;"'!Q"&amp;COLUMN()*6-7)</f>
        <v/>
      </c>
      <c r="F23" s="268" t="str" cm="1">
        <f t="array" aca="1" ref="F23" ca="1">INDIRECT("'" &amp;$A$20&amp;"'!Q"&amp;COLUMN()*6-7)</f>
        <v/>
      </c>
    </row>
    <row r="24" spans="1:13" x14ac:dyDescent="0.25">
      <c r="A24" s="247" t="s">
        <v>1201</v>
      </c>
      <c r="B24" s="268" t="str" cm="1">
        <f t="array" aca="1" ref="B24" ca="1">INDIRECT("'" &amp;$A$20&amp;"'!R"&amp;COLUMN()*6-7)</f>
        <v/>
      </c>
      <c r="C24" s="268" t="str" cm="1">
        <f t="array" aca="1" ref="C24" ca="1">INDIRECT("'" &amp;$A$20&amp;"'!R"&amp;COLUMN()*6-7)</f>
        <v/>
      </c>
      <c r="D24" s="268" t="str" cm="1">
        <f t="array" aca="1" ref="D24" ca="1">INDIRECT("'" &amp;$A$20&amp;"'!R"&amp;COLUMN()*6-7)</f>
        <v/>
      </c>
      <c r="E24" s="268" t="str" cm="1">
        <f t="array" aca="1" ref="E24" ca="1">INDIRECT("'" &amp;$A$20&amp;"'!R"&amp;COLUMN()*6-7)</f>
        <v/>
      </c>
      <c r="F24" s="268" t="str" cm="1">
        <f t="array" aca="1" ref="F24" ca="1">INDIRECT("'" &amp;$A$20&amp;"'!R"&amp;COLUMN()*6-7)</f>
        <v/>
      </c>
    </row>
    <row r="25" spans="1:13" x14ac:dyDescent="0.25">
      <c r="A25" s="247" t="s">
        <v>956</v>
      </c>
      <c r="B25" s="268" t="str" cm="1">
        <f t="array" aca="1" ref="B25" ca="1">INDIRECT("'" &amp;$A$20&amp;"'!S"&amp;COLUMN()*6-7)</f>
        <v/>
      </c>
      <c r="C25" s="268" t="str" cm="1">
        <f t="array" aca="1" ref="C25" ca="1">INDIRECT("'" &amp;$A$20&amp;"'!S"&amp;COLUMN()*6-7)</f>
        <v/>
      </c>
      <c r="D25" s="268" t="str" cm="1">
        <f t="array" aca="1" ref="D25" ca="1">INDIRECT("'" &amp;$A$20&amp;"'!S"&amp;COLUMN()*6-7)</f>
        <v/>
      </c>
      <c r="E25" s="268" t="str" cm="1">
        <f t="array" aca="1" ref="E25" ca="1">INDIRECT("'" &amp;$A$20&amp;"'!S"&amp;COLUMN()*6-7)</f>
        <v/>
      </c>
      <c r="F25" s="268" t="str" cm="1">
        <f t="array" aca="1" ref="F25" ca="1">INDIRECT("'" &amp;$A$20&amp;"'!S"&amp;COLUMN()*6-7)</f>
        <v/>
      </c>
    </row>
    <row r="26" spans="1:13" ht="8.25" customHeight="1" x14ac:dyDescent="0.25">
      <c r="A26" s="160"/>
      <c r="B26" s="177"/>
      <c r="C26" s="177"/>
      <c r="D26" s="177"/>
      <c r="E26" s="177"/>
      <c r="F26" s="161"/>
    </row>
    <row r="27" spans="1:13" x14ac:dyDescent="0.25">
      <c r="B27" s="149" t="s">
        <v>1063</v>
      </c>
      <c r="C27" s="149" t="s">
        <v>1064</v>
      </c>
      <c r="D27" s="149" t="s">
        <v>1065</v>
      </c>
      <c r="E27" s="149" t="s">
        <v>1066</v>
      </c>
      <c r="F27" s="149" t="s">
        <v>1067</v>
      </c>
    </row>
    <row r="28" spans="1:13" x14ac:dyDescent="0.25">
      <c r="A28" s="48" t="s">
        <v>1219</v>
      </c>
      <c r="B28" s="196">
        <v>45313</v>
      </c>
      <c r="C28" s="196">
        <v>45314</v>
      </c>
      <c r="D28" s="196">
        <v>45315</v>
      </c>
      <c r="E28" s="196">
        <v>45316</v>
      </c>
      <c r="F28" s="196">
        <v>45317</v>
      </c>
      <c r="M28" s="38" t="s">
        <v>1240</v>
      </c>
    </row>
    <row r="29" spans="1:13" x14ac:dyDescent="0.25">
      <c r="A29" s="159" t="s">
        <v>5</v>
      </c>
      <c r="B29" s="268" t="str" cm="1">
        <f t="array" aca="1" ref="B29" ca="1">INDIRECT("'" &amp;$A$28&amp;"'!O"&amp;COLUMN()*6-7)</f>
        <v>SAINT GRATIEN</v>
      </c>
      <c r="C29" s="268" t="str" cm="1">
        <f t="array" aca="1" ref="C29" ca="1">INDIRECT("'" &amp;$A$28&amp;"'!O"&amp;COLUMN()*6-7)</f>
        <v>ENGHIEN LES BAINS</v>
      </c>
      <c r="D29" s="268" t="str" cm="1">
        <f t="array" aca="1" ref="D29" ca="1">INDIRECT("'" &amp;$A$28&amp;"'!O"&amp;COLUMN()*6-7)</f>
        <v>BEAUCHAMP</v>
      </c>
      <c r="E29" s="268" t="str" cm="1">
        <f t="array" aca="1" ref="E29" ca="1">INDIRECT("'" &amp;$A$28&amp;"'!O"&amp;COLUMN()*6-7)</f>
        <v/>
      </c>
      <c r="F29" s="268" t="str" cm="1">
        <f t="array" aca="1" ref="F29" ca="1">INDIRECT("'" &amp;$A$28&amp;"'!O"&amp;COLUMN()*6-7)</f>
        <v/>
      </c>
      <c r="M29" s="38" t="s">
        <v>1242</v>
      </c>
    </row>
    <row r="30" spans="1:13" x14ac:dyDescent="0.25">
      <c r="A30" s="247" t="s">
        <v>1199</v>
      </c>
      <c r="B30" s="268" t="str" cm="1">
        <f t="array" aca="1" ref="B30" ca="1">INDIRECT("'" &amp;$A$28&amp;"'!P"&amp;COLUMN()*6-7)</f>
        <v/>
      </c>
      <c r="C30" s="268" t="str" cm="1">
        <f t="array" aca="1" ref="C30" ca="1">INDIRECT("'" &amp;$A$28&amp;"'!P"&amp;COLUMN()*6-7)</f>
        <v/>
      </c>
      <c r="D30" s="268" t="str" cm="1">
        <f t="array" aca="1" ref="D30" ca="1">INDIRECT("'" &amp;$A$28&amp;"'!P"&amp;COLUMN()*6-7)</f>
        <v/>
      </c>
      <c r="E30" s="268" t="str" cm="1">
        <f t="array" aca="1" ref="E30" ca="1">INDIRECT("'" &amp;$A$28&amp;"'!P"&amp;COLUMN()*6-7)</f>
        <v/>
      </c>
      <c r="F30" s="268" t="str" cm="1">
        <f t="array" aca="1" ref="F30" ca="1">INDIRECT("'" &amp;$A$28&amp;"'!P"&amp;COLUMN()*6-7)</f>
        <v/>
      </c>
      <c r="H30" s="271" t="s">
        <v>1241</v>
      </c>
    </row>
    <row r="31" spans="1:13" x14ac:dyDescent="0.25">
      <c r="A31" s="247" t="s">
        <v>1200</v>
      </c>
      <c r="B31" s="268" t="str" cm="1">
        <f t="array" aca="1" ref="B31" ca="1">INDIRECT("'" &amp;$A$28&amp;"'!Q"&amp;COLUMN()*6-7)</f>
        <v/>
      </c>
      <c r="C31" s="268" t="str" cm="1">
        <f t="array" aca="1" ref="C31" ca="1">INDIRECT("'" &amp;$A$28&amp;"'!Q"&amp;COLUMN()*6-7)</f>
        <v/>
      </c>
      <c r="D31" s="268" t="str" cm="1">
        <f t="array" aca="1" ref="D31" ca="1">INDIRECT("'" &amp;$A$28&amp;"'!Q"&amp;COLUMN()*6-7)</f>
        <v/>
      </c>
      <c r="E31" s="268" t="str" cm="1">
        <f t="array" aca="1" ref="E31" ca="1">INDIRECT("'" &amp;$A$28&amp;"'!Q"&amp;COLUMN()*6-7)</f>
        <v/>
      </c>
      <c r="F31" s="268" t="str" cm="1">
        <f t="array" aca="1" ref="F31" ca="1">INDIRECT("'" &amp;$A$28&amp;"'!Q"&amp;COLUMN()*6-7)</f>
        <v/>
      </c>
    </row>
    <row r="32" spans="1:13" x14ac:dyDescent="0.25">
      <c r="A32" s="247" t="s">
        <v>1201</v>
      </c>
      <c r="B32" s="268" t="str" cm="1">
        <f t="array" aca="1" ref="B32" ca="1">INDIRECT("'" &amp;$A$28&amp;"'!R"&amp;COLUMN()*6-7)</f>
        <v/>
      </c>
      <c r="C32" s="268" t="str" cm="1">
        <f t="array" aca="1" ref="C32" ca="1">INDIRECT("'" &amp;$A$28&amp;"'!R"&amp;COLUMN()*6-7)</f>
        <v/>
      </c>
      <c r="D32" s="268" t="str" cm="1">
        <f t="array" aca="1" ref="D32" ca="1">INDIRECT("'" &amp;$A$28&amp;"'!R"&amp;COLUMN()*6-7)</f>
        <v/>
      </c>
      <c r="E32" s="268" t="str" cm="1">
        <f t="array" aca="1" ref="E32" ca="1">INDIRECT("'" &amp;$A$28&amp;"'!R"&amp;COLUMN()*6-7)</f>
        <v/>
      </c>
      <c r="F32" s="268" t="str" cm="1">
        <f t="array" aca="1" ref="F32" ca="1">INDIRECT("'" &amp;$A$28&amp;"'!R"&amp;COLUMN()*6-7)</f>
        <v/>
      </c>
    </row>
    <row r="33" spans="1:13" x14ac:dyDescent="0.25">
      <c r="A33" s="247" t="s">
        <v>956</v>
      </c>
      <c r="B33" s="268" t="str" cm="1">
        <f t="array" aca="1" ref="B33" ca="1">INDIRECT("'" &amp;$A$28&amp;"'!S"&amp;COLUMN()*6-7)</f>
        <v/>
      </c>
      <c r="C33" s="268" t="str" cm="1">
        <f t="array" aca="1" ref="C33" ca="1">INDIRECT("'" &amp;$A$28&amp;"'!S"&amp;COLUMN()*6-7)</f>
        <v/>
      </c>
      <c r="D33" s="268" t="str" cm="1">
        <f t="array" aca="1" ref="D33" ca="1">INDIRECT("'" &amp;$A$28&amp;"'!S"&amp;COLUMN()*6-7)</f>
        <v/>
      </c>
      <c r="E33" s="268" t="str" cm="1">
        <f t="array" aca="1" ref="E33" ca="1">INDIRECT("'" &amp;$A$28&amp;"'!S"&amp;COLUMN()*6-7)</f>
        <v/>
      </c>
      <c r="F33" s="268" t="str" cm="1">
        <f t="array" aca="1" ref="F33" ca="1">INDIRECT("'" &amp;$A$28&amp;"'!S"&amp;COLUMN()*6-7)</f>
        <v/>
      </c>
    </row>
    <row r="34" spans="1:13" ht="6.75" customHeight="1" x14ac:dyDescent="0.25"/>
    <row r="35" spans="1:13" x14ac:dyDescent="0.25">
      <c r="B35" s="149" t="s">
        <v>1063</v>
      </c>
      <c r="C35" s="149" t="s">
        <v>1064</v>
      </c>
      <c r="D35" s="149" t="s">
        <v>1065</v>
      </c>
      <c r="E35" s="149" t="s">
        <v>1066</v>
      </c>
      <c r="F35" s="149" t="s">
        <v>1067</v>
      </c>
    </row>
    <row r="36" spans="1:13" x14ac:dyDescent="0.25">
      <c r="A36" s="48" t="s">
        <v>1220</v>
      </c>
      <c r="B36" s="196">
        <v>45320</v>
      </c>
      <c r="C36" s="196">
        <v>45321</v>
      </c>
      <c r="D36" s="196">
        <v>45322</v>
      </c>
      <c r="E36" s="196">
        <v>45323</v>
      </c>
      <c r="F36" s="196">
        <v>45324</v>
      </c>
    </row>
    <row r="37" spans="1:13" x14ac:dyDescent="0.25">
      <c r="A37" s="159" t="s">
        <v>5</v>
      </c>
      <c r="B37" s="268" t="str" cm="1">
        <f t="array" aca="1" ref="B37" ca="1">INDIRECT("'" &amp;$A$36&amp;"'!O"&amp;COLUMN()*6-7)</f>
        <v>GONESSE</v>
      </c>
      <c r="C37" s="268" t="str" cm="1">
        <f t="array" aca="1" ref="C37" ca="1">INDIRECT("'" &amp;$A$36&amp;"'!O"&amp;COLUMN()*6-7)</f>
        <v>LAMORLAYE</v>
      </c>
      <c r="D37" s="268" t="str" cm="1">
        <f t="array" aca="1" ref="D37" ca="1">INDIRECT("'" &amp;$A$36&amp;"'!O"&amp;COLUMN()*6-7)</f>
        <v>EPINAY SUR SEINE</v>
      </c>
      <c r="E37" s="268" t="str" cm="1">
        <f t="array" aca="1" ref="E37" ca="1">INDIRECT("'" &amp;$A$36&amp;"'!O"&amp;COLUMN()*6-7)</f>
        <v/>
      </c>
      <c r="F37" s="268" t="str" cm="1">
        <f t="array" aca="1" ref="F37" ca="1">INDIRECT("'" &amp;$A$36&amp;"'!O"&amp;COLUMN()*6-7)</f>
        <v/>
      </c>
    </row>
    <row r="38" spans="1:13" x14ac:dyDescent="0.25">
      <c r="A38" s="247" t="s">
        <v>1199</v>
      </c>
      <c r="B38" s="268" t="str" cm="1">
        <f t="array" aca="1" ref="B38" ca="1">INDIRECT("'" &amp;$A$36&amp;"'!P"&amp;COLUMN()*6-7)</f>
        <v/>
      </c>
      <c r="C38" s="268" t="str" cm="1">
        <f t="array" aca="1" ref="C38" ca="1">INDIRECT("'" &amp;$A$36&amp;"'!P"&amp;COLUMN()*6-7)</f>
        <v/>
      </c>
      <c r="D38" s="268" t="str" cm="1">
        <f t="array" aca="1" ref="D38" ca="1">INDIRECT("'" &amp;$A$36&amp;"'!P"&amp;COLUMN()*6-7)</f>
        <v/>
      </c>
      <c r="E38" s="268" t="str" cm="1">
        <f t="array" aca="1" ref="E38" ca="1">INDIRECT("'" &amp;$A$36&amp;"'!P"&amp;COLUMN()*6-7)</f>
        <v/>
      </c>
      <c r="F38" s="268" t="str" cm="1">
        <f t="array" aca="1" ref="F38" ca="1">INDIRECT("'" &amp;$A$36&amp;"'!P"&amp;COLUMN()*6-7)</f>
        <v/>
      </c>
    </row>
    <row r="39" spans="1:13" x14ac:dyDescent="0.25">
      <c r="A39" s="247" t="s">
        <v>1200</v>
      </c>
      <c r="B39" s="268" t="str" cm="1">
        <f t="array" aca="1" ref="B39" ca="1">INDIRECT("'" &amp;$A$36&amp;"'!Q"&amp;COLUMN()*6-7)</f>
        <v/>
      </c>
      <c r="C39" s="268" t="str" cm="1">
        <f t="array" aca="1" ref="C39" ca="1">INDIRECT("'" &amp;$A$36&amp;"'!Q"&amp;COLUMN()*6-7)</f>
        <v/>
      </c>
      <c r="D39" s="268" t="str" cm="1">
        <f t="array" aca="1" ref="D39" ca="1">INDIRECT("'" &amp;$A$36&amp;"'!Q"&amp;COLUMN()*6-7)</f>
        <v/>
      </c>
      <c r="E39" s="268" t="str" cm="1">
        <f t="array" aca="1" ref="E39" ca="1">INDIRECT("'" &amp;$A$36&amp;"'!Q"&amp;COLUMN()*6-7)</f>
        <v/>
      </c>
      <c r="F39" s="268" t="str" cm="1">
        <f t="array" aca="1" ref="F39" ca="1">INDIRECT("'" &amp;$A$36&amp;"'!Q"&amp;COLUMN()*6-7)</f>
        <v/>
      </c>
    </row>
    <row r="40" spans="1:13" x14ac:dyDescent="0.25">
      <c r="A40" s="247" t="s">
        <v>1201</v>
      </c>
      <c r="B40" s="268" t="str" cm="1">
        <f t="array" aca="1" ref="B40" ca="1">INDIRECT("'" &amp;$A$36&amp;"'!R"&amp;COLUMN()*6-7)</f>
        <v/>
      </c>
      <c r="C40" s="268" t="str" cm="1">
        <f t="array" aca="1" ref="C40" ca="1">INDIRECT("'" &amp;$A$36&amp;"'!R"&amp;COLUMN()*6-7)</f>
        <v/>
      </c>
      <c r="D40" s="268" t="str" cm="1">
        <f t="array" aca="1" ref="D40" ca="1">INDIRECT("'" &amp;$A$36&amp;"'!R"&amp;COLUMN()*6-7)</f>
        <v/>
      </c>
      <c r="E40" s="268" t="str" cm="1">
        <f t="array" aca="1" ref="E40" ca="1">INDIRECT("'" &amp;$A$36&amp;"'!R"&amp;COLUMN()*6-7)</f>
        <v/>
      </c>
      <c r="F40" s="268" t="str" cm="1">
        <f t="array" aca="1" ref="F40" ca="1">INDIRECT("'" &amp;$A$36&amp;"'!R"&amp;COLUMN()*6-7)</f>
        <v/>
      </c>
    </row>
    <row r="41" spans="1:13" x14ac:dyDescent="0.25">
      <c r="A41" s="247" t="s">
        <v>956</v>
      </c>
      <c r="B41" s="268" t="str" cm="1">
        <f t="array" aca="1" ref="B41" ca="1">INDIRECT("'" &amp;$A$36&amp;"'!S"&amp;COLUMN()*6-7)</f>
        <v/>
      </c>
      <c r="C41" s="268" t="str" cm="1">
        <f t="array" aca="1" ref="C41" ca="1">INDIRECT("'" &amp;$A$36&amp;"'!S"&amp;COLUMN()*6-7)</f>
        <v/>
      </c>
      <c r="D41" s="268" t="str" cm="1">
        <f t="array" aca="1" ref="D41" ca="1">INDIRECT("'" &amp;$A$36&amp;"'!S"&amp;COLUMN()*6-7)</f>
        <v/>
      </c>
      <c r="E41" s="268" t="str" cm="1">
        <f t="array" aca="1" ref="E41" ca="1">INDIRECT("'" &amp;$A$36&amp;"'!S"&amp;COLUMN()*6-7)</f>
        <v/>
      </c>
      <c r="F41" s="268" t="str" cm="1">
        <f t="array" aca="1" ref="F41" ca="1">INDIRECT("'" &amp;$A$36&amp;"'!S"&amp;COLUMN()*6-7)</f>
        <v/>
      </c>
      <c r="H41" t="s">
        <v>1243</v>
      </c>
      <c r="J41" s="26" t="s">
        <v>1249</v>
      </c>
    </row>
    <row r="42" spans="1:13" ht="9" customHeight="1" thickBot="1" x14ac:dyDescent="0.3"/>
    <row r="43" spans="1:13" s="249" customFormat="1" ht="13.5" thickBot="1" x14ac:dyDescent="0.25">
      <c r="A43" s="248"/>
      <c r="B43" s="178" t="s">
        <v>5</v>
      </c>
      <c r="C43" s="179" t="s">
        <v>1199</v>
      </c>
      <c r="D43" s="179" t="s">
        <v>1200</v>
      </c>
      <c r="E43" s="180" t="s">
        <v>1201</v>
      </c>
      <c r="F43" s="181" t="s">
        <v>956</v>
      </c>
      <c r="H43" s="248"/>
      <c r="I43" s="178" t="s">
        <v>5</v>
      </c>
      <c r="J43" s="179" t="s">
        <v>1199</v>
      </c>
      <c r="K43" s="179" t="s">
        <v>1200</v>
      </c>
      <c r="L43" s="180" t="s">
        <v>1201</v>
      </c>
      <c r="M43" s="181" t="s">
        <v>956</v>
      </c>
    </row>
    <row r="44" spans="1:13" s="249" customFormat="1" ht="12.75" x14ac:dyDescent="0.2">
      <c r="A44" s="250">
        <v>1</v>
      </c>
      <c r="B44" s="261">
        <f ca="1">SUM('SEM 01:SEM 05'!O32)*$A44</f>
        <v>1</v>
      </c>
      <c r="C44" s="261">
        <f ca="1">SUM('SEM 01:SEM 05'!P32)*$A44</f>
        <v>1</v>
      </c>
      <c r="D44" s="261">
        <f ca="1">SUM('SEM 01:SEM 05'!Q32)*$A44</f>
        <v>0</v>
      </c>
      <c r="E44" s="261">
        <f ca="1">SUM('SEM 01:SEM 05'!R32)*$A44</f>
        <v>0</v>
      </c>
      <c r="F44" s="261">
        <f ca="1">SUM('SEM 01:SEM 05'!S32)*$A44</f>
        <v>0</v>
      </c>
      <c r="H44" s="250">
        <v>1</v>
      </c>
      <c r="I44" s="261" t="s">
        <v>1248</v>
      </c>
      <c r="J44" s="261" cm="1">
        <f t="array" aca="1" ref="J44" ca="1">INDIRECT("'"&amp;$A$4&amp;"'!P"&amp;ROW()-12)*$A$44+INDIRECT("'"&amp;$A$12&amp;"'!P"&amp;ROW()-12)*$A$44+INDIRECT("'"&amp;$A$20&amp;"'!P"&amp;ROW()-12)*$A$44+INDIRECT("'"&amp;$A$28&amp;"'!P"&amp;ROW()-12)*$A$44+INDIRECT("'"&amp;$A$36&amp;"'!P"&amp;ROW()-12)*$A$44</f>
        <v>1</v>
      </c>
      <c r="K44" s="261" cm="1">
        <f t="array" aca="1" ref="K44" ca="1">INDIRECT("'"&amp;$A$4&amp;"'!Q"&amp;ROW()-12)*$A$44+INDIRECT("'"&amp;$A$12&amp;"'!Q"&amp;ROW()-12)*$A$44+INDIRECT("'"&amp;$A$20&amp;"'!Q"&amp;ROW()-12)*$A$44+INDIRECT("'"&amp;$A$28&amp;"'!Q"&amp;ROW()-12)*$A$44+INDIRECT("'"&amp;$A$36&amp;"'!Q"&amp;ROW()-12)*$A$44</f>
        <v>0</v>
      </c>
      <c r="L44" s="261" cm="1">
        <f t="array" aca="1" ref="L44" ca="1">INDIRECT("'"&amp;$A$4&amp;"'!R"&amp;ROW()-12)*$A$44+INDIRECT("'"&amp;$A$12&amp;"'!R"&amp;ROW()-12)*$A$44+INDIRECT("'"&amp;$A$20&amp;"'!R"&amp;ROW()-12)*$A$44+INDIRECT("'"&amp;$A$28&amp;"'!R"&amp;ROW()-12)*$A$44+INDIRECT("'"&amp;$A$36&amp;"'!R"&amp;ROW()-12)*$A$44</f>
        <v>0</v>
      </c>
      <c r="M44" s="261" cm="1">
        <f t="array" aca="1" ref="M44" ca="1">INDIRECT("'"&amp;$A$4&amp;"'!S"&amp;ROW()-12)*$A$44+INDIRECT("'"&amp;$A$12&amp;"'!S"&amp;ROW()-12)*$A$44+INDIRECT("'"&amp;$A$20&amp;"'!S"&amp;ROW()-12)*$A$44+INDIRECT("'"&amp;$A$28&amp;"'!S"&amp;ROW()-12)*$A$44+INDIRECT("'"&amp;$A$36&amp;"'!S"&amp;ROW()-12)*$A$44</f>
        <v>0</v>
      </c>
    </row>
    <row r="45" spans="1:13" s="249" customFormat="1" ht="12.75" x14ac:dyDescent="0.2">
      <c r="A45" s="251">
        <v>1.75</v>
      </c>
      <c r="B45" s="261">
        <f ca="1">SUM('SEM 01:SEM 05'!O33)*$A45</f>
        <v>5.25</v>
      </c>
      <c r="C45" s="261">
        <f ca="1">SUM('SEM 01:SEM 05'!P33)*$A45</f>
        <v>0</v>
      </c>
      <c r="D45" s="261">
        <f ca="1">SUM('SEM 01:SEM 05'!Q33)*$A45</f>
        <v>1.75</v>
      </c>
      <c r="E45" s="261">
        <f ca="1">SUM('SEM 01:SEM 05'!R33)*$A45</f>
        <v>0</v>
      </c>
      <c r="F45" s="261">
        <f ca="1">SUM('SEM 01:SEM 05'!S33)*$A45</f>
        <v>0</v>
      </c>
      <c r="H45" s="251">
        <v>1.75</v>
      </c>
      <c r="I45" s="261" t="s">
        <v>1246</v>
      </c>
      <c r="J45" s="261" cm="1">
        <f t="array" aca="1" ref="J45" ca="1">INDIRECT("'"&amp;$A$4&amp;"'!P"&amp;ROW()-12)*$A$44+INDIRECT("'"&amp;$A$12&amp;"'!P"&amp;ROW()-12)*$A$44+INDIRECT("'"&amp;$A$20&amp;"'!P"&amp;ROW()-12)*$A$44+INDIRECT("'"&amp;$A$28&amp;"'!P"&amp;ROW()-12)*$A$44+INDIRECT("'"&amp;$A$36&amp;"'!P"&amp;ROW()-12)*$A$44</f>
        <v>0</v>
      </c>
      <c r="K45" s="261" cm="1">
        <f t="array" aca="1" ref="K45" ca="1">INDIRECT("'"&amp;$A$4&amp;"'!Q"&amp;ROW()-12)*$A$44+INDIRECT("'"&amp;$A$12&amp;"'!Q"&amp;ROW()-12)*$A$44+INDIRECT("'"&amp;$A$20&amp;"'!Q"&amp;ROW()-12)*$A$44+INDIRECT("'"&amp;$A$28&amp;"'!Q"&amp;ROW()-12)*$A$44+INDIRECT("'"&amp;$A$36&amp;"'!Q"&amp;ROW()-12)*$A$44</f>
        <v>1</v>
      </c>
      <c r="L45" s="261" cm="1">
        <f t="array" aca="1" ref="L45" ca="1">INDIRECT("'"&amp;$A$4&amp;"'!R"&amp;ROW()-12)*$A$44+INDIRECT("'"&amp;$A$12&amp;"'!R"&amp;ROW()-12)*$A$44+INDIRECT("'"&amp;$A$20&amp;"'!R"&amp;ROW()-12)*$A$44+INDIRECT("'"&amp;$A$28&amp;"'!R"&amp;ROW()-12)*$A$44+INDIRECT("'"&amp;$A$36&amp;"'!R"&amp;ROW()-12)*$A$44</f>
        <v>0</v>
      </c>
      <c r="M45" s="261" cm="1">
        <f t="array" aca="1" ref="M45" ca="1">INDIRECT("'"&amp;$A$4&amp;"'!S"&amp;ROW()-12)*$A$44+INDIRECT("'"&amp;$A$12&amp;"'!S"&amp;ROW()-12)*$A$44+INDIRECT("'"&amp;$A$20&amp;"'!S"&amp;ROW()-12)*$A$44+INDIRECT("'"&amp;$A$28&amp;"'!S"&amp;ROW()-12)*$A$44+INDIRECT("'"&amp;$A$36&amp;"'!S"&amp;ROW()-12)*$A$44</f>
        <v>0</v>
      </c>
    </row>
    <row r="46" spans="1:13" s="249" customFormat="1" ht="12.75" x14ac:dyDescent="0.2">
      <c r="A46" s="252">
        <v>2.5</v>
      </c>
      <c r="B46" s="261">
        <f ca="1">SUM('SEM 01:SEM 05'!O34)*$A46</f>
        <v>7.5</v>
      </c>
      <c r="C46" s="261">
        <f ca="1">SUM('SEM 01:SEM 05'!P34)*$A46</f>
        <v>2.5</v>
      </c>
      <c r="D46" s="261">
        <f ca="1">SUM('SEM 01:SEM 05'!Q34)*$A46</f>
        <v>0</v>
      </c>
      <c r="E46" s="261">
        <f ca="1">SUM('SEM 01:SEM 05'!R34)*$A46</f>
        <v>0</v>
      </c>
      <c r="F46" s="261">
        <f ca="1">SUM('SEM 01:SEM 05'!S34)*$A46</f>
        <v>0</v>
      </c>
      <c r="H46" s="252">
        <v>2.5</v>
      </c>
      <c r="I46" s="261" t="s">
        <v>1247</v>
      </c>
      <c r="J46" s="261" cm="1">
        <f t="array" aca="1" ref="J46" ca="1">INDIRECT("'"&amp;$A$4&amp;"'!P"&amp;ROW()-12)*$A$44+INDIRECT("'"&amp;$A$12&amp;"'!P"&amp;ROW()-12)*$A$44+INDIRECT("'"&amp;$A$20&amp;"'!P"&amp;ROW()-12)*$A$44+INDIRECT("'"&amp;$A$28&amp;"'!P"&amp;ROW()-12)*$A$44+INDIRECT("'"&amp;$A$36&amp;"'!P"&amp;ROW()-12)*$A$44</f>
        <v>1</v>
      </c>
      <c r="K46" s="261" cm="1">
        <f t="array" aca="1" ref="K46" ca="1">INDIRECT("'"&amp;$A$4&amp;"'!Q"&amp;ROW()-12)*$A$44+INDIRECT("'"&amp;$A$12&amp;"'!Q"&amp;ROW()-12)*$A$44+INDIRECT("'"&amp;$A$20&amp;"'!Q"&amp;ROW()-12)*$A$44+INDIRECT("'"&amp;$A$28&amp;"'!Q"&amp;ROW()-12)*$A$44+INDIRECT("'"&amp;$A$36&amp;"'!Q"&amp;ROW()-12)*$A$44</f>
        <v>0</v>
      </c>
      <c r="L46" s="261" cm="1">
        <f t="array" aca="1" ref="L46" ca="1">INDIRECT("'"&amp;$A$4&amp;"'!R"&amp;ROW()-12)*$A$44+INDIRECT("'"&amp;$A$12&amp;"'!R"&amp;ROW()-12)*$A$44+INDIRECT("'"&amp;$A$20&amp;"'!R"&amp;ROW()-12)*$A$44+INDIRECT("'"&amp;$A$28&amp;"'!R"&amp;ROW()-12)*$A$44+INDIRECT("'"&amp;$A$36&amp;"'!R"&amp;ROW()-12)*$A$44</f>
        <v>0</v>
      </c>
      <c r="M46" s="261" cm="1">
        <f t="array" aca="1" ref="M46" ca="1">INDIRECT("'"&amp;$A$4&amp;"'!S"&amp;ROW()-12)*$A$44+INDIRECT("'"&amp;$A$12&amp;"'!S"&amp;ROW()-12)*$A$44+INDIRECT("'"&amp;$A$20&amp;"'!S"&amp;ROW()-12)*$A$44+INDIRECT("'"&amp;$A$28&amp;"'!S"&amp;ROW()-12)*$A$44+INDIRECT("'"&amp;$A$36&amp;"'!S"&amp;ROW()-12)*$A$44</f>
        <v>0</v>
      </c>
    </row>
    <row r="47" spans="1:13" s="249" customFormat="1" ht="12.75" x14ac:dyDescent="0.2">
      <c r="A47" s="253">
        <v>3.75</v>
      </c>
      <c r="B47" s="261">
        <f ca="1">SUM('SEM 01:SEM 05'!O35)*$A47</f>
        <v>7.5</v>
      </c>
      <c r="C47" s="261">
        <f ca="1">SUM('SEM 01:SEM 05'!P35)*$A47</f>
        <v>0</v>
      </c>
      <c r="D47" s="261">
        <f ca="1">SUM('SEM 01:SEM 05'!Q35)*$A47</f>
        <v>0</v>
      </c>
      <c r="E47" s="261">
        <f ca="1">SUM('SEM 01:SEM 05'!R35)*$A47</f>
        <v>0</v>
      </c>
      <c r="F47" s="261">
        <f ca="1">SUM('SEM 01:SEM 05'!S35)*$A47</f>
        <v>0</v>
      </c>
      <c r="H47" s="253">
        <v>3.75</v>
      </c>
      <c r="I47" s="261" t="s">
        <v>1245</v>
      </c>
      <c r="J47" s="261" cm="1">
        <f t="array" aca="1" ref="J47" ca="1">INDIRECT("'"&amp;$A$4&amp;"'!P"&amp;ROW()-12)*$A$44+INDIRECT("'"&amp;$A$12&amp;"'!P"&amp;ROW()-12)*$A$44+INDIRECT("'"&amp;$A$20&amp;"'!P"&amp;ROW()-12)*$A$44+INDIRECT("'"&amp;$A$28&amp;"'!P"&amp;ROW()-12)*$A$44+INDIRECT("'"&amp;$A$36&amp;"'!P"&amp;ROW()-12)*$A$44</f>
        <v>0</v>
      </c>
      <c r="K47" s="261" cm="1">
        <f t="array" aca="1" ref="K47" ca="1">INDIRECT("'"&amp;$A$4&amp;"'!Q"&amp;ROW()-12)*$A$44+INDIRECT("'"&amp;$A$12&amp;"'!Q"&amp;ROW()-12)*$A$44+INDIRECT("'"&amp;$A$20&amp;"'!Q"&amp;ROW()-12)*$A$44+INDIRECT("'"&amp;$A$28&amp;"'!Q"&amp;ROW()-12)*$A$44+INDIRECT("'"&amp;$A$36&amp;"'!Q"&amp;ROW()-12)*$A$44</f>
        <v>0</v>
      </c>
      <c r="L47" s="261" cm="1">
        <f t="array" aca="1" ref="L47" ca="1">INDIRECT("'"&amp;$A$4&amp;"'!R"&amp;ROW()-12)*$A$44+INDIRECT("'"&amp;$A$12&amp;"'!R"&amp;ROW()-12)*$A$44+INDIRECT("'"&amp;$A$20&amp;"'!R"&amp;ROW()-12)*$A$44+INDIRECT("'"&amp;$A$28&amp;"'!R"&amp;ROW()-12)*$A$44+INDIRECT("'"&amp;$A$36&amp;"'!R"&amp;ROW()-12)*$A$44</f>
        <v>0</v>
      </c>
      <c r="M47" s="261" cm="1">
        <f t="array" aca="1" ref="M47" ca="1">INDIRECT("'"&amp;$A$4&amp;"'!S"&amp;ROW()-12)*$A$44+INDIRECT("'"&amp;$A$12&amp;"'!S"&amp;ROW()-12)*$A$44+INDIRECT("'"&amp;$A$20&amp;"'!S"&amp;ROW()-12)*$A$44+INDIRECT("'"&amp;$A$28&amp;"'!S"&amp;ROW()-12)*$A$44+INDIRECT("'"&amp;$A$36&amp;"'!S"&amp;ROW()-12)*$A$44</f>
        <v>0</v>
      </c>
    </row>
    <row r="48" spans="1:13" s="249" customFormat="1" ht="12.75" x14ac:dyDescent="0.2">
      <c r="A48" s="254">
        <v>4.5</v>
      </c>
      <c r="B48" s="261">
        <f ca="1">SUM('SEM 01:SEM 05'!O36)*$A48</f>
        <v>22.5</v>
      </c>
      <c r="C48" s="261">
        <f ca="1">SUM('SEM 01:SEM 05'!P36)*$A48</f>
        <v>0</v>
      </c>
      <c r="D48" s="261">
        <f ca="1">SUM('SEM 01:SEM 05'!Q36)*$A48</f>
        <v>0</v>
      </c>
      <c r="E48" s="261">
        <f ca="1">SUM('SEM 01:SEM 05'!R36)*$A48</f>
        <v>0</v>
      </c>
      <c r="F48" s="261">
        <f ca="1">SUM('SEM 01:SEM 05'!S36)*$A48</f>
        <v>0</v>
      </c>
      <c r="H48" s="254">
        <v>4.5</v>
      </c>
      <c r="I48" s="272" t="s">
        <v>1244</v>
      </c>
      <c r="J48" s="261" cm="1">
        <f t="array" aca="1" ref="J48" ca="1">INDIRECT("'"&amp;$A$4&amp;"'!P"&amp;ROW()-12)*$A$44+INDIRECT("'"&amp;$A$12&amp;"'!P"&amp;ROW()-12)*$A$44+INDIRECT("'"&amp;$A$20&amp;"'!P"&amp;ROW()-12)*$A$44+INDIRECT("'"&amp;$A$28&amp;"'!P"&amp;ROW()-12)*$A$44+INDIRECT("'"&amp;$A$36&amp;"'!P"&amp;ROW()-12)*$A$44</f>
        <v>0</v>
      </c>
      <c r="K48" s="261" cm="1">
        <f t="array" aca="1" ref="K48" ca="1">INDIRECT("'"&amp;$A$4&amp;"'!Q"&amp;ROW()-12)*$A$44+INDIRECT("'"&amp;$A$12&amp;"'!Q"&amp;ROW()-12)*$A$44+INDIRECT("'"&amp;$A$20&amp;"'!Q"&amp;ROW()-12)*$A$44+INDIRECT("'"&amp;$A$28&amp;"'!Q"&amp;ROW()-12)*$A$44+INDIRECT("'"&amp;$A$36&amp;"'!Q"&amp;ROW()-12)*$A$44</f>
        <v>0</v>
      </c>
      <c r="L48" s="261" cm="1">
        <f t="array" aca="1" ref="L48" ca="1">INDIRECT("'"&amp;$A$4&amp;"'!R"&amp;ROW()-12)*$A$44+INDIRECT("'"&amp;$A$12&amp;"'!R"&amp;ROW()-12)*$A$44+INDIRECT("'"&amp;$A$20&amp;"'!R"&amp;ROW()-12)*$A$44+INDIRECT("'"&amp;$A$28&amp;"'!R"&amp;ROW()-12)*$A$44+INDIRECT("'"&amp;$A$36&amp;"'!R"&amp;ROW()-12)*$A$44</f>
        <v>0</v>
      </c>
      <c r="M48" s="261" cm="1">
        <f t="array" aca="1" ref="M48" ca="1">INDIRECT("'"&amp;$A$4&amp;"'!S"&amp;ROW()-12)*$A$44+INDIRECT("'"&amp;$A$12&amp;"'!S"&amp;ROW()-12)*$A$44+INDIRECT("'"&amp;$A$20&amp;"'!S"&amp;ROW()-12)*$A$44+INDIRECT("'"&amp;$A$28&amp;"'!S"&amp;ROW()-12)*$A$44+INDIRECT("'"&amp;$A$36&amp;"'!S"&amp;ROW()-12)*$A$44</f>
        <v>0</v>
      </c>
    </row>
    <row r="49" spans="1:13" s="249" customFormat="1" ht="12.75" x14ac:dyDescent="0.2">
      <c r="A49" s="255">
        <v>5.5</v>
      </c>
      <c r="B49" s="261">
        <f ca="1">SUM('SEM 01:SEM 05'!O37)*$A49</f>
        <v>0</v>
      </c>
      <c r="C49" s="261">
        <f ca="1">SUM('SEM 01:SEM 05'!P37)*$A49</f>
        <v>0</v>
      </c>
      <c r="D49" s="261">
        <f ca="1">SUM('SEM 01:SEM 05'!Q37)*$A49</f>
        <v>0</v>
      </c>
      <c r="E49" s="261">
        <f ca="1">SUM('SEM 01:SEM 05'!R37)*$A49</f>
        <v>0</v>
      </c>
      <c r="F49" s="261">
        <f ca="1">SUM('SEM 01:SEM 05'!S37)*$A49</f>
        <v>0</v>
      </c>
      <c r="H49" s="255">
        <v>5.5</v>
      </c>
      <c r="I49" s="261" cm="1">
        <f t="array" aca="1" ref="I49" ca="1">INDIRECT("'"&amp;$A$4&amp;"'!O"&amp;ROW()-12)*$A$44+INDIRECT("'"&amp;$A$12&amp;"'!O"&amp;ROW()-12)*$A$44+INDIRECT("'"&amp;$A$20&amp;"'!O"&amp;ROW()-12)*$A$44+INDIRECT("'"&amp;$A$28&amp;"'!O"&amp;ROW()-12)*$A$44+INDIRECT("'"&amp;$A$36&amp;"'!O"&amp;ROW()-12)*$A$44</f>
        <v>0</v>
      </c>
      <c r="J49" s="261" cm="1">
        <f t="array" aca="1" ref="J49" ca="1">INDIRECT("'"&amp;$A$4&amp;"'!P"&amp;ROW()-12)*$A$44+INDIRECT("'"&amp;$A$12&amp;"'!P"&amp;ROW()-12)*$A$44+INDIRECT("'"&amp;$A$20&amp;"'!P"&amp;ROW()-12)*$A$44+INDIRECT("'"&amp;$A$28&amp;"'!P"&amp;ROW()-12)*$A$44+INDIRECT("'"&amp;$A$36&amp;"'!P"&amp;ROW()-12)*$A$44</f>
        <v>0</v>
      </c>
      <c r="K49" s="261" cm="1">
        <f t="array" aca="1" ref="K49" ca="1">INDIRECT("'"&amp;$A$4&amp;"'!Q"&amp;ROW()-12)*$A$44+INDIRECT("'"&amp;$A$12&amp;"'!Q"&amp;ROW()-12)*$A$44+INDIRECT("'"&amp;$A$20&amp;"'!Q"&amp;ROW()-12)*$A$44+INDIRECT("'"&amp;$A$28&amp;"'!Q"&amp;ROW()-12)*$A$44+INDIRECT("'"&amp;$A$36&amp;"'!Q"&amp;ROW()-12)*$A$44</f>
        <v>0</v>
      </c>
      <c r="L49" s="261" cm="1">
        <f t="array" aca="1" ref="L49" ca="1">INDIRECT("'"&amp;$A$4&amp;"'!R"&amp;ROW()-12)*$A$44+INDIRECT("'"&amp;$A$12&amp;"'!R"&amp;ROW()-12)*$A$44+INDIRECT("'"&amp;$A$20&amp;"'!R"&amp;ROW()-12)*$A$44+INDIRECT("'"&amp;$A$28&amp;"'!R"&amp;ROW()-12)*$A$44+INDIRECT("'"&amp;$A$36&amp;"'!R"&amp;ROW()-12)*$A$44</f>
        <v>0</v>
      </c>
      <c r="M49" s="261" cm="1">
        <f t="array" aca="1" ref="M49" ca="1">INDIRECT("'"&amp;$A$4&amp;"'!S"&amp;ROW()-12)*$A$44+INDIRECT("'"&amp;$A$12&amp;"'!S"&amp;ROW()-12)*$A$44+INDIRECT("'"&amp;$A$20&amp;"'!S"&amp;ROW()-12)*$A$44+INDIRECT("'"&amp;$A$28&amp;"'!S"&amp;ROW()-12)*$A$44+INDIRECT("'"&amp;$A$36&amp;"'!S"&amp;ROW()-12)*$A$44</f>
        <v>0</v>
      </c>
    </row>
    <row r="50" spans="1:13" s="249" customFormat="1" ht="13.5" thickBot="1" x14ac:dyDescent="0.25">
      <c r="A50" s="256">
        <v>6.2</v>
      </c>
      <c r="B50" s="261">
        <f ca="1">SUM('SEM 01:SEM 05'!O38)*$A50</f>
        <v>0</v>
      </c>
      <c r="C50" s="261">
        <f ca="1">SUM('SEM 01:SEM 05'!P38)*$A50</f>
        <v>0</v>
      </c>
      <c r="D50" s="261">
        <f ca="1">SUM('SEM 01:SEM 05'!Q38)*$A50</f>
        <v>0</v>
      </c>
      <c r="E50" s="261">
        <f ca="1">SUM('SEM 01:SEM 05'!R38)*$A50</f>
        <v>0</v>
      </c>
      <c r="F50" s="261">
        <f ca="1">SUM('SEM 01:SEM 05'!S38)*$A50</f>
        <v>0</v>
      </c>
      <c r="H50" s="256">
        <v>6.2</v>
      </c>
      <c r="I50" s="261" cm="1">
        <f t="array" aca="1" ref="I50" ca="1">INDIRECT("'"&amp;$A$4&amp;"'!O"&amp;ROW()-12)*$A$44+INDIRECT("'"&amp;$A$12&amp;"'!O"&amp;ROW()-12)*$A$44+INDIRECT("'"&amp;$A$20&amp;"'!O"&amp;ROW()-12)*$A$44+INDIRECT("'"&amp;$A$28&amp;"'!O"&amp;ROW()-12)*$A$44+INDIRECT("'"&amp;$A$36&amp;"'!O"&amp;ROW()-12)*$A$44</f>
        <v>0</v>
      </c>
      <c r="J50" s="261" cm="1">
        <f t="array" aca="1" ref="J50" ca="1">INDIRECT("'"&amp;$A$4&amp;"'!P"&amp;ROW()-12)*$A$44+INDIRECT("'"&amp;$A$12&amp;"'!P"&amp;ROW()-12)*$A$44+INDIRECT("'"&amp;$A$20&amp;"'!P"&amp;ROW()-12)*$A$44+INDIRECT("'"&amp;$A$28&amp;"'!P"&amp;ROW()-12)*$A$44+INDIRECT("'"&amp;$A$36&amp;"'!P"&amp;ROW()-12)*$A$44</f>
        <v>0</v>
      </c>
      <c r="K50" s="261" cm="1">
        <f t="array" aca="1" ref="K50" ca="1">INDIRECT("'"&amp;$A$4&amp;"'!Q"&amp;ROW()-12)*$A$44+INDIRECT("'"&amp;$A$12&amp;"'!Q"&amp;ROW()-12)*$A$44+INDIRECT("'"&amp;$A$20&amp;"'!Q"&amp;ROW()-12)*$A$44+INDIRECT("'"&amp;$A$28&amp;"'!Q"&amp;ROW()-12)*$A$44+INDIRECT("'"&amp;$A$36&amp;"'!Q"&amp;ROW()-12)*$A$44</f>
        <v>0</v>
      </c>
      <c r="L50" s="261" cm="1">
        <f t="array" aca="1" ref="L50" ca="1">INDIRECT("'"&amp;$A$4&amp;"'!R"&amp;ROW()-12)*$A$44+INDIRECT("'"&amp;$A$12&amp;"'!R"&amp;ROW()-12)*$A$44+INDIRECT("'"&amp;$A$20&amp;"'!R"&amp;ROW()-12)*$A$44+INDIRECT("'"&amp;$A$28&amp;"'!R"&amp;ROW()-12)*$A$44+INDIRECT("'"&amp;$A$36&amp;"'!R"&amp;ROW()-12)*$A$44</f>
        <v>0</v>
      </c>
      <c r="M50" s="261" cm="1">
        <f t="array" aca="1" ref="M50" ca="1">INDIRECT("'"&amp;$A$4&amp;"'!S"&amp;ROW()-12)*$A$44+INDIRECT("'"&amp;$A$12&amp;"'!S"&amp;ROW()-12)*$A$44+INDIRECT("'"&amp;$A$20&amp;"'!S"&amp;ROW()-12)*$A$44+INDIRECT("'"&amp;$A$28&amp;"'!S"&amp;ROW()-12)*$A$44+INDIRECT("'"&amp;$A$36&amp;"'!S"&amp;ROW()-12)*$A$44</f>
        <v>0</v>
      </c>
    </row>
    <row r="51" spans="1:13" s="249" customFormat="1" ht="13.5" thickBot="1" x14ac:dyDescent="0.25">
      <c r="A51" s="257" t="s">
        <v>1068</v>
      </c>
      <c r="B51" s="258">
        <f ca="1">SUM(B44:B50)</f>
        <v>43.75</v>
      </c>
      <c r="C51" s="258">
        <f ca="1">SUM(C44:C50)</f>
        <v>3.5</v>
      </c>
      <c r="D51" s="259">
        <f ca="1">SUM(D44:D50)</f>
        <v>1.75</v>
      </c>
      <c r="E51" s="259">
        <f ca="1">SUM(E44:E50)</f>
        <v>0</v>
      </c>
      <c r="F51" s="260">
        <f ca="1">SUM(F44:F50)</f>
        <v>0</v>
      </c>
      <c r="H51" s="257" t="s">
        <v>1068</v>
      </c>
      <c r="I51" s="258">
        <f ca="1">SUM(I44:I50)</f>
        <v>0</v>
      </c>
      <c r="J51" s="258">
        <f ca="1">SUM(J44:J50)</f>
        <v>2</v>
      </c>
      <c r="K51" s="259">
        <f ca="1">SUM(K44:K50)</f>
        <v>1</v>
      </c>
      <c r="L51" s="259">
        <f ca="1">SUM(L44:L50)</f>
        <v>0</v>
      </c>
      <c r="M51" s="260">
        <f ca="1">SUM(M44:M50)</f>
        <v>0</v>
      </c>
    </row>
    <row r="53" spans="1:13" x14ac:dyDescent="0.25">
      <c r="B53" s="39" t="s">
        <v>1250</v>
      </c>
      <c r="C53" s="39"/>
      <c r="D53" s="39"/>
    </row>
    <row r="54" spans="1:13" x14ac:dyDescent="0.25">
      <c r="B54" s="39" t="s">
        <v>1251</v>
      </c>
      <c r="C54" s="39"/>
      <c r="D54" s="39"/>
    </row>
  </sheetData>
  <mergeCells count="2">
    <mergeCell ref="E1:F1"/>
    <mergeCell ref="A1:D1"/>
  </mergeCells>
  <pageMargins left="0.11811023622047245" right="0.11811023622047245" top="0" bottom="0" header="0" footer="0"/>
  <pageSetup paperSize="9" fitToWidth="0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9" stopIfTrue="1" id="{41096634-52B1-4E21-ADFE-89C1E9AA8C95}">
            <xm:f>VLOOKUP(B5,'LISTE VILLES'!$A:$B,2,0)&lt;=5</xm:f>
            <x14:dxf>
              <fill>
                <patternFill>
                  <bgColor rgb="FF92D050"/>
                </patternFill>
              </fill>
            </x14:dxf>
          </x14:cfRule>
          <x14:cfRule type="expression" priority="30" stopIfTrue="1" id="{FE77D95F-4CC1-4DEB-AD3F-7A963DAA69B4}">
            <xm:f>VLOOKUP(B5,'LISTE VILLES'!$A:$B,2,0)&lt;=10</xm:f>
            <x14:dxf>
              <fill>
                <patternFill>
                  <bgColor rgb="FF00B0F0"/>
                </patternFill>
              </fill>
            </x14:dxf>
          </x14:cfRule>
          <x14:cfRule type="expression" priority="31" stopIfTrue="1" id="{0494CE20-8C3B-4A7A-81A0-DBBD66E58FA2}">
            <xm:f>VLOOKUP(B5,'LISTE VILLES'!$A:$B,2,0)&lt;=20</xm:f>
            <x14:dxf>
              <fill>
                <patternFill>
                  <bgColor rgb="FFFFFF00"/>
                </patternFill>
              </fill>
            </x14:dxf>
          </x14:cfRule>
          <x14:cfRule type="expression" priority="32" stopIfTrue="1" id="{6803304F-4CC7-4D95-A890-083B71DA1455}">
            <xm:f>VLOOKUP(B5,'LISTE VILLES'!$A:$B,2,0)&lt;=30</xm:f>
            <x14:dxf>
              <fill>
                <patternFill>
                  <bgColor rgb="FFFF33CC"/>
                </patternFill>
              </fill>
            </x14:dxf>
          </x14:cfRule>
          <x14:cfRule type="expression" priority="33" stopIfTrue="1" id="{B407F480-62C9-4BF5-ACDD-9F5DB424184D}">
            <xm:f>VLOOKUP(B5,'LISTE VILLES'!$A:$B,2,0)&lt;=40</xm:f>
            <x14:dxf>
              <fill>
                <patternFill>
                  <bgColor rgb="FFFFC000"/>
                </patternFill>
              </fill>
            </x14:dxf>
          </x14:cfRule>
          <x14:cfRule type="expression" priority="34" stopIfTrue="1" id="{DD3D5EAC-64F7-4363-8560-2D3FEFF0830F}">
            <xm:f>VLOOKUP(B5,'LISTE VILLES'!$A:$B,2,0)&lt;=50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35" stopIfTrue="1" id="{679FAF44-36B5-4B65-9C26-4B570553C0D2}">
            <xm:f>VLOOKUP(B5,'LISTE VILLES'!$A:$B,2,0)&lt;=60</xm:f>
            <x14:dxf>
              <fill>
                <patternFill>
                  <bgColor rgb="FFFF0000"/>
                </patternFill>
              </fill>
            </x14:dxf>
          </x14:cfRule>
          <xm:sqref>B5:F9</xm:sqref>
        </x14:conditionalFormatting>
        <x14:conditionalFormatting xmlns:xm="http://schemas.microsoft.com/office/excel/2006/main">
          <x14:cfRule type="expression" priority="22" stopIfTrue="1" id="{4B5BBE22-1608-4840-A64C-DD22A21851C7}">
            <xm:f>VLOOKUP($B13,'LISTE VILLES'!$A:$B,2,0)&lt;=5</xm:f>
            <x14:dxf>
              <fill>
                <patternFill>
                  <bgColor rgb="FF92D050"/>
                </patternFill>
              </fill>
            </x14:dxf>
          </x14:cfRule>
          <x14:cfRule type="expression" priority="23" stopIfTrue="1" id="{29A7BDC1-EE1F-404D-A9A4-1695D55ACBCD}">
            <xm:f>VLOOKUP(B13,'LISTE VILLES'!$A:$B,2,0)&lt;=10</xm:f>
            <x14:dxf>
              <fill>
                <patternFill>
                  <bgColor rgb="FF00B0F0"/>
                </patternFill>
              </fill>
            </x14:dxf>
          </x14:cfRule>
          <x14:cfRule type="expression" priority="24" stopIfTrue="1" id="{D50868F2-0A05-4406-9C43-9DF92887F169}">
            <xm:f>VLOOKUP(B13,'LISTE VILLES'!$A:$B,2,0)&lt;=20</xm:f>
            <x14:dxf>
              <fill>
                <patternFill>
                  <bgColor rgb="FFFFFF00"/>
                </patternFill>
              </fill>
            </x14:dxf>
          </x14:cfRule>
          <x14:cfRule type="expression" priority="25" stopIfTrue="1" id="{6E363662-880B-40C9-B637-89F24670EDF7}">
            <xm:f>VLOOKUP(B13,'LISTE VILLES'!$A:$B,2,0)&lt;=30</xm:f>
            <x14:dxf>
              <fill>
                <patternFill>
                  <bgColor rgb="FFFF33CC"/>
                </patternFill>
              </fill>
            </x14:dxf>
          </x14:cfRule>
          <x14:cfRule type="expression" priority="26" stopIfTrue="1" id="{D3ACAE61-CBEE-4A7D-B286-A9330A28E616}">
            <xm:f>VLOOKUP(B13,'LISTE VILLES'!$A:$B,2,0)&lt;=40</xm:f>
            <x14:dxf>
              <fill>
                <patternFill>
                  <bgColor rgb="FFFFC000"/>
                </patternFill>
              </fill>
            </x14:dxf>
          </x14:cfRule>
          <x14:cfRule type="expression" priority="27" stopIfTrue="1" id="{1E3528E6-7826-4644-B084-026975706626}">
            <xm:f>VLOOKUP(B13,'LISTE VILLES'!$A:$B,2,0)&lt;=50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8" stopIfTrue="1" id="{E0897B49-60F2-4329-9239-6754C613E09B}">
            <xm:f>VLOOKUP(B13,'LISTE VILLES'!$A:$B,2,0)&lt;=60</xm:f>
            <x14:dxf>
              <fill>
                <patternFill>
                  <bgColor rgb="FFFF0000"/>
                </patternFill>
              </fill>
            </x14:dxf>
          </x14:cfRule>
          <xm:sqref>B13:F17</xm:sqref>
        </x14:conditionalFormatting>
        <x14:conditionalFormatting xmlns:xm="http://schemas.microsoft.com/office/excel/2006/main">
          <x14:cfRule type="expression" priority="15" stopIfTrue="1" id="{DC1FBB00-545E-4390-B414-9ADC73A98AC6}">
            <xm:f>VLOOKUP(B21,'LISTE VILLES'!$A:$B,2,0)&lt;=5</xm:f>
            <x14:dxf>
              <fill>
                <patternFill>
                  <bgColor rgb="FF92D050"/>
                </patternFill>
              </fill>
            </x14:dxf>
          </x14:cfRule>
          <x14:cfRule type="expression" priority="16" stopIfTrue="1" id="{B19DC7B2-D135-44DF-B7C7-825C21EF5266}">
            <xm:f>VLOOKUP(B21,'LISTE VILLES'!$A:$B,2,0)&lt;=10</xm:f>
            <x14:dxf>
              <fill>
                <patternFill>
                  <bgColor rgb="FF00B0F0"/>
                </patternFill>
              </fill>
            </x14:dxf>
          </x14:cfRule>
          <x14:cfRule type="expression" priority="17" stopIfTrue="1" id="{05791033-3E0D-4D29-A0AC-AC10BF2991BF}">
            <xm:f>VLOOKUP(B21,'LISTE VILLES'!$A:$B,2,0)&lt;=20</xm:f>
            <x14:dxf>
              <fill>
                <patternFill>
                  <bgColor rgb="FFFFFF00"/>
                </patternFill>
              </fill>
            </x14:dxf>
          </x14:cfRule>
          <x14:cfRule type="expression" priority="18" stopIfTrue="1" id="{C3D583CC-286F-490E-9C64-CDA9BFBECFBF}">
            <xm:f>VLOOKUP(B21,'LISTE VILLES'!$A:$B,2,0)&lt;=30</xm:f>
            <x14:dxf>
              <fill>
                <patternFill>
                  <bgColor rgb="FFFF33CC"/>
                </patternFill>
              </fill>
            </x14:dxf>
          </x14:cfRule>
          <x14:cfRule type="expression" priority="19" stopIfTrue="1" id="{38DACC81-50E8-4BB6-9503-A7A2DFCA6AEB}">
            <xm:f>VLOOKUP(B21,'LISTE VILLES'!$A:$B,2,0)&lt;=40</xm:f>
            <x14:dxf>
              <fill>
                <patternFill>
                  <bgColor rgb="FFFFC000"/>
                </patternFill>
              </fill>
            </x14:dxf>
          </x14:cfRule>
          <x14:cfRule type="expression" priority="20" stopIfTrue="1" id="{56558B1A-D1EA-4C8F-B74D-C58E0AABC253}">
            <xm:f>VLOOKUP(B21,'LISTE VILLES'!$A:$B,2,0)&lt;=50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1" stopIfTrue="1" id="{D276E10E-947D-466F-8FE4-0E97E5EED2D5}">
            <xm:f>VLOOKUP(B21,'LISTE VILLES'!$A:$B,2,0)&lt;=60</xm:f>
            <x14:dxf>
              <fill>
                <patternFill>
                  <bgColor rgb="FFFF0000"/>
                </patternFill>
              </fill>
            </x14:dxf>
          </x14:cfRule>
          <xm:sqref>B21:F25</xm:sqref>
        </x14:conditionalFormatting>
        <x14:conditionalFormatting xmlns:xm="http://schemas.microsoft.com/office/excel/2006/main">
          <x14:cfRule type="expression" priority="8" stopIfTrue="1" id="{05B30BC9-9370-4490-AD63-8F216A55C195}">
            <xm:f>VLOOKUP($B29,'LISTE VILLES'!$A:$B,2,0)&lt;=5</xm:f>
            <x14:dxf>
              <fill>
                <patternFill>
                  <bgColor rgb="FF92D050"/>
                </patternFill>
              </fill>
            </x14:dxf>
          </x14:cfRule>
          <x14:cfRule type="expression" priority="9" stopIfTrue="1" id="{D8F1119F-F82F-4F69-A71F-0DE21CFD19C5}">
            <xm:f>VLOOKUP(B29,'LISTE VILLES'!$A:$B,2,0)&lt;=10</xm:f>
            <x14:dxf>
              <fill>
                <patternFill>
                  <bgColor rgb="FF00B0F0"/>
                </patternFill>
              </fill>
            </x14:dxf>
          </x14:cfRule>
          <x14:cfRule type="expression" priority="10" stopIfTrue="1" id="{95B165D0-312B-4D81-A590-08FBCAB7CD0C}">
            <xm:f>VLOOKUP(B29,'LISTE VILLES'!$A:$B,2,0)&lt;=20</xm:f>
            <x14:dxf>
              <fill>
                <patternFill>
                  <bgColor rgb="FFFFFF00"/>
                </patternFill>
              </fill>
            </x14:dxf>
          </x14:cfRule>
          <x14:cfRule type="expression" priority="11" stopIfTrue="1" id="{68E73A82-92DB-4BA5-9E7B-A6ADD9D44106}">
            <xm:f>VLOOKUP(B29,'LISTE VILLES'!$A:$B,2,0)&lt;=30</xm:f>
            <x14:dxf>
              <fill>
                <patternFill>
                  <bgColor rgb="FFFF33CC"/>
                </patternFill>
              </fill>
            </x14:dxf>
          </x14:cfRule>
          <x14:cfRule type="expression" priority="12" stopIfTrue="1" id="{D7230EFE-BA4A-427D-BE16-6242A31AE1F9}">
            <xm:f>VLOOKUP(B29,'LISTE VILLES'!$A:$B,2,0)&lt;=40</xm:f>
            <x14:dxf>
              <fill>
                <patternFill>
                  <bgColor rgb="FFFFC000"/>
                </patternFill>
              </fill>
            </x14:dxf>
          </x14:cfRule>
          <x14:cfRule type="expression" priority="13" stopIfTrue="1" id="{B61CF621-1E13-4E9E-AC69-D420846100F5}">
            <xm:f>VLOOKUP(B29,'LISTE VILLES'!$A:$B,2,0)&lt;=50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4" stopIfTrue="1" id="{3A10AF25-1E76-4CEE-84E6-FCCE46412475}">
            <xm:f>VLOOKUP(B29,'LISTE VILLES'!$A:$B,2,0)&lt;=60</xm:f>
            <x14:dxf>
              <fill>
                <patternFill>
                  <bgColor rgb="FFFF0000"/>
                </patternFill>
              </fill>
            </x14:dxf>
          </x14:cfRule>
          <xm:sqref>B29:F33</xm:sqref>
        </x14:conditionalFormatting>
        <x14:conditionalFormatting xmlns:xm="http://schemas.microsoft.com/office/excel/2006/main">
          <x14:cfRule type="expression" priority="1" stopIfTrue="1" id="{85450598-F54E-479E-9032-C28DF8A46243}">
            <xm:f>VLOOKUP($B37,'LISTE VILLES'!$A:$B,2,0)&lt;=5</xm:f>
            <x14:dxf>
              <fill>
                <patternFill>
                  <bgColor rgb="FF92D050"/>
                </patternFill>
              </fill>
            </x14:dxf>
          </x14:cfRule>
          <x14:cfRule type="expression" priority="2" stopIfTrue="1" id="{6560D90C-B56B-4769-896F-F85AFFAD04FF}">
            <xm:f>VLOOKUP(B37,'LISTE VILLES'!$A:$B,2,0)&lt;=10</xm:f>
            <x14:dxf>
              <fill>
                <patternFill>
                  <bgColor rgb="FF00B0F0"/>
                </patternFill>
              </fill>
            </x14:dxf>
          </x14:cfRule>
          <x14:cfRule type="expression" priority="3" stopIfTrue="1" id="{6ED1E720-811D-46F3-801F-F825D3990F15}">
            <xm:f>VLOOKUP(B37,'LISTE VILLES'!$A:$B,2,0)&lt;=20</xm:f>
            <x14:dxf>
              <fill>
                <patternFill>
                  <bgColor rgb="FFFFFF00"/>
                </patternFill>
              </fill>
            </x14:dxf>
          </x14:cfRule>
          <x14:cfRule type="expression" priority="4" stopIfTrue="1" id="{8AA76DFF-0C57-418F-AFC0-C96281D89CF8}">
            <xm:f>VLOOKUP(B37,'LISTE VILLES'!$A:$B,2,0)&lt;=30</xm:f>
            <x14:dxf>
              <fill>
                <patternFill>
                  <bgColor rgb="FFFF33CC"/>
                </patternFill>
              </fill>
            </x14:dxf>
          </x14:cfRule>
          <x14:cfRule type="expression" priority="5" stopIfTrue="1" id="{9914CFC2-A411-4B44-992E-45392714C327}">
            <xm:f>VLOOKUP(B37,'LISTE VILLES'!$A:$B,2,0)&lt;=40</xm:f>
            <x14:dxf>
              <fill>
                <patternFill>
                  <bgColor rgb="FFFFC000"/>
                </patternFill>
              </fill>
            </x14:dxf>
          </x14:cfRule>
          <x14:cfRule type="expression" priority="6" stopIfTrue="1" id="{B2191652-AEA7-46C5-A596-8ECBF8CE101C}">
            <xm:f>VLOOKUP(B37,'LISTE VILLES'!$A:$B,2,0)&lt;=50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7" stopIfTrue="1" id="{7B52A69F-3111-4464-9CC6-57BD16494E54}">
            <xm:f>VLOOKUP(B37,'LISTE VILLES'!$A:$B,2,0)&lt;=60</xm:f>
            <x14:dxf>
              <fill>
                <patternFill>
                  <bgColor rgb="FFFF0000"/>
                </patternFill>
              </fill>
            </x14:dxf>
          </x14:cfRule>
          <xm:sqref>B37:F41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9"/>
  <sheetViews>
    <sheetView topLeftCell="A8" workbookViewId="0">
      <selection activeCell="H13" sqref="H13"/>
    </sheetView>
  </sheetViews>
  <sheetFormatPr baseColWidth="10" defaultRowHeight="15" x14ac:dyDescent="0.25"/>
  <cols>
    <col min="2" max="6" width="17.7109375" customWidth="1"/>
    <col min="7" max="7" width="23.140625" customWidth="1"/>
    <col min="8" max="8" width="23" customWidth="1"/>
    <col min="257" max="260" width="23" customWidth="1"/>
    <col min="261" max="261" width="22.7109375" customWidth="1"/>
    <col min="262" max="262" width="23.140625" customWidth="1"/>
    <col min="263" max="264" width="23" customWidth="1"/>
    <col min="513" max="516" width="23" customWidth="1"/>
    <col min="517" max="517" width="22.7109375" customWidth="1"/>
    <col min="518" max="518" width="23.140625" customWidth="1"/>
    <col min="519" max="520" width="23" customWidth="1"/>
    <col min="769" max="772" width="23" customWidth="1"/>
    <col min="773" max="773" width="22.7109375" customWidth="1"/>
    <col min="774" max="774" width="23.140625" customWidth="1"/>
    <col min="775" max="776" width="23" customWidth="1"/>
    <col min="1025" max="1028" width="23" customWidth="1"/>
    <col min="1029" max="1029" width="22.7109375" customWidth="1"/>
    <col min="1030" max="1030" width="23.140625" customWidth="1"/>
    <col min="1031" max="1032" width="23" customWidth="1"/>
    <col min="1281" max="1284" width="23" customWidth="1"/>
    <col min="1285" max="1285" width="22.7109375" customWidth="1"/>
    <col min="1286" max="1286" width="23.140625" customWidth="1"/>
    <col min="1287" max="1288" width="23" customWidth="1"/>
    <col min="1537" max="1540" width="23" customWidth="1"/>
    <col min="1541" max="1541" width="22.7109375" customWidth="1"/>
    <col min="1542" max="1542" width="23.140625" customWidth="1"/>
    <col min="1543" max="1544" width="23" customWidth="1"/>
    <col min="1793" max="1796" width="23" customWidth="1"/>
    <col min="1797" max="1797" width="22.7109375" customWidth="1"/>
    <col min="1798" max="1798" width="23.140625" customWidth="1"/>
    <col min="1799" max="1800" width="23" customWidth="1"/>
    <col min="2049" max="2052" width="23" customWidth="1"/>
    <col min="2053" max="2053" width="22.7109375" customWidth="1"/>
    <col min="2054" max="2054" width="23.140625" customWidth="1"/>
    <col min="2055" max="2056" width="23" customWidth="1"/>
    <col min="2305" max="2308" width="23" customWidth="1"/>
    <col min="2309" max="2309" width="22.7109375" customWidth="1"/>
    <col min="2310" max="2310" width="23.140625" customWidth="1"/>
    <col min="2311" max="2312" width="23" customWidth="1"/>
    <col min="2561" max="2564" width="23" customWidth="1"/>
    <col min="2565" max="2565" width="22.7109375" customWidth="1"/>
    <col min="2566" max="2566" width="23.140625" customWidth="1"/>
    <col min="2567" max="2568" width="23" customWidth="1"/>
    <col min="2817" max="2820" width="23" customWidth="1"/>
    <col min="2821" max="2821" width="22.7109375" customWidth="1"/>
    <col min="2822" max="2822" width="23.140625" customWidth="1"/>
    <col min="2823" max="2824" width="23" customWidth="1"/>
    <col min="3073" max="3076" width="23" customWidth="1"/>
    <col min="3077" max="3077" width="22.7109375" customWidth="1"/>
    <col min="3078" max="3078" width="23.140625" customWidth="1"/>
    <col min="3079" max="3080" width="23" customWidth="1"/>
    <col min="3329" max="3332" width="23" customWidth="1"/>
    <col min="3333" max="3333" width="22.7109375" customWidth="1"/>
    <col min="3334" max="3334" width="23.140625" customWidth="1"/>
    <col min="3335" max="3336" width="23" customWidth="1"/>
    <col min="3585" max="3588" width="23" customWidth="1"/>
    <col min="3589" max="3589" width="22.7109375" customWidth="1"/>
    <col min="3590" max="3590" width="23.140625" customWidth="1"/>
    <col min="3591" max="3592" width="23" customWidth="1"/>
    <col min="3841" max="3844" width="23" customWidth="1"/>
    <col min="3845" max="3845" width="22.7109375" customWidth="1"/>
    <col min="3846" max="3846" width="23.140625" customWidth="1"/>
    <col min="3847" max="3848" width="23" customWidth="1"/>
    <col min="4097" max="4100" width="23" customWidth="1"/>
    <col min="4101" max="4101" width="22.7109375" customWidth="1"/>
    <col min="4102" max="4102" width="23.140625" customWidth="1"/>
    <col min="4103" max="4104" width="23" customWidth="1"/>
    <col min="4353" max="4356" width="23" customWidth="1"/>
    <col min="4357" max="4357" width="22.7109375" customWidth="1"/>
    <col min="4358" max="4358" width="23.140625" customWidth="1"/>
    <col min="4359" max="4360" width="23" customWidth="1"/>
    <col min="4609" max="4612" width="23" customWidth="1"/>
    <col min="4613" max="4613" width="22.7109375" customWidth="1"/>
    <col min="4614" max="4614" width="23.140625" customWidth="1"/>
    <col min="4615" max="4616" width="23" customWidth="1"/>
    <col min="4865" max="4868" width="23" customWidth="1"/>
    <col min="4869" max="4869" width="22.7109375" customWidth="1"/>
    <col min="4870" max="4870" width="23.140625" customWidth="1"/>
    <col min="4871" max="4872" width="23" customWidth="1"/>
    <col min="5121" max="5124" width="23" customWidth="1"/>
    <col min="5125" max="5125" width="22.7109375" customWidth="1"/>
    <col min="5126" max="5126" width="23.140625" customWidth="1"/>
    <col min="5127" max="5128" width="23" customWidth="1"/>
    <col min="5377" max="5380" width="23" customWidth="1"/>
    <col min="5381" max="5381" width="22.7109375" customWidth="1"/>
    <col min="5382" max="5382" width="23.140625" customWidth="1"/>
    <col min="5383" max="5384" width="23" customWidth="1"/>
    <col min="5633" max="5636" width="23" customWidth="1"/>
    <col min="5637" max="5637" width="22.7109375" customWidth="1"/>
    <col min="5638" max="5638" width="23.140625" customWidth="1"/>
    <col min="5639" max="5640" width="23" customWidth="1"/>
    <col min="5889" max="5892" width="23" customWidth="1"/>
    <col min="5893" max="5893" width="22.7109375" customWidth="1"/>
    <col min="5894" max="5894" width="23.140625" customWidth="1"/>
    <col min="5895" max="5896" width="23" customWidth="1"/>
    <col min="6145" max="6148" width="23" customWidth="1"/>
    <col min="6149" max="6149" width="22.7109375" customWidth="1"/>
    <col min="6150" max="6150" width="23.140625" customWidth="1"/>
    <col min="6151" max="6152" width="23" customWidth="1"/>
    <col min="6401" max="6404" width="23" customWidth="1"/>
    <col min="6405" max="6405" width="22.7109375" customWidth="1"/>
    <col min="6406" max="6406" width="23.140625" customWidth="1"/>
    <col min="6407" max="6408" width="23" customWidth="1"/>
    <col min="6657" max="6660" width="23" customWidth="1"/>
    <col min="6661" max="6661" width="22.7109375" customWidth="1"/>
    <col min="6662" max="6662" width="23.140625" customWidth="1"/>
    <col min="6663" max="6664" width="23" customWidth="1"/>
    <col min="6913" max="6916" width="23" customWidth="1"/>
    <col min="6917" max="6917" width="22.7109375" customWidth="1"/>
    <col min="6918" max="6918" width="23.140625" customWidth="1"/>
    <col min="6919" max="6920" width="23" customWidth="1"/>
    <col min="7169" max="7172" width="23" customWidth="1"/>
    <col min="7173" max="7173" width="22.7109375" customWidth="1"/>
    <col min="7174" max="7174" width="23.140625" customWidth="1"/>
    <col min="7175" max="7176" width="23" customWidth="1"/>
    <col min="7425" max="7428" width="23" customWidth="1"/>
    <col min="7429" max="7429" width="22.7109375" customWidth="1"/>
    <col min="7430" max="7430" width="23.140625" customWidth="1"/>
    <col min="7431" max="7432" width="23" customWidth="1"/>
    <col min="7681" max="7684" width="23" customWidth="1"/>
    <col min="7685" max="7685" width="22.7109375" customWidth="1"/>
    <col min="7686" max="7686" width="23.140625" customWidth="1"/>
    <col min="7687" max="7688" width="23" customWidth="1"/>
    <col min="7937" max="7940" width="23" customWidth="1"/>
    <col min="7941" max="7941" width="22.7109375" customWidth="1"/>
    <col min="7942" max="7942" width="23.140625" customWidth="1"/>
    <col min="7943" max="7944" width="23" customWidth="1"/>
    <col min="8193" max="8196" width="23" customWidth="1"/>
    <col min="8197" max="8197" width="22.7109375" customWidth="1"/>
    <col min="8198" max="8198" width="23.140625" customWidth="1"/>
    <col min="8199" max="8200" width="23" customWidth="1"/>
    <col min="8449" max="8452" width="23" customWidth="1"/>
    <col min="8453" max="8453" width="22.7109375" customWidth="1"/>
    <col min="8454" max="8454" width="23.140625" customWidth="1"/>
    <col min="8455" max="8456" width="23" customWidth="1"/>
    <col min="8705" max="8708" width="23" customWidth="1"/>
    <col min="8709" max="8709" width="22.7109375" customWidth="1"/>
    <col min="8710" max="8710" width="23.140625" customWidth="1"/>
    <col min="8711" max="8712" width="23" customWidth="1"/>
    <col min="8961" max="8964" width="23" customWidth="1"/>
    <col min="8965" max="8965" width="22.7109375" customWidth="1"/>
    <col min="8966" max="8966" width="23.140625" customWidth="1"/>
    <col min="8967" max="8968" width="23" customWidth="1"/>
    <col min="9217" max="9220" width="23" customWidth="1"/>
    <col min="9221" max="9221" width="22.7109375" customWidth="1"/>
    <col min="9222" max="9222" width="23.140625" customWidth="1"/>
    <col min="9223" max="9224" width="23" customWidth="1"/>
    <col min="9473" max="9476" width="23" customWidth="1"/>
    <col min="9477" max="9477" width="22.7109375" customWidth="1"/>
    <col min="9478" max="9478" width="23.140625" customWidth="1"/>
    <col min="9479" max="9480" width="23" customWidth="1"/>
    <col min="9729" max="9732" width="23" customWidth="1"/>
    <col min="9733" max="9733" width="22.7109375" customWidth="1"/>
    <col min="9734" max="9734" width="23.140625" customWidth="1"/>
    <col min="9735" max="9736" width="23" customWidth="1"/>
    <col min="9985" max="9988" width="23" customWidth="1"/>
    <col min="9989" max="9989" width="22.7109375" customWidth="1"/>
    <col min="9990" max="9990" width="23.140625" customWidth="1"/>
    <col min="9991" max="9992" width="23" customWidth="1"/>
    <col min="10241" max="10244" width="23" customWidth="1"/>
    <col min="10245" max="10245" width="22.7109375" customWidth="1"/>
    <col min="10246" max="10246" width="23.140625" customWidth="1"/>
    <col min="10247" max="10248" width="23" customWidth="1"/>
    <col min="10497" max="10500" width="23" customWidth="1"/>
    <col min="10501" max="10501" width="22.7109375" customWidth="1"/>
    <col min="10502" max="10502" width="23.140625" customWidth="1"/>
    <col min="10503" max="10504" width="23" customWidth="1"/>
    <col min="10753" max="10756" width="23" customWidth="1"/>
    <col min="10757" max="10757" width="22.7109375" customWidth="1"/>
    <col min="10758" max="10758" width="23.140625" customWidth="1"/>
    <col min="10759" max="10760" width="23" customWidth="1"/>
    <col min="11009" max="11012" width="23" customWidth="1"/>
    <col min="11013" max="11013" width="22.7109375" customWidth="1"/>
    <col min="11014" max="11014" width="23.140625" customWidth="1"/>
    <col min="11015" max="11016" width="23" customWidth="1"/>
    <col min="11265" max="11268" width="23" customWidth="1"/>
    <col min="11269" max="11269" width="22.7109375" customWidth="1"/>
    <col min="11270" max="11270" width="23.140625" customWidth="1"/>
    <col min="11271" max="11272" width="23" customWidth="1"/>
    <col min="11521" max="11524" width="23" customWidth="1"/>
    <col min="11525" max="11525" width="22.7109375" customWidth="1"/>
    <col min="11526" max="11526" width="23.140625" customWidth="1"/>
    <col min="11527" max="11528" width="23" customWidth="1"/>
    <col min="11777" max="11780" width="23" customWidth="1"/>
    <col min="11781" max="11781" width="22.7109375" customWidth="1"/>
    <col min="11782" max="11782" width="23.140625" customWidth="1"/>
    <col min="11783" max="11784" width="23" customWidth="1"/>
    <col min="12033" max="12036" width="23" customWidth="1"/>
    <col min="12037" max="12037" width="22.7109375" customWidth="1"/>
    <col min="12038" max="12038" width="23.140625" customWidth="1"/>
    <col min="12039" max="12040" width="23" customWidth="1"/>
    <col min="12289" max="12292" width="23" customWidth="1"/>
    <col min="12293" max="12293" width="22.7109375" customWidth="1"/>
    <col min="12294" max="12294" width="23.140625" customWidth="1"/>
    <col min="12295" max="12296" width="23" customWidth="1"/>
    <col min="12545" max="12548" width="23" customWidth="1"/>
    <col min="12549" max="12549" width="22.7109375" customWidth="1"/>
    <col min="12550" max="12550" width="23.140625" customWidth="1"/>
    <col min="12551" max="12552" width="23" customWidth="1"/>
    <col min="12801" max="12804" width="23" customWidth="1"/>
    <col min="12805" max="12805" width="22.7109375" customWidth="1"/>
    <col min="12806" max="12806" width="23.140625" customWidth="1"/>
    <col min="12807" max="12808" width="23" customWidth="1"/>
    <col min="13057" max="13060" width="23" customWidth="1"/>
    <col min="13061" max="13061" width="22.7109375" customWidth="1"/>
    <col min="13062" max="13062" width="23.140625" customWidth="1"/>
    <col min="13063" max="13064" width="23" customWidth="1"/>
    <col min="13313" max="13316" width="23" customWidth="1"/>
    <col min="13317" max="13317" width="22.7109375" customWidth="1"/>
    <col min="13318" max="13318" width="23.140625" customWidth="1"/>
    <col min="13319" max="13320" width="23" customWidth="1"/>
    <col min="13569" max="13572" width="23" customWidth="1"/>
    <col min="13573" max="13573" width="22.7109375" customWidth="1"/>
    <col min="13574" max="13574" width="23.140625" customWidth="1"/>
    <col min="13575" max="13576" width="23" customWidth="1"/>
    <col min="13825" max="13828" width="23" customWidth="1"/>
    <col min="13829" max="13829" width="22.7109375" customWidth="1"/>
    <col min="13830" max="13830" width="23.140625" customWidth="1"/>
    <col min="13831" max="13832" width="23" customWidth="1"/>
    <col min="14081" max="14084" width="23" customWidth="1"/>
    <col min="14085" max="14085" width="22.7109375" customWidth="1"/>
    <col min="14086" max="14086" width="23.140625" customWidth="1"/>
    <col min="14087" max="14088" width="23" customWidth="1"/>
    <col min="14337" max="14340" width="23" customWidth="1"/>
    <col min="14341" max="14341" width="22.7109375" customWidth="1"/>
    <col min="14342" max="14342" width="23.140625" customWidth="1"/>
    <col min="14343" max="14344" width="23" customWidth="1"/>
    <col min="14593" max="14596" width="23" customWidth="1"/>
    <col min="14597" max="14597" width="22.7109375" customWidth="1"/>
    <col min="14598" max="14598" width="23.140625" customWidth="1"/>
    <col min="14599" max="14600" width="23" customWidth="1"/>
    <col min="14849" max="14852" width="23" customWidth="1"/>
    <col min="14853" max="14853" width="22.7109375" customWidth="1"/>
    <col min="14854" max="14854" width="23.140625" customWidth="1"/>
    <col min="14855" max="14856" width="23" customWidth="1"/>
    <col min="15105" max="15108" width="23" customWidth="1"/>
    <col min="15109" max="15109" width="22.7109375" customWidth="1"/>
    <col min="15110" max="15110" width="23.140625" customWidth="1"/>
    <col min="15111" max="15112" width="23" customWidth="1"/>
    <col min="15361" max="15364" width="23" customWidth="1"/>
    <col min="15365" max="15365" width="22.7109375" customWidth="1"/>
    <col min="15366" max="15366" width="23.140625" customWidth="1"/>
    <col min="15367" max="15368" width="23" customWidth="1"/>
    <col min="15617" max="15620" width="23" customWidth="1"/>
    <col min="15621" max="15621" width="22.7109375" customWidth="1"/>
    <col min="15622" max="15622" width="23.140625" customWidth="1"/>
    <col min="15623" max="15624" width="23" customWidth="1"/>
    <col min="15873" max="15876" width="23" customWidth="1"/>
    <col min="15877" max="15877" width="22.7109375" customWidth="1"/>
    <col min="15878" max="15878" width="23.140625" customWidth="1"/>
    <col min="15879" max="15880" width="23" customWidth="1"/>
    <col min="16129" max="16132" width="23" customWidth="1"/>
    <col min="16133" max="16133" width="22.7109375" customWidth="1"/>
    <col min="16134" max="16134" width="23.140625" customWidth="1"/>
    <col min="16135" max="16136" width="23" customWidth="1"/>
  </cols>
  <sheetData>
    <row r="1" spans="1:6" ht="26.25" customHeight="1" x14ac:dyDescent="0.4">
      <c r="A1" s="277" t="s">
        <v>1061</v>
      </c>
      <c r="B1" s="277"/>
      <c r="C1" s="277"/>
      <c r="D1" s="278"/>
      <c r="E1" s="279" t="s">
        <v>1212</v>
      </c>
      <c r="F1" s="280"/>
    </row>
    <row r="2" spans="1:6" ht="20.25" x14ac:dyDescent="0.3">
      <c r="A2" s="157"/>
      <c r="D2" s="157"/>
      <c r="F2" s="158"/>
    </row>
    <row r="3" spans="1:6" x14ac:dyDescent="0.25">
      <c r="B3" s="149" t="s">
        <v>1063</v>
      </c>
      <c r="C3" s="149" t="s">
        <v>1064</v>
      </c>
      <c r="D3" s="149" t="s">
        <v>1065</v>
      </c>
      <c r="E3" s="149" t="s">
        <v>1066</v>
      </c>
      <c r="F3" s="149" t="s">
        <v>1067</v>
      </c>
    </row>
    <row r="4" spans="1:6" x14ac:dyDescent="0.25">
      <c r="B4" s="196">
        <v>45327</v>
      </c>
      <c r="C4" s="196">
        <v>45328</v>
      </c>
      <c r="D4" s="196">
        <v>45329</v>
      </c>
      <c r="E4" s="196">
        <v>45330</v>
      </c>
      <c r="F4" s="196">
        <v>45331</v>
      </c>
    </row>
    <row r="5" spans="1:6" ht="18.75" customHeight="1" x14ac:dyDescent="0.25">
      <c r="A5" s="159" t="s">
        <v>5</v>
      </c>
      <c r="B5" s="176"/>
      <c r="C5" s="176"/>
      <c r="D5" s="176"/>
      <c r="E5" s="197"/>
      <c r="F5" s="198" t="s">
        <v>107</v>
      </c>
    </row>
    <row r="6" spans="1:6" ht="18.75" customHeight="1" x14ac:dyDescent="0.25">
      <c r="A6" s="247"/>
      <c r="B6" s="176"/>
      <c r="C6" s="176"/>
      <c r="D6" s="176"/>
      <c r="E6" s="197"/>
      <c r="F6" s="198"/>
    </row>
    <row r="7" spans="1:6" x14ac:dyDescent="0.25">
      <c r="E7" s="175"/>
    </row>
    <row r="8" spans="1:6" x14ac:dyDescent="0.25">
      <c r="B8" s="149" t="s">
        <v>1063</v>
      </c>
      <c r="C8" s="149" t="s">
        <v>1064</v>
      </c>
      <c r="D8" s="149" t="s">
        <v>1065</v>
      </c>
      <c r="E8" s="149" t="s">
        <v>1066</v>
      </c>
      <c r="F8" s="149" t="s">
        <v>1067</v>
      </c>
    </row>
    <row r="9" spans="1:6" x14ac:dyDescent="0.25">
      <c r="B9" s="196">
        <v>45334</v>
      </c>
      <c r="C9" s="196">
        <v>45335</v>
      </c>
      <c r="D9" s="196">
        <v>45336</v>
      </c>
      <c r="E9" s="196">
        <v>45337</v>
      </c>
      <c r="F9" s="196">
        <v>45338</v>
      </c>
    </row>
    <row r="10" spans="1:6" ht="18.75" customHeight="1" x14ac:dyDescent="0.25">
      <c r="A10" s="159" t="s">
        <v>5</v>
      </c>
      <c r="B10" s="176"/>
      <c r="C10" s="176"/>
      <c r="D10" s="149"/>
      <c r="E10" s="199" t="s">
        <v>107</v>
      </c>
      <c r="F10" s="198" t="s">
        <v>107</v>
      </c>
    </row>
    <row r="11" spans="1:6" ht="18.75" customHeight="1" x14ac:dyDescent="0.25">
      <c r="A11" s="159"/>
      <c r="B11" s="176"/>
      <c r="C11" s="176"/>
      <c r="D11" s="149"/>
      <c r="E11" s="2"/>
      <c r="F11" s="2"/>
    </row>
    <row r="12" spans="1:6" ht="19.5" customHeight="1" x14ac:dyDescent="0.25"/>
    <row r="13" spans="1:6" x14ac:dyDescent="0.25">
      <c r="B13" s="149" t="s">
        <v>1063</v>
      </c>
      <c r="C13" s="149" t="s">
        <v>1064</v>
      </c>
      <c r="D13" s="149" t="s">
        <v>1065</v>
      </c>
      <c r="E13" s="149" t="s">
        <v>1066</v>
      </c>
      <c r="F13" s="149" t="s">
        <v>1067</v>
      </c>
    </row>
    <row r="14" spans="1:6" x14ac:dyDescent="0.25">
      <c r="A14" t="s">
        <v>107</v>
      </c>
      <c r="B14" s="196">
        <v>45341</v>
      </c>
      <c r="C14" s="196">
        <v>45342</v>
      </c>
      <c r="D14" s="196">
        <v>45343</v>
      </c>
      <c r="E14" s="196">
        <v>45344</v>
      </c>
      <c r="F14" s="196">
        <v>45345</v>
      </c>
    </row>
    <row r="15" spans="1:6" ht="18" customHeight="1" x14ac:dyDescent="0.25">
      <c r="A15" s="159" t="s">
        <v>5</v>
      </c>
      <c r="B15" s="200"/>
      <c r="C15" s="200"/>
      <c r="D15" s="200"/>
      <c r="E15" s="196"/>
      <c r="F15" s="196"/>
    </row>
    <row r="16" spans="1:6" ht="18.75" customHeight="1" x14ac:dyDescent="0.25">
      <c r="A16" s="159"/>
      <c r="B16" s="200"/>
      <c r="C16" s="200"/>
      <c r="D16" s="200"/>
      <c r="E16" s="199" t="s">
        <v>107</v>
      </c>
      <c r="F16" s="198"/>
    </row>
    <row r="17" spans="1:8" ht="18.75" customHeight="1" x14ac:dyDescent="0.25">
      <c r="A17" s="160"/>
      <c r="B17" s="177"/>
      <c r="C17" s="177"/>
      <c r="D17" s="177"/>
      <c r="E17" s="177"/>
      <c r="F17" s="161"/>
    </row>
    <row r="18" spans="1:8" ht="15" customHeight="1" x14ac:dyDescent="0.25">
      <c r="B18" s="149" t="s">
        <v>1063</v>
      </c>
      <c r="C18" s="149" t="s">
        <v>1064</v>
      </c>
      <c r="D18" s="149" t="s">
        <v>1065</v>
      </c>
      <c r="E18" s="149" t="s">
        <v>1066</v>
      </c>
      <c r="F18" s="149" t="s">
        <v>1067</v>
      </c>
    </row>
    <row r="19" spans="1:8" ht="15" customHeight="1" x14ac:dyDescent="0.25">
      <c r="B19" s="196">
        <v>45348</v>
      </c>
      <c r="C19" s="196">
        <v>45349</v>
      </c>
      <c r="D19" s="196">
        <v>45350</v>
      </c>
      <c r="E19" s="196">
        <v>45351</v>
      </c>
      <c r="F19" s="196">
        <v>45352</v>
      </c>
    </row>
    <row r="20" spans="1:8" ht="15" customHeight="1" x14ac:dyDescent="0.25">
      <c r="A20" s="159" t="s">
        <v>5</v>
      </c>
      <c r="B20" s="149"/>
      <c r="C20" s="176"/>
      <c r="D20" s="200"/>
      <c r="E20" s="196"/>
      <c r="F20" s="196"/>
    </row>
    <row r="21" spans="1:8" ht="18.75" customHeight="1" x14ac:dyDescent="0.25">
      <c r="A21" s="159"/>
      <c r="B21" s="149"/>
      <c r="C21" s="176"/>
      <c r="D21" s="200"/>
      <c r="E21" s="199" t="s">
        <v>107</v>
      </c>
      <c r="F21" s="198"/>
    </row>
    <row r="22" spans="1:8" x14ac:dyDescent="0.25">
      <c r="H22" t="s">
        <v>107</v>
      </c>
    </row>
    <row r="23" spans="1:8" x14ac:dyDescent="0.25">
      <c r="B23" s="149" t="s">
        <v>1063</v>
      </c>
      <c r="C23" s="149" t="s">
        <v>1064</v>
      </c>
      <c r="D23" s="149" t="s">
        <v>1065</v>
      </c>
      <c r="E23" s="149" t="s">
        <v>1066</v>
      </c>
      <c r="F23" s="149" t="s">
        <v>1067</v>
      </c>
    </row>
    <row r="24" spans="1:8" ht="18.75" customHeight="1" x14ac:dyDescent="0.25">
      <c r="B24" s="196"/>
      <c r="C24" s="196"/>
      <c r="D24" s="196"/>
      <c r="E24" s="196"/>
      <c r="F24" s="196"/>
    </row>
    <row r="25" spans="1:8" ht="18.75" customHeight="1" x14ac:dyDescent="0.25">
      <c r="A25" s="159" t="s">
        <v>5</v>
      </c>
      <c r="B25" s="200"/>
      <c r="C25" s="200"/>
      <c r="D25" s="199"/>
      <c r="E25" s="196"/>
      <c r="F25" s="196"/>
    </row>
    <row r="26" spans="1:8" ht="18.75" customHeight="1" x14ac:dyDescent="0.25">
      <c r="A26" s="159"/>
      <c r="B26" s="200"/>
      <c r="C26" s="200"/>
      <c r="D26" s="199"/>
      <c r="E26" s="198" t="s">
        <v>107</v>
      </c>
      <c r="F26" s="198"/>
      <c r="G26" s="162" t="s">
        <v>107</v>
      </c>
      <c r="H26" s="163" t="s">
        <v>107</v>
      </c>
    </row>
    <row r="27" spans="1:8" ht="15.75" thickBot="1" x14ac:dyDescent="0.3"/>
    <row r="28" spans="1:8" ht="15.75" thickBot="1" x14ac:dyDescent="0.3">
      <c r="A28" s="156"/>
      <c r="B28" s="178" t="s">
        <v>5</v>
      </c>
      <c r="C28" s="179" t="s">
        <v>1199</v>
      </c>
      <c r="D28" s="179" t="s">
        <v>1200</v>
      </c>
      <c r="E28" s="180" t="s">
        <v>1201</v>
      </c>
      <c r="F28" s="181" t="s">
        <v>956</v>
      </c>
    </row>
    <row r="29" spans="1:8" ht="15.75" x14ac:dyDescent="0.25">
      <c r="A29" s="165">
        <v>1</v>
      </c>
      <c r="B29" s="182"/>
      <c r="C29" s="183"/>
      <c r="D29" s="184"/>
      <c r="E29" s="185"/>
      <c r="F29" s="184"/>
    </row>
    <row r="30" spans="1:8" ht="18" x14ac:dyDescent="0.25">
      <c r="A30" s="166">
        <v>1.75</v>
      </c>
      <c r="B30" s="167"/>
      <c r="C30" s="168"/>
      <c r="D30" s="169"/>
      <c r="E30" s="170"/>
      <c r="F30" s="169"/>
    </row>
    <row r="31" spans="1:8" ht="15.75" x14ac:dyDescent="0.25">
      <c r="A31" s="171">
        <v>2.5</v>
      </c>
      <c r="B31" s="186"/>
      <c r="C31" s="187"/>
      <c r="D31" s="188"/>
      <c r="E31" s="189"/>
      <c r="F31" s="188"/>
    </row>
    <row r="32" spans="1:8" ht="15.75" x14ac:dyDescent="0.25">
      <c r="A32" s="172">
        <v>3.75</v>
      </c>
      <c r="B32" s="186"/>
      <c r="C32" s="187"/>
      <c r="D32" s="190"/>
      <c r="E32" s="191"/>
      <c r="F32" s="190"/>
    </row>
    <row r="33" spans="1:6" ht="15.75" x14ac:dyDescent="0.25">
      <c r="A33" s="173">
        <v>4.5</v>
      </c>
      <c r="B33" s="186"/>
      <c r="C33" s="187"/>
      <c r="D33" s="190"/>
      <c r="E33" s="191"/>
      <c r="F33" s="190"/>
    </row>
    <row r="34" spans="1:6" ht="15.75" x14ac:dyDescent="0.25">
      <c r="A34" s="226">
        <v>5.5</v>
      </c>
      <c r="B34" s="186"/>
      <c r="C34" s="187"/>
      <c r="D34" s="190"/>
      <c r="E34" s="191"/>
      <c r="F34" s="190"/>
    </row>
    <row r="35" spans="1:6" ht="16.5" thickBot="1" x14ac:dyDescent="0.3">
      <c r="A35" s="227">
        <v>6.2</v>
      </c>
      <c r="B35" s="192"/>
      <c r="C35" s="193"/>
      <c r="D35" s="194"/>
      <c r="E35" s="195"/>
      <c r="F35" s="194"/>
    </row>
    <row r="36" spans="1:6" ht="16.5" thickBot="1" x14ac:dyDescent="0.3">
      <c r="A36" s="174" t="s">
        <v>1068</v>
      </c>
      <c r="B36" s="223">
        <f>SUM(B29:B35)</f>
        <v>0</v>
      </c>
      <c r="C36" s="223">
        <f>SUM(C29:C35)</f>
        <v>0</v>
      </c>
      <c r="D36" s="224">
        <f>SUM(D29:D35)</f>
        <v>0</v>
      </c>
      <c r="E36" s="224">
        <f>SUM(E29:E35)</f>
        <v>0</v>
      </c>
      <c r="F36" s="225">
        <f>SUM(F29:F35)</f>
        <v>0</v>
      </c>
    </row>
    <row r="39" spans="1:6" x14ac:dyDescent="0.25">
      <c r="C39" t="s">
        <v>107</v>
      </c>
    </row>
  </sheetData>
  <mergeCells count="2">
    <mergeCell ref="A1:D1"/>
    <mergeCell ref="E1:F1"/>
  </mergeCells>
  <pageMargins left="0.12" right="0.12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G38"/>
  <sheetViews>
    <sheetView zoomScaleNormal="100" workbookViewId="0">
      <selection activeCell="E22" sqref="E22"/>
    </sheetView>
  </sheetViews>
  <sheetFormatPr baseColWidth="10" defaultRowHeight="15" x14ac:dyDescent="0.25"/>
  <cols>
    <col min="2" max="3" width="14.7109375" customWidth="1"/>
    <col min="4" max="4" width="26.42578125" bestFit="1" customWidth="1"/>
    <col min="5" max="5" width="10.7109375" customWidth="1"/>
    <col min="6" max="8" width="14.7109375" customWidth="1"/>
    <col min="10" max="10" width="11.42578125" style="262"/>
    <col min="12" max="12" width="11.42578125" style="262"/>
    <col min="16" max="16" width="12.28515625" bestFit="1" customWidth="1"/>
  </cols>
  <sheetData>
    <row r="1" spans="1:33" ht="23.25" x14ac:dyDescent="0.35">
      <c r="A1" s="281" t="s">
        <v>882</v>
      </c>
      <c r="B1" s="281"/>
      <c r="C1" s="281"/>
      <c r="D1" s="281"/>
      <c r="E1" s="281"/>
      <c r="F1" s="281"/>
      <c r="G1" s="281"/>
      <c r="H1" s="281"/>
      <c r="O1" s="266" t="s">
        <v>5</v>
      </c>
      <c r="P1" s="266" t="s">
        <v>1199</v>
      </c>
      <c r="Q1" s="266" t="s">
        <v>1200</v>
      </c>
      <c r="R1" s="266" t="s">
        <v>1201</v>
      </c>
      <c r="S1" s="266" t="s">
        <v>956</v>
      </c>
    </row>
    <row r="2" spans="1:33" ht="15.75" thickBot="1" x14ac:dyDescent="0.3">
      <c r="A2" s="44"/>
      <c r="B2" s="42" t="s">
        <v>883</v>
      </c>
      <c r="C2" s="44"/>
      <c r="D2" s="44"/>
      <c r="E2" s="44"/>
      <c r="F2" s="44"/>
      <c r="G2" s="44"/>
      <c r="H2" s="44"/>
      <c r="J2" s="263"/>
      <c r="N2" s="175"/>
    </row>
    <row r="3" spans="1:33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  <c r="J3" s="265"/>
      <c r="K3" s="149" t="s">
        <v>1238</v>
      </c>
      <c r="L3" s="264"/>
      <c r="M3" s="149" t="s">
        <v>1239</v>
      </c>
      <c r="N3" s="48"/>
    </row>
    <row r="4" spans="1:33" x14ac:dyDescent="0.25">
      <c r="A4" s="17" t="s">
        <v>5</v>
      </c>
      <c r="B4" s="36"/>
      <c r="C4" s="3"/>
      <c r="D4" s="36" t="s">
        <v>6</v>
      </c>
      <c r="E4" s="74"/>
      <c r="F4" s="7"/>
      <c r="G4" s="3"/>
      <c r="H4" s="36" t="s">
        <v>6</v>
      </c>
      <c r="J4" s="264" t="str">
        <f t="shared" ref="J4:J7" si="0">A4</f>
        <v>STEPHANE</v>
      </c>
      <c r="K4" s="149">
        <f ca="1">IFERROR(VLOOKUP(D4,tableau_villes,2,0),0)</f>
        <v>0</v>
      </c>
      <c r="L4" s="264">
        <f t="shared" ref="L4:L7" si="1">E4</f>
        <v>0</v>
      </c>
      <c r="M4" s="149">
        <f ca="1">IFERROR(VLOOKUP(H4,tableau_villes,2,0),0)</f>
        <v>0</v>
      </c>
      <c r="N4" s="175"/>
      <c r="O4" s="228" cm="1">
        <f t="array" aca="1" ref="O4" ca="1">MAX(MAX(IF($L4:$L7=O$1,$M4:$M7,0)),MAX(IF($J4:$J7=O$1,$K4:$K7,0)))</f>
        <v>0</v>
      </c>
      <c r="P4" s="228" cm="1">
        <f t="array" aca="1" ref="P4" ca="1">MAX(MAX(IF($L4:$L7=P$1,$M4:$M7,0)),MAX(IF($J4:$J7=P$1,$K4:$K7,0)))</f>
        <v>0</v>
      </c>
      <c r="Q4" s="228" cm="1">
        <f t="array" aca="1" ref="Q4" ca="1">MAX(MAX(IF($L4:$L7=Q$1,$M4:$M7,0)),MAX(IF($J4:$J7=Q$1,$K4:$K7,0)))</f>
        <v>0</v>
      </c>
      <c r="R4" s="228" cm="1">
        <f t="array" aca="1" ref="R4" ca="1">MAX(MAX(IF($L4:$L7=R$1,$M4:$M7,0)),MAX(IF($J4:$J7=R$1,$K4:$K7,0)))</f>
        <v>0</v>
      </c>
      <c r="S4" s="228" cm="1">
        <f t="array" aca="1" ref="S4" ca="1">MAX(MAX(IF($L4:$L7=S$1,$M4:$M7,0)),MAX(IF($J4:$J7=S$1,$K4:$K7,0)))</f>
        <v>0</v>
      </c>
      <c r="AB4" t="s">
        <v>1226</v>
      </c>
    </row>
    <row r="5" spans="1:33" x14ac:dyDescent="0.25">
      <c r="B5" s="36"/>
      <c r="C5" s="3"/>
      <c r="D5" s="36"/>
      <c r="F5" s="36"/>
      <c r="G5" s="3"/>
      <c r="H5" s="36"/>
      <c r="J5" s="264">
        <f t="shared" si="0"/>
        <v>0</v>
      </c>
      <c r="K5" s="149">
        <f ca="1">IFERROR(VLOOKUP(D5,tableau_villes,2,0),0)</f>
        <v>0</v>
      </c>
      <c r="L5" s="264">
        <f t="shared" si="1"/>
        <v>0</v>
      </c>
      <c r="M5" s="149">
        <f ca="1">IFERROR(VLOOKUP(H5,tableau_villes,2,0),0)</f>
        <v>0</v>
      </c>
      <c r="N5" s="175"/>
      <c r="O5" s="228" t="str" cm="1">
        <f t="array" aca="1" ref="O5" ca="1">IFERROR(IFERROR(INDEX($D4:$D7,MATCH(O$1&amp;O4,$J4:$J7&amp;$K4:$K7,0)),INDEX($H4:$H7,MATCH(O$1&amp;O4,$L4:$L7&amp;$M4:$M7,0))),"")</f>
        <v>FERIE</v>
      </c>
      <c r="P5" s="228" t="str" cm="1">
        <f t="array" aca="1" ref="P5" ca="1">IFERROR(IFERROR(INDEX($D4:$D7,MATCH(P$1&amp;P4,$J4:$J7&amp;$K4:$K7,0)),INDEX($H4:$H7,MATCH(P$1&amp;P4,$L4:$L7&amp;$M4:$M7,0))),"")</f>
        <v/>
      </c>
      <c r="Q5" s="228" t="str" cm="1">
        <f t="array" aca="1" ref="Q5" ca="1">IFERROR(IFERROR(INDEX($D4:$D7,MATCH(Q$1&amp;Q4,$J4:$J7&amp;$K4:$K7,0)),INDEX($H4:$H7,MATCH(Q$1&amp;Q4,$L4:$L7&amp;$M4:$M7,0))),"")</f>
        <v/>
      </c>
      <c r="R5" s="228" t="str" cm="1">
        <f t="array" aca="1" ref="R5" ca="1">IFERROR(IFERROR(INDEX($D4:$D7,MATCH(R$1&amp;R4,$J4:$J7&amp;$K4:$K7,0)),INDEX($H4:$H7,MATCH(R$1&amp;R4,$L4:$L7&amp;$M4:$M7,0))),"")</f>
        <v/>
      </c>
      <c r="S5" s="228" t="str" cm="1">
        <f t="array" aca="1" ref="S5" ca="1">IFERROR(IFERROR(INDEX($D4:$D7,MATCH(S$1&amp;S4,$J4:$J7&amp;$K4:$K7,0)),INDEX($H4:$H7,MATCH(S$1&amp;S4,$L4:$L7&amp;$M4:$M7,0))),"")</f>
        <v/>
      </c>
      <c r="AB5" t="s">
        <v>1227</v>
      </c>
    </row>
    <row r="6" spans="1:33" x14ac:dyDescent="0.25">
      <c r="A6" s="39"/>
      <c r="B6" s="9"/>
      <c r="C6" s="2"/>
      <c r="D6" s="10"/>
      <c r="F6" s="9"/>
      <c r="G6" s="2"/>
      <c r="H6" s="10"/>
      <c r="J6" s="264">
        <f t="shared" si="0"/>
        <v>0</v>
      </c>
      <c r="K6" s="149">
        <f ca="1">IFERROR(VLOOKUP(D6,tableau_villes,2,0),0)</f>
        <v>0</v>
      </c>
      <c r="L6" s="264">
        <f t="shared" si="1"/>
        <v>0</v>
      </c>
      <c r="M6" s="149">
        <f ca="1">IFERROR(VLOOKUP(H6,tableau_villes,2,0),0)</f>
        <v>0</v>
      </c>
      <c r="N6" s="175"/>
      <c r="O6" s="175"/>
      <c r="P6" s="175"/>
      <c r="Q6" s="175"/>
      <c r="AB6" t="s">
        <v>1228</v>
      </c>
    </row>
    <row r="7" spans="1:33" ht="15.75" thickBot="1" x14ac:dyDescent="0.3">
      <c r="A7" s="39"/>
      <c r="B7" s="11"/>
      <c r="C7" s="12"/>
      <c r="D7" s="13"/>
      <c r="F7" s="11"/>
      <c r="G7" s="12"/>
      <c r="H7" s="13"/>
      <c r="J7" s="264">
        <f t="shared" si="0"/>
        <v>0</v>
      </c>
      <c r="K7" s="149">
        <f ca="1">IFERROR(VLOOKUP(D7,tableau_villes,2,0),0)</f>
        <v>0</v>
      </c>
      <c r="L7" s="264">
        <f t="shared" si="1"/>
        <v>0</v>
      </c>
      <c r="M7" s="149">
        <f ca="1">IFERROR(VLOOKUP(H7,tableau_villes,2,0),0)</f>
        <v>0</v>
      </c>
      <c r="N7" s="175"/>
      <c r="O7" s="175"/>
      <c r="P7" s="175"/>
      <c r="Q7" s="175"/>
    </row>
    <row r="8" spans="1:33" ht="12.75" customHeight="1" thickBot="1" x14ac:dyDescent="0.3">
      <c r="B8" s="1" t="s">
        <v>884</v>
      </c>
      <c r="J8" s="263"/>
      <c r="K8" s="175"/>
      <c r="L8" s="263"/>
      <c r="M8" s="175"/>
      <c r="N8" s="175"/>
      <c r="O8" s="175"/>
      <c r="P8" s="175"/>
      <c r="Q8" s="175"/>
      <c r="AB8" t="s">
        <v>1229</v>
      </c>
    </row>
    <row r="9" spans="1:33" ht="15.75" thickBot="1" x14ac:dyDescent="0.3">
      <c r="B9" s="4" t="s">
        <v>0</v>
      </c>
      <c r="C9" s="5" t="s">
        <v>1</v>
      </c>
      <c r="D9" s="6" t="s">
        <v>2</v>
      </c>
      <c r="F9" s="18" t="s">
        <v>3</v>
      </c>
      <c r="G9" s="19" t="s">
        <v>1</v>
      </c>
      <c r="H9" s="6" t="s">
        <v>2</v>
      </c>
      <c r="J9" s="263"/>
      <c r="K9" s="48"/>
      <c r="L9" s="263"/>
      <c r="M9" s="48"/>
      <c r="N9" s="48"/>
    </row>
    <row r="10" spans="1:33" x14ac:dyDescent="0.25">
      <c r="A10" s="17" t="s">
        <v>5</v>
      </c>
      <c r="B10" s="14" t="s">
        <v>991</v>
      </c>
      <c r="C10" s="15" t="s">
        <v>21</v>
      </c>
      <c r="D10" s="10" t="s">
        <v>670</v>
      </c>
      <c r="E10" s="17" t="s">
        <v>5</v>
      </c>
      <c r="F10" s="14" t="s">
        <v>992</v>
      </c>
      <c r="G10" s="15" t="s">
        <v>21</v>
      </c>
      <c r="H10" s="10" t="s">
        <v>57</v>
      </c>
      <c r="J10" s="264" t="str">
        <f>A10</f>
        <v>STEPHANE</v>
      </c>
      <c r="K10" s="149">
        <f ca="1">IFERROR(VLOOKUP(D10,tableau_villes,2,0),0)</f>
        <v>22</v>
      </c>
      <c r="L10" s="264" t="str">
        <f>E10</f>
        <v>STEPHANE</v>
      </c>
      <c r="M10" s="149">
        <f ca="1">IFERROR(VLOOKUP(H10,tableau_villes,2,0),0)</f>
        <v>34</v>
      </c>
      <c r="N10" s="175"/>
      <c r="O10" s="228" cm="1">
        <f t="array" aca="1" ref="O10" ca="1">MAX(MAX(IF($L10:$L13=O$1,$M10:$M13,0)),MAX(IF($J10:$J13=O$1,$K10:$K13,0)))</f>
        <v>34</v>
      </c>
      <c r="P10" s="228" cm="1">
        <f t="array" aca="1" ref="P10" ca="1">MAX(MAX(IF($L10:$L13=P$1,$M10:$M13,0)),MAX(IF($J10:$J13=P$1,$K10:$K13,0)))</f>
        <v>11.9</v>
      </c>
      <c r="Q10" s="228" cm="1">
        <f t="array" aca="1" ref="Q10" ca="1">MAX(MAX(IF($L10:$L13=Q$1,$M10:$M13,0)),MAX(IF($J10:$J13=Q$1,$K10:$K13,0)))</f>
        <v>9.5</v>
      </c>
      <c r="R10" s="228" cm="1">
        <f t="array" aca="1" ref="R10" ca="1">MAX(MAX(IF($L10:$L13=R$1,$M10:$M13,0)),MAX(IF($J10:$J13=R$1,$K10:$K13,0)))</f>
        <v>0</v>
      </c>
      <c r="S10" s="228" cm="1">
        <f t="array" aca="1" ref="S10" ca="1">MAX(MAX(IF($L10:$L13=S$1,$M10:$M13,0)),MAX(IF($J10:$J13=S$1,$K10:$K13,0)))</f>
        <v>0</v>
      </c>
      <c r="AC10" s="149" t="s">
        <v>1063</v>
      </c>
      <c r="AD10" s="149" t="s">
        <v>1064</v>
      </c>
      <c r="AE10" s="149" t="s">
        <v>1065</v>
      </c>
      <c r="AF10" s="149" t="s">
        <v>1066</v>
      </c>
      <c r="AG10" s="149" t="s">
        <v>1067</v>
      </c>
    </row>
    <row r="11" spans="1:33" x14ac:dyDescent="0.25">
      <c r="A11" s="39" t="s">
        <v>1199</v>
      </c>
      <c r="B11" s="7" t="s">
        <v>990</v>
      </c>
      <c r="C11" s="3" t="s">
        <v>21</v>
      </c>
      <c r="D11" s="8" t="s">
        <v>61</v>
      </c>
      <c r="E11" s="17" t="s">
        <v>5</v>
      </c>
      <c r="F11" s="9" t="s">
        <v>993</v>
      </c>
      <c r="G11" s="2" t="s">
        <v>21</v>
      </c>
      <c r="H11" s="8" t="s">
        <v>686</v>
      </c>
      <c r="J11" s="264" t="str">
        <f t="shared" ref="J11:J31" si="2">A11</f>
        <v>ADAO</v>
      </c>
      <c r="K11" s="149">
        <f ca="1">IFERROR(VLOOKUP(D11,tableau_villes,2,0),0)</f>
        <v>11.9</v>
      </c>
      <c r="L11" s="264" t="str">
        <f t="shared" ref="L11:L31" si="3">E11</f>
        <v>STEPHANE</v>
      </c>
      <c r="M11" s="149">
        <f ca="1">IFERROR(VLOOKUP(H11,tableau_villes,2,0),0)</f>
        <v>11</v>
      </c>
      <c r="N11" s="175"/>
      <c r="O11" s="57" t="str" cm="1">
        <f t="array" aca="1" ref="O11" ca="1">IFERROR(IFERROR(INDEX($D10:$D13,MATCH(O$1&amp;O10,$J10:$J13&amp;$K10:$K13,0)),INDEX($H10:$H13,MATCH(O$1&amp;O10,$L10:$L13&amp;$M10:$M13,0))),"")</f>
        <v>LE THILLAY</v>
      </c>
      <c r="P11" s="57" t="str" cm="1">
        <f t="array" aca="1" ref="P11" ca="1">IFERROR(IFERROR(INDEX($D10:$D13,MATCH(P$1&amp;P10,$J10:$J13&amp;$K10:$K13,0)),INDEX($H10:$H13,MATCH(P$1&amp;P10,$L10:$L13&amp;$M10:$M13,0))),"")</f>
        <v>BEAUCHAMP</v>
      </c>
      <c r="Q11" s="57" t="str" cm="1">
        <f t="array" aca="1" ref="Q11" ca="1">IFERROR(IFERROR(INDEX($D10:$D13,MATCH(Q$1&amp;Q10,$J10:$J13&amp;$K10:$K13,0)),INDEX($H10:$H13,MATCH(Q$1&amp;Q10,$L10:$L13&amp;$M10:$M13,0))),"")</f>
        <v>BAILLET EN FRANCE</v>
      </c>
      <c r="R11" s="57" t="str" cm="1">
        <f t="array" aca="1" ref="R11" ca="1">IFERROR(IFERROR(INDEX($D10:$D13,MATCH(R$1&amp;R10,$J10:$J13&amp;$K10:$K13,0)),INDEX($H10:$H13,MATCH(R$1&amp;R10,$L10:$L13&amp;$M10:$M13,0))),"")</f>
        <v/>
      </c>
      <c r="S11" s="57" t="str" cm="1">
        <f t="array" aca="1" ref="S11" ca="1">IFERROR(IFERROR(INDEX($D10:$D13,MATCH(S$1&amp;S10,$J10:$J13&amp;$K10:$K13,0)),INDEX($H10:$H13,MATCH(S$1&amp;S10,$L10:$L13&amp;$M10:$M13,0))),"")</f>
        <v/>
      </c>
      <c r="AB11" s="175" t="s">
        <v>1216</v>
      </c>
      <c r="AC11" s="196">
        <v>45292</v>
      </c>
      <c r="AD11" s="196">
        <v>45293</v>
      </c>
      <c r="AE11" s="196">
        <v>45294</v>
      </c>
      <c r="AF11" s="196">
        <v>45295</v>
      </c>
      <c r="AG11" s="196">
        <v>45296</v>
      </c>
    </row>
    <row r="12" spans="1:33" x14ac:dyDescent="0.25">
      <c r="A12" s="17" t="s">
        <v>5</v>
      </c>
      <c r="B12" s="7" t="s">
        <v>991</v>
      </c>
      <c r="C12" s="3" t="s">
        <v>21</v>
      </c>
      <c r="D12" s="8" t="s">
        <v>47</v>
      </c>
      <c r="E12" s="17" t="s">
        <v>5</v>
      </c>
      <c r="F12" s="9" t="s">
        <v>994</v>
      </c>
      <c r="G12" s="2" t="s">
        <v>62</v>
      </c>
      <c r="H12" s="32" t="s">
        <v>428</v>
      </c>
      <c r="J12" s="264" t="str">
        <f t="shared" si="2"/>
        <v>STEPHANE</v>
      </c>
      <c r="K12" s="149">
        <f ca="1">IFERROR(VLOOKUP(D12,tableau_villes,2,0),0)</f>
        <v>3.6</v>
      </c>
      <c r="L12" s="264" t="str">
        <f t="shared" si="3"/>
        <v>STEPHANE</v>
      </c>
      <c r="M12" s="149">
        <f ca="1">IFERROR(VLOOKUP(H12,tableau_villes,2,0),0)</f>
        <v>11</v>
      </c>
      <c r="N12" s="175"/>
      <c r="O12" s="175"/>
      <c r="P12" s="175"/>
      <c r="Q12" s="175"/>
      <c r="AB12" s="159" t="s">
        <v>5</v>
      </c>
      <c r="AC12" s="176" t="s">
        <v>6</v>
      </c>
      <c r="AD12" s="243" t="s">
        <v>57</v>
      </c>
      <c r="AE12" s="243" t="s">
        <v>952</v>
      </c>
      <c r="AF12" s="229"/>
      <c r="AG12" s="230"/>
    </row>
    <row r="13" spans="1:33" ht="15.75" thickBot="1" x14ac:dyDescent="0.3">
      <c r="B13" s="111"/>
      <c r="C13" s="112"/>
      <c r="D13" s="113"/>
      <c r="E13" s="123" t="s">
        <v>1200</v>
      </c>
      <c r="F13" s="11"/>
      <c r="G13" s="12"/>
      <c r="H13" s="13" t="s">
        <v>963</v>
      </c>
      <c r="J13" s="264">
        <f t="shared" si="2"/>
        <v>0</v>
      </c>
      <c r="K13" s="149">
        <f ca="1">IFERROR(VLOOKUP(D13,tableau_villes,2,0),0)</f>
        <v>0</v>
      </c>
      <c r="L13" s="264" t="str">
        <f t="shared" si="3"/>
        <v>FRANCK</v>
      </c>
      <c r="M13" s="149">
        <f ca="1">IFERROR(VLOOKUP(H13,tableau_villes,2,0),0)</f>
        <v>9.5</v>
      </c>
      <c r="N13" s="175"/>
      <c r="O13" s="175"/>
      <c r="P13" s="175"/>
      <c r="Q13" s="175"/>
      <c r="AB13" s="159"/>
      <c r="AC13" s="176"/>
      <c r="AD13" s="176"/>
      <c r="AE13" s="176"/>
      <c r="AF13" s="149"/>
      <c r="AG13" s="149"/>
    </row>
    <row r="14" spans="1:33" ht="15.75" thickBot="1" x14ac:dyDescent="0.3">
      <c r="B14" s="1" t="s">
        <v>885</v>
      </c>
      <c r="J14" s="263"/>
      <c r="K14" s="175"/>
      <c r="L14" s="263"/>
      <c r="M14" s="175"/>
      <c r="N14" s="175"/>
      <c r="O14" s="175"/>
      <c r="P14" s="175"/>
      <c r="Q14" s="175"/>
    </row>
    <row r="15" spans="1:33" ht="15.75" thickBot="1" x14ac:dyDescent="0.3"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6" t="s">
        <v>2</v>
      </c>
      <c r="J15" s="263"/>
      <c r="K15" s="48"/>
      <c r="L15" s="263"/>
      <c r="M15" s="48"/>
      <c r="N15" s="48"/>
      <c r="O15" s="48"/>
      <c r="P15" s="48"/>
      <c r="Q15" s="48"/>
      <c r="R15" s="48"/>
      <c r="S15" s="48"/>
    </row>
    <row r="16" spans="1:33" x14ac:dyDescent="0.25">
      <c r="A16" s="17" t="s">
        <v>5</v>
      </c>
      <c r="B16" s="14" t="s">
        <v>995</v>
      </c>
      <c r="C16" s="15" t="s">
        <v>21</v>
      </c>
      <c r="D16" s="16" t="s">
        <v>1170</v>
      </c>
      <c r="E16" s="17" t="s">
        <v>5</v>
      </c>
      <c r="F16" s="119" t="s">
        <v>999</v>
      </c>
      <c r="G16" s="142" t="s">
        <v>24</v>
      </c>
      <c r="H16" s="154" t="s">
        <v>952</v>
      </c>
      <c r="J16" s="264" t="str">
        <f t="shared" si="2"/>
        <v>STEPHANE</v>
      </c>
      <c r="K16" s="149">
        <f ca="1">IFERROR(VLOOKUP(D16,tableau_villes,2,0),0)</f>
        <v>4.5999999999999996</v>
      </c>
      <c r="L16" s="264" t="str">
        <f t="shared" si="3"/>
        <v>STEPHANE</v>
      </c>
      <c r="M16" s="149">
        <f ca="1">IFERROR(VLOOKUP(H16,tableau_villes,2,0),0)</f>
        <v>38</v>
      </c>
      <c r="N16" s="175"/>
      <c r="O16" s="228" cm="1">
        <f t="array" aca="1" ref="O16" ca="1">MAX(MAX(IF($L16:$L19=O$1,$M16:$M19,0)),MAX(IF($J16:$J19=O$1,$K16:$K19,0)))</f>
        <v>38</v>
      </c>
      <c r="P16" s="228" cm="1">
        <f t="array" aca="1" ref="P16" ca="1">MAX(MAX(IF($L16:$L19=P$1,$M16:$M19,0)),MAX(IF($J16:$J19=P$1,$K16:$K19,0)))</f>
        <v>4.0999999999999996</v>
      </c>
      <c r="Q16" s="228" cm="1">
        <f t="array" aca="1" ref="Q16" ca="1">MAX(MAX(IF($L16:$L19=Q$1,$M16:$M19,0)),MAX(IF($J16:$J19=Q$1,$K16:$K19,0)))</f>
        <v>0</v>
      </c>
      <c r="R16" s="228" cm="1">
        <f t="array" aca="1" ref="R16" ca="1">MAX(MAX(IF($L16:$L19=R$1,$M16:$M19,0)),MAX(IF($J16:$J19=R$1,$K16:$K19,0)))</f>
        <v>0</v>
      </c>
      <c r="S16" s="228" cm="1">
        <f t="array" aca="1" ref="S16" ca="1">MAX(MAX(IF($L16:$L19=S$1,$M16:$M19,0)),MAX(IF($J16:$J19=S$1,$K16:$K19,0)))</f>
        <v>0</v>
      </c>
      <c r="AB16" t="s">
        <v>1225</v>
      </c>
    </row>
    <row r="17" spans="1:33" ht="15" customHeight="1" thickBot="1" x14ac:dyDescent="0.3">
      <c r="A17" s="17" t="s">
        <v>5</v>
      </c>
      <c r="B17" s="9" t="s">
        <v>996</v>
      </c>
      <c r="C17" s="2" t="s">
        <v>21</v>
      </c>
      <c r="D17" s="10" t="s">
        <v>22</v>
      </c>
      <c r="E17" s="17" t="s">
        <v>5</v>
      </c>
      <c r="F17" s="9" t="s">
        <v>1000</v>
      </c>
      <c r="G17" s="2" t="s">
        <v>18</v>
      </c>
      <c r="H17" s="153" t="s">
        <v>53</v>
      </c>
      <c r="J17" s="264" t="str">
        <f t="shared" si="2"/>
        <v>STEPHANE</v>
      </c>
      <c r="K17" s="149">
        <f ca="1">IFERROR(VLOOKUP(D17,tableau_villes,2,0),0)</f>
        <v>7.7</v>
      </c>
      <c r="L17" s="264" t="str">
        <f t="shared" si="3"/>
        <v>STEPHANE</v>
      </c>
      <c r="M17" s="149">
        <f ca="1">IFERROR(VLOOKUP(H17,tableau_villes,2,0),0)</f>
        <v>2.5</v>
      </c>
      <c r="N17" s="175"/>
      <c r="O17" s="228" t="str" cm="1">
        <f t="array" aca="1" ref="O17" ca="1">IFERROR(IFERROR(INDEX($D16:$D19,MATCH(O$1&amp;O16,$J16:$J19&amp;$K16:$K19,0)),INDEX($H16:$H19,MATCH(O$1&amp;O16,$L16:$L19&amp;$M16:$M19,0))),"")</f>
        <v>COMMENY</v>
      </c>
      <c r="P17" s="228" t="str" cm="1">
        <f t="array" aca="1" ref="P17" ca="1">IFERROR(IFERROR(INDEX($D16:$D19,MATCH(P$1&amp;P16,$J16:$J19&amp;$K16:$K19,0)),INDEX($H16:$H19,MATCH(P$1&amp;P16,$L16:$L19&amp;$M16:$M19,0))),"")</f>
        <v>EAUBONNE</v>
      </c>
      <c r="Q17" s="228" t="str" cm="1">
        <f t="array" aca="1" ref="Q17" ca="1">IFERROR(IFERROR(INDEX($D16:$D19,MATCH(Q$1&amp;Q16,$J16:$J19&amp;$K16:$K19,0)),INDEX($H16:$H19,MATCH(Q$1&amp;Q16,$L16:$L19&amp;$M16:$M19,0))),"")</f>
        <v/>
      </c>
      <c r="R17" s="228" t="str" cm="1">
        <f t="array" aca="1" ref="R17" ca="1">IFERROR(IFERROR(INDEX($D16:$D19,MATCH(R$1&amp;R16,$J16:$J19&amp;$K16:$K19,0)),INDEX($H16:$H19,MATCH(R$1&amp;R16,$L16:$L19&amp;$M16:$M19,0))),"")</f>
        <v/>
      </c>
      <c r="S17" s="228" t="str" cm="1">
        <f t="array" aca="1" ref="S17" ca="1">IFERROR(IFERROR(INDEX($D16:$D19,MATCH(S$1&amp;S16,$J16:$J19&amp;$K16:$K19,0)),INDEX($H16:$H19,MATCH(S$1&amp;S16,$L16:$L19&amp;$M16:$M19,0))),"")</f>
        <v/>
      </c>
    </row>
    <row r="18" spans="1:33" ht="15.75" thickBot="1" x14ac:dyDescent="0.3">
      <c r="A18" s="17" t="s">
        <v>5</v>
      </c>
      <c r="B18" s="9" t="s">
        <v>997</v>
      </c>
      <c r="C18" s="2" t="s">
        <v>21</v>
      </c>
      <c r="D18" s="10" t="s">
        <v>428</v>
      </c>
      <c r="E18" s="17"/>
      <c r="F18" s="9"/>
      <c r="G18" s="2"/>
      <c r="H18" s="153"/>
      <c r="J18" s="264" t="str">
        <f t="shared" si="2"/>
        <v>STEPHANE</v>
      </c>
      <c r="K18" s="149">
        <f ca="1">IFERROR(VLOOKUP(D18,tableau_villes,2,0),0)</f>
        <v>11</v>
      </c>
      <c r="L18" s="264">
        <f t="shared" si="3"/>
        <v>0</v>
      </c>
      <c r="M18" s="149">
        <f ca="1">IFERROR(VLOOKUP(H18,tableau_villes,2,0),0)</f>
        <v>0</v>
      </c>
      <c r="N18" s="175"/>
      <c r="O18" s="175"/>
      <c r="P18" s="175"/>
      <c r="Q18" s="175"/>
      <c r="AB18" s="156"/>
      <c r="AC18" s="178" t="s">
        <v>5</v>
      </c>
      <c r="AD18" s="179" t="s">
        <v>1199</v>
      </c>
      <c r="AE18" s="179" t="s">
        <v>1200</v>
      </c>
      <c r="AF18" s="180" t="s">
        <v>1201</v>
      </c>
      <c r="AG18" s="181" t="s">
        <v>956</v>
      </c>
    </row>
    <row r="19" spans="1:33" ht="16.5" thickBot="1" x14ac:dyDescent="0.3">
      <c r="A19" s="39" t="s">
        <v>1199</v>
      </c>
      <c r="B19" s="11" t="s">
        <v>998</v>
      </c>
      <c r="C19" s="12" t="s">
        <v>21</v>
      </c>
      <c r="D19" s="13" t="s">
        <v>19</v>
      </c>
      <c r="F19" s="11"/>
      <c r="G19" s="12"/>
      <c r="H19" s="147"/>
      <c r="J19" s="264" t="str">
        <f t="shared" si="2"/>
        <v>ADAO</v>
      </c>
      <c r="K19" s="149">
        <f ca="1">IFERROR(VLOOKUP(D19,tableau_villes,2,0),0)</f>
        <v>4.0999999999999996</v>
      </c>
      <c r="L19" s="264">
        <f t="shared" si="3"/>
        <v>0</v>
      </c>
      <c r="M19" s="149">
        <f ca="1">IFERROR(VLOOKUP(H19,tableau_villes,2,0),0)</f>
        <v>0</v>
      </c>
      <c r="N19" s="175"/>
      <c r="O19" s="175"/>
      <c r="P19" s="175"/>
      <c r="Q19" s="175"/>
      <c r="AB19" s="231">
        <v>1</v>
      </c>
      <c r="AC19" s="182">
        <f t="shared" ref="AC19:AC24" si="4">(SUMIF($B$11:$F$11,$A26,$B$10:$F$10)+SUMIF($B$16:$F$16,$A26,$B$15:$F$15)+SUMIF($B$21:$F$21,$A26,$B$20:$F$20)+SUMIF($B$26:$F$26,$A26,$B$25:$F$25)+SUMIF($B$6:$F$6,$A26,$B$5:$F$5))*AB19</f>
        <v>0</v>
      </c>
      <c r="AD19" s="182"/>
      <c r="AE19" s="182"/>
      <c r="AF19" s="182"/>
      <c r="AG19" s="232"/>
    </row>
    <row r="20" spans="1:33" ht="18.75" thickBot="1" x14ac:dyDescent="0.3">
      <c r="B20" s="1" t="s">
        <v>886</v>
      </c>
      <c r="J20" s="263"/>
      <c r="K20" s="175"/>
      <c r="L20" s="263"/>
      <c r="M20" s="175"/>
      <c r="N20" s="175"/>
      <c r="O20" s="175"/>
      <c r="P20" s="175"/>
      <c r="Q20" s="175"/>
      <c r="AB20" s="233">
        <v>1.75</v>
      </c>
      <c r="AC20" s="182">
        <f t="shared" si="4"/>
        <v>0</v>
      </c>
      <c r="AD20" s="168"/>
      <c r="AE20" s="169"/>
      <c r="AF20" s="170"/>
      <c r="AG20" s="234"/>
    </row>
    <row r="21" spans="1:33" ht="16.5" thickBot="1" x14ac:dyDescent="0.3">
      <c r="B21" s="144" t="s">
        <v>0</v>
      </c>
      <c r="C21" s="143" t="s">
        <v>1</v>
      </c>
      <c r="D21" s="6" t="s">
        <v>2</v>
      </c>
      <c r="F21" s="4" t="s">
        <v>3</v>
      </c>
      <c r="G21" s="5" t="s">
        <v>1</v>
      </c>
      <c r="H21" s="6" t="s">
        <v>2</v>
      </c>
      <c r="J21" s="263"/>
      <c r="K21" s="48"/>
      <c r="L21" s="263"/>
      <c r="M21" s="48"/>
      <c r="N21" s="48"/>
      <c r="O21" s="48"/>
      <c r="P21" s="48"/>
      <c r="Q21" s="48"/>
      <c r="R21" s="48"/>
      <c r="S21" s="48"/>
      <c r="AB21" s="235">
        <v>2.5</v>
      </c>
      <c r="AC21" s="182">
        <f t="shared" si="4"/>
        <v>0</v>
      </c>
      <c r="AD21" s="187"/>
      <c r="AE21" s="188"/>
      <c r="AF21" s="189"/>
      <c r="AG21" s="236"/>
    </row>
    <row r="22" spans="1:33" ht="15.75" x14ac:dyDescent="0.25">
      <c r="A22" s="39"/>
      <c r="B22" s="145"/>
      <c r="C22" s="3"/>
      <c r="D22" s="8"/>
      <c r="F22" s="7"/>
      <c r="G22" s="3"/>
      <c r="H22" s="8"/>
      <c r="J22" s="264">
        <f t="shared" si="2"/>
        <v>0</v>
      </c>
      <c r="K22" s="149">
        <f ca="1">IFERROR(VLOOKUP(D22,tableau_villes,2,0),0)</f>
        <v>0</v>
      </c>
      <c r="L22" s="264">
        <f t="shared" si="3"/>
        <v>0</v>
      </c>
      <c r="M22" s="149">
        <f ca="1">IFERROR(VLOOKUP(H22,tableau_villes,2,0),0)</f>
        <v>0</v>
      </c>
      <c r="N22" s="175"/>
      <c r="O22" s="228" cm="1">
        <f t="array" aca="1" ref="O22" ca="1">MAX(MAX(IF($L22:$L25=O$1,$M22:$M25,0)),MAX(IF($J22:$J25=O$1,$K22:$K25,0)))</f>
        <v>0</v>
      </c>
      <c r="P22" s="228" cm="1">
        <f t="array" aca="1" ref="P22" ca="1">MAX(MAX(IF($L22:$L25=P$1,$M22:$M25,0)),MAX(IF($J22:$J25=P$1,$K22:$K25,0)))</f>
        <v>0</v>
      </c>
      <c r="Q22" s="228" cm="1">
        <f t="array" aca="1" ref="Q22" ca="1">MAX(MAX(IF($L22:$L25=Q$1,$M22:$M25,0)),MAX(IF($J22:$J25=Q$1,$K22:$K25,0)))</f>
        <v>0</v>
      </c>
      <c r="R22" s="228" cm="1">
        <f t="array" aca="1" ref="R22" ca="1">MAX(MAX(IF($L22:$L25=R$1,$M22:$M25,0)),MAX(IF($J22:$J25=R$1,$K22:$K25,0)))</f>
        <v>0</v>
      </c>
      <c r="S22" s="228" cm="1">
        <f t="array" aca="1" ref="S22" ca="1">MAX(MAX(IF($L22:$L25=S$1,$M22:$M25,0)),MAX(IF($J22:$J25=S$1,$K22:$K25,0)))</f>
        <v>0</v>
      </c>
      <c r="AB22" s="237">
        <v>3.75</v>
      </c>
      <c r="AC22" s="182">
        <f t="shared" si="4"/>
        <v>0</v>
      </c>
      <c r="AD22" s="187"/>
      <c r="AE22" s="190"/>
      <c r="AF22" s="191"/>
      <c r="AG22" s="238"/>
    </row>
    <row r="23" spans="1:33" ht="15.75" x14ac:dyDescent="0.25">
      <c r="B23" s="9"/>
      <c r="C23" s="2"/>
      <c r="D23" s="8"/>
      <c r="F23" s="7"/>
      <c r="G23" s="3"/>
      <c r="H23" s="8"/>
      <c r="J23" s="264">
        <f t="shared" si="2"/>
        <v>0</v>
      </c>
      <c r="K23" s="149">
        <f ca="1">IFERROR(VLOOKUP(D23,tableau_villes,2,0),0)</f>
        <v>0</v>
      </c>
      <c r="L23" s="264">
        <f t="shared" si="3"/>
        <v>0</v>
      </c>
      <c r="M23" s="149">
        <f ca="1">IFERROR(VLOOKUP(H23,tableau_villes,2,0),0)</f>
        <v>0</v>
      </c>
      <c r="N23" s="175"/>
      <c r="O23" s="228" t="str" cm="1">
        <f t="array" aca="1" ref="O23" ca="1">IFERROR(IFERROR(INDEX($D22:$D25,MATCH(O$1&amp;O22,$J22:$J25&amp;$K22:$K25,0)),INDEX($H22:$H25,MATCH(O$1&amp;O22,$L22:$L25&amp;$M22:$M25,0))),"")</f>
        <v/>
      </c>
      <c r="P23" s="228" t="str" cm="1">
        <f t="array" aca="1" ref="P23" ca="1">IFERROR(IFERROR(INDEX($D22:$D25,MATCH(P$1&amp;P22,$J22:$J25&amp;$K22:$K25,0)),INDEX($H22:$H25,MATCH(P$1&amp;P22,$L22:$L25&amp;$M22:$M25,0))),"")</f>
        <v/>
      </c>
      <c r="Q23" s="228" t="str" cm="1">
        <f t="array" aca="1" ref="Q23" ca="1">IFERROR(IFERROR(INDEX($D22:$D25,MATCH(Q$1&amp;Q22,$J22:$J25&amp;$K22:$K25,0)),INDEX($H22:$H25,MATCH(Q$1&amp;Q22,$L22:$L25&amp;$M22:$M25,0))),"")</f>
        <v/>
      </c>
      <c r="R23" s="228" t="str" cm="1">
        <f t="array" aca="1" ref="R23" ca="1">IFERROR(IFERROR(INDEX($D22:$D25,MATCH(R$1&amp;R22,$J22:$J25&amp;$K22:$K25,0)),INDEX($H22:$H25,MATCH(R$1&amp;R22,$L22:$L25&amp;$M22:$M25,0))),"")</f>
        <v/>
      </c>
      <c r="S23" s="228" t="str" cm="1">
        <f t="array" aca="1" ref="S23" ca="1">IFERROR(IFERROR(INDEX($D22:$D25,MATCH(S$1&amp;S22,$J22:$J25&amp;$K22:$K25,0)),INDEX($H22:$H25,MATCH(S$1&amp;S22,$L22:$L25&amp;$M22:$M25,0))),"")</f>
        <v/>
      </c>
      <c r="AB23" s="239">
        <v>4.5</v>
      </c>
      <c r="AC23" s="182">
        <f t="shared" si="4"/>
        <v>0</v>
      </c>
      <c r="AD23" s="187"/>
      <c r="AE23" s="190"/>
      <c r="AF23" s="191"/>
      <c r="AG23" s="238"/>
    </row>
    <row r="24" spans="1:33" ht="15.75" x14ac:dyDescent="0.25">
      <c r="B24" s="9"/>
      <c r="C24" s="2"/>
      <c r="D24" s="10"/>
      <c r="F24" s="7"/>
      <c r="G24" s="3"/>
      <c r="H24" s="8"/>
      <c r="J24" s="264">
        <f t="shared" si="2"/>
        <v>0</v>
      </c>
      <c r="K24" s="149">
        <f ca="1">IFERROR(VLOOKUP(D24,tableau_villes,2,0),0)</f>
        <v>0</v>
      </c>
      <c r="L24" s="264">
        <f t="shared" si="3"/>
        <v>0</v>
      </c>
      <c r="M24" s="149">
        <f ca="1">IFERROR(VLOOKUP(H24,tableau_villes,2,0),0)</f>
        <v>0</v>
      </c>
      <c r="N24" s="175"/>
      <c r="O24" s="175"/>
      <c r="P24" s="175"/>
      <c r="Q24" s="175"/>
      <c r="AB24" s="240">
        <v>5.5</v>
      </c>
      <c r="AC24" s="182">
        <f t="shared" si="4"/>
        <v>0</v>
      </c>
      <c r="AD24" s="187"/>
      <c r="AE24" s="190"/>
      <c r="AF24" s="191"/>
      <c r="AG24" s="238"/>
    </row>
    <row r="25" spans="1:33" ht="16.5" thickBot="1" x14ac:dyDescent="0.3">
      <c r="A25" s="39"/>
      <c r="B25" s="11"/>
      <c r="C25" s="12"/>
      <c r="D25" s="13"/>
      <c r="F25" s="9"/>
      <c r="G25" s="2"/>
      <c r="H25" s="13"/>
      <c r="J25" s="264">
        <f t="shared" si="2"/>
        <v>0</v>
      </c>
      <c r="K25" s="149">
        <f ca="1">IFERROR(VLOOKUP(D25,tableau_villes,2,0),0)</f>
        <v>0</v>
      </c>
      <c r="L25" s="264">
        <f t="shared" si="3"/>
        <v>0</v>
      </c>
      <c r="M25" s="149">
        <f ca="1">IFERROR(VLOOKUP(H25,tableau_villes,2,0),0)</f>
        <v>0</v>
      </c>
      <c r="N25" s="175"/>
      <c r="O25" s="175"/>
      <c r="P25" s="175"/>
      <c r="Q25" s="175"/>
      <c r="AB25" s="241">
        <v>6.2</v>
      </c>
      <c r="AC25" s="182">
        <f>(SUMIF($B$11:$F$11,#REF!,$B$10:$F$10)+SUMIF($B$16:$F$16,#REF!,$B$15:$F$15)+SUMIF($B$21:$F$21,#REF!,$B$20:$F$20)+SUMIF($B$26:$F$26,#REF!,$B$25:$F$25)+SUMIF($B$6:$F$6,#REF!,$B$5:$F$5))*AB25</f>
        <v>0</v>
      </c>
      <c r="AD25" s="193"/>
      <c r="AE25" s="194"/>
      <c r="AF25" s="195"/>
      <c r="AG25" s="242"/>
    </row>
    <row r="26" spans="1:33" ht="16.5" thickBot="1" x14ac:dyDescent="0.3">
      <c r="B26" s="1" t="s">
        <v>887</v>
      </c>
      <c r="J26" s="263"/>
      <c r="K26" s="175"/>
      <c r="L26" s="263"/>
      <c r="M26" s="175"/>
      <c r="N26" s="175"/>
      <c r="O26" s="175"/>
      <c r="P26" s="175"/>
      <c r="Q26" s="175"/>
      <c r="AB26" s="174" t="s">
        <v>1068</v>
      </c>
      <c r="AC26" s="223">
        <f>SUM(AC19:AC25)</f>
        <v>0</v>
      </c>
      <c r="AD26" s="223">
        <f>SUM(AD19:AD25)</f>
        <v>0</v>
      </c>
      <c r="AE26" s="224">
        <f>SUM(AE19:AE25)</f>
        <v>0</v>
      </c>
      <c r="AF26" s="224">
        <f>SUM(AF19:AF25)</f>
        <v>0</v>
      </c>
      <c r="AG26" s="225">
        <f>SUM(AG19:AG25)</f>
        <v>0</v>
      </c>
    </row>
    <row r="27" spans="1:33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  <c r="J27" s="263"/>
      <c r="K27" s="48"/>
      <c r="L27" s="263"/>
      <c r="M27" s="48"/>
      <c r="N27" s="48"/>
      <c r="O27" s="48"/>
      <c r="P27" s="48"/>
      <c r="Q27" s="48"/>
      <c r="R27" s="48"/>
      <c r="S27" s="48"/>
    </row>
    <row r="28" spans="1:33" x14ac:dyDescent="0.25">
      <c r="A28" s="37"/>
      <c r="B28" s="7"/>
      <c r="C28" s="3"/>
      <c r="D28" s="8"/>
      <c r="E28" s="28"/>
      <c r="F28" s="7"/>
      <c r="G28" s="3"/>
      <c r="H28" s="8"/>
      <c r="J28" s="264">
        <f t="shared" si="2"/>
        <v>0</v>
      </c>
      <c r="K28" s="149">
        <f ca="1">IFERROR(VLOOKUP(D28,tableau_villes,2,0),0)</f>
        <v>0</v>
      </c>
      <c r="L28" s="264">
        <f t="shared" si="3"/>
        <v>0</v>
      </c>
      <c r="M28" s="149">
        <f ca="1">IFERROR(VLOOKUP(H28,tableau_villes,2,0),0)</f>
        <v>0</v>
      </c>
      <c r="N28" s="175"/>
      <c r="O28" s="228" cm="1">
        <f t="array" aca="1" ref="O28" ca="1">MAX(MAX(IF($L28:$L31=O$1,$M28:$M31,0)),MAX(IF($J28:$J31=O$1,$K28:$K31,0)))</f>
        <v>0</v>
      </c>
      <c r="P28" s="228" cm="1">
        <f t="array" aca="1" ref="P28" ca="1">MAX(MAX(IF($L28:$L31=P$1,$M28:$M31,0)),MAX(IF($J28:$J31=P$1,$K28:$K31,0)))</f>
        <v>0</v>
      </c>
      <c r="Q28" s="228" cm="1">
        <f t="array" aca="1" ref="Q28" ca="1">MAX(MAX(IF($L28:$L31=Q$1,$M28:$M31,0)),MAX(IF($J28:$J31=Q$1,$K28:$K31,0)))</f>
        <v>0</v>
      </c>
      <c r="R28" s="228" cm="1">
        <f t="array" aca="1" ref="R28" ca="1">MAX(MAX(IF($L28:$L31=R$1,$M28:$M31,0)),MAX(IF($J28:$J31=R$1,$K28:$K31,0)))</f>
        <v>0</v>
      </c>
      <c r="S28" s="228" cm="1">
        <f t="array" aca="1" ref="S28" ca="1">MAX(MAX(IF($L28:$L31=S$1,$M28:$M31,0)),MAX(IF($J28:$J31=S$1,$K28:$K31,0)))</f>
        <v>0</v>
      </c>
      <c r="AB28" t="s">
        <v>1230</v>
      </c>
    </row>
    <row r="29" spans="1:33" x14ac:dyDescent="0.25">
      <c r="B29" s="7"/>
      <c r="C29" s="3"/>
      <c r="D29" s="8"/>
      <c r="F29" s="7"/>
      <c r="G29" s="3"/>
      <c r="H29" s="8"/>
      <c r="J29" s="264">
        <f t="shared" si="2"/>
        <v>0</v>
      </c>
      <c r="K29" s="149">
        <f ca="1">IFERROR(VLOOKUP(D29,tableau_villes,2,0),0)</f>
        <v>0</v>
      </c>
      <c r="L29" s="264">
        <f t="shared" si="3"/>
        <v>0</v>
      </c>
      <c r="M29" s="149">
        <f ca="1">IFERROR(VLOOKUP(H29,tableau_villes,2,0),0)</f>
        <v>0</v>
      </c>
      <c r="N29" s="175"/>
      <c r="O29" s="228" t="str" cm="1">
        <f t="array" aca="1" ref="O29" ca="1">IFERROR(IFERROR(INDEX($D28:$D31,MATCH(O$1&amp;O28,$J28:$J31&amp;$K28:$K31,0)),INDEX($H28:$H31,MATCH(O$1&amp;O28,$L28:$L31&amp;$M28:$M31,0))),"")</f>
        <v/>
      </c>
      <c r="P29" s="228" t="str" cm="1">
        <f t="array" aca="1" ref="P29" ca="1">IFERROR(IFERROR(INDEX($D28:$D31,MATCH(P$1&amp;P28,$J28:$J31&amp;$K28:$K31,0)),INDEX($H28:$H31,MATCH(P$1&amp;P28,$L28:$L31&amp;$M28:$M31,0))),"")</f>
        <v/>
      </c>
      <c r="Q29" s="228" t="str" cm="1">
        <f t="array" aca="1" ref="Q29" ca="1">IFERROR(IFERROR(INDEX($D28:$D31,MATCH(Q$1&amp;Q28,$J28:$J31&amp;$K28:$K31,0)),INDEX($H28:$H31,MATCH(Q$1&amp;Q28,$L28:$L31&amp;$M28:$M31,0))),"")</f>
        <v/>
      </c>
      <c r="R29" s="228" t="str" cm="1">
        <f t="array" aca="1" ref="R29" ca="1">IFERROR(IFERROR(INDEX($D28:$D31,MATCH(R$1&amp;R28,$J28:$J31&amp;$K28:$K31,0)),INDEX($H28:$H31,MATCH(R$1&amp;R28,$L28:$L31&amp;$M28:$M31,0))),"")</f>
        <v/>
      </c>
      <c r="S29" s="228" t="str" cm="1">
        <f t="array" aca="1" ref="S29" ca="1">IFERROR(IFERROR(INDEX($D28:$D31,MATCH(S$1&amp;S28,$J28:$J31&amp;$K28:$K31,0)),INDEX($H28:$H31,MATCH(S$1&amp;S28,$L28:$L31&amp;$M28:$M31,0))),"")</f>
        <v/>
      </c>
      <c r="AB29" t="s">
        <v>1231</v>
      </c>
    </row>
    <row r="30" spans="1:33" x14ac:dyDescent="0.25">
      <c r="B30" s="9"/>
      <c r="C30" s="2"/>
      <c r="D30" s="10"/>
      <c r="F30" s="9"/>
      <c r="G30" s="2"/>
      <c r="H30" s="10"/>
      <c r="J30" s="264">
        <f t="shared" si="2"/>
        <v>0</v>
      </c>
      <c r="K30" s="149">
        <f ca="1">IFERROR(VLOOKUP(D30,tableau_villes,2,0),0)</f>
        <v>0</v>
      </c>
      <c r="L30" s="264">
        <f t="shared" si="3"/>
        <v>0</v>
      </c>
      <c r="M30" s="149">
        <f ca="1">IFERROR(VLOOKUP(H30,tableau_villes,2,0),0)</f>
        <v>0</v>
      </c>
      <c r="N30" s="175"/>
      <c r="O30" s="175"/>
      <c r="P30" s="175"/>
      <c r="Q30" s="175"/>
    </row>
    <row r="31" spans="1:33" ht="15.75" thickBot="1" x14ac:dyDescent="0.3">
      <c r="B31" s="11"/>
      <c r="C31" s="12"/>
      <c r="D31" s="13"/>
      <c r="F31" s="11"/>
      <c r="G31" s="12"/>
      <c r="H31" s="13"/>
      <c r="J31" s="264">
        <f t="shared" si="2"/>
        <v>0</v>
      </c>
      <c r="K31" s="149">
        <f ca="1">IFERROR(VLOOKUP(D31,tableau_villes,2,0),0)</f>
        <v>0</v>
      </c>
      <c r="L31" s="264">
        <f t="shared" si="3"/>
        <v>0</v>
      </c>
      <c r="M31" s="149">
        <f ca="1">IFERROR(VLOOKUP(H31,tableau_villes,2,0),0)</f>
        <v>0</v>
      </c>
      <c r="N31" s="175"/>
      <c r="O31" s="175"/>
      <c r="P31" s="175"/>
      <c r="Q31" s="175"/>
    </row>
    <row r="32" spans="1:33" x14ac:dyDescent="0.25">
      <c r="O32" s="228">
        <f ca="1">COUNTIFS(O$4:O$28,"&gt;0",O$4:O$28,"&lt;=5")</f>
        <v>0</v>
      </c>
      <c r="P32" s="228">
        <f t="shared" ref="P32:S32" ca="1" si="5">COUNTIFS(P$4:P$28,"&gt;0",P$4:P$28,"&lt;=5")</f>
        <v>1</v>
      </c>
      <c r="Q32" s="228">
        <f t="shared" ca="1" si="5"/>
        <v>0</v>
      </c>
      <c r="R32" s="228">
        <f t="shared" ca="1" si="5"/>
        <v>0</v>
      </c>
      <c r="S32" s="228">
        <f t="shared" ca="1" si="5"/>
        <v>0</v>
      </c>
    </row>
    <row r="33" spans="15:19" x14ac:dyDescent="0.25">
      <c r="O33" s="228">
        <f ca="1">COUNTIFS(O$4:O$28,"&gt;5",O$4:O$28,"&lt;=10")</f>
        <v>0</v>
      </c>
      <c r="P33" s="228">
        <f t="shared" ref="P33:S33" ca="1" si="6">COUNTIFS(P$4:P$28,"&gt;5",P$4:P$28,"&lt;=10")</f>
        <v>0</v>
      </c>
      <c r="Q33" s="228">
        <f t="shared" ca="1" si="6"/>
        <v>1</v>
      </c>
      <c r="R33" s="228">
        <f t="shared" ca="1" si="6"/>
        <v>0</v>
      </c>
      <c r="S33" s="228">
        <f t="shared" ca="1" si="6"/>
        <v>0</v>
      </c>
    </row>
    <row r="34" spans="15:19" x14ac:dyDescent="0.25">
      <c r="O34" s="228">
        <f ca="1">COUNTIFS(O$4:O$28,"&gt;10",O$4:O$28,"&lt;=20")</f>
        <v>0</v>
      </c>
      <c r="P34" s="228">
        <f t="shared" ref="P34:S34" ca="1" si="7">COUNTIFS(P$4:P$28,"&gt;10",P$4:P$28,"&lt;=20")</f>
        <v>1</v>
      </c>
      <c r="Q34" s="228">
        <f t="shared" ca="1" si="7"/>
        <v>0</v>
      </c>
      <c r="R34" s="228">
        <f t="shared" ca="1" si="7"/>
        <v>0</v>
      </c>
      <c r="S34" s="228">
        <f t="shared" ca="1" si="7"/>
        <v>0</v>
      </c>
    </row>
    <row r="35" spans="15:19" x14ac:dyDescent="0.25">
      <c r="O35" s="228">
        <f ca="1">COUNTIFS(O$4:O$28,"&gt;20",O$4:O$28,"&lt;=30")</f>
        <v>0</v>
      </c>
      <c r="P35" s="228">
        <f ca="1">COUNTIFS(P$4:P$28,"&gt;20",P$4:P$28,"&lt;=30")</f>
        <v>0</v>
      </c>
      <c r="Q35" s="228">
        <f t="shared" ref="Q35:S35" ca="1" si="8">COUNTIFS(Q$4:Q$28,"&gt;20",Q$4:Q$28,"&lt;=30")</f>
        <v>0</v>
      </c>
      <c r="R35" s="228">
        <f t="shared" ca="1" si="8"/>
        <v>0</v>
      </c>
      <c r="S35" s="228">
        <f t="shared" ca="1" si="8"/>
        <v>0</v>
      </c>
    </row>
    <row r="36" spans="15:19" x14ac:dyDescent="0.25">
      <c r="O36" s="228">
        <f ca="1">COUNTIFS(O$4:O$28,"&gt;30",O$4:O$28,"&lt;=40")</f>
        <v>2</v>
      </c>
      <c r="P36" s="228">
        <f t="shared" ref="P36:S36" ca="1" si="9">COUNTIFS(P$4:P$28,"&gt;30",P$4:P$28,"&lt;=40")</f>
        <v>0</v>
      </c>
      <c r="Q36" s="228">
        <f t="shared" ca="1" si="9"/>
        <v>0</v>
      </c>
      <c r="R36" s="228">
        <f t="shared" ca="1" si="9"/>
        <v>0</v>
      </c>
      <c r="S36" s="228">
        <f t="shared" ca="1" si="9"/>
        <v>0</v>
      </c>
    </row>
    <row r="37" spans="15:19" x14ac:dyDescent="0.25">
      <c r="O37" s="228">
        <f ca="1">COUNTIFS(O$4:O$28,"&gt;40",O$4:O$28,"&lt;=50")</f>
        <v>0</v>
      </c>
      <c r="P37" s="228">
        <f t="shared" ref="P37:S37" ca="1" si="10">COUNTIFS(P$4:P$28,"&gt;40",P$4:P$28,"&lt;=50")</f>
        <v>0</v>
      </c>
      <c r="Q37" s="228">
        <f t="shared" ca="1" si="10"/>
        <v>0</v>
      </c>
      <c r="R37" s="228">
        <f t="shared" ca="1" si="10"/>
        <v>0</v>
      </c>
      <c r="S37" s="228">
        <f t="shared" ca="1" si="10"/>
        <v>0</v>
      </c>
    </row>
    <row r="38" spans="15:19" x14ac:dyDescent="0.25">
      <c r="O38" s="228">
        <f ca="1">SUMIFS(O$4:O$28,O$4:O$28,"&gt;50",O$4:O$28,"&lt;=60")</f>
        <v>0</v>
      </c>
      <c r="P38" s="228">
        <f t="shared" ref="P38:S38" ca="1" si="11">SUMIFS(P$4:P$28,P$4:P$28,"&gt;50",P$4:P$28,"&lt;=60")</f>
        <v>0</v>
      </c>
      <c r="Q38" s="228">
        <f t="shared" ca="1" si="11"/>
        <v>0</v>
      </c>
      <c r="R38" s="228">
        <f t="shared" ca="1" si="11"/>
        <v>0</v>
      </c>
      <c r="S38" s="228">
        <f t="shared" ca="1" si="11"/>
        <v>0</v>
      </c>
    </row>
  </sheetData>
  <mergeCells count="1">
    <mergeCell ref="A1:H1"/>
  </mergeCells>
  <dataValidations count="1">
    <dataValidation type="list" allowBlank="1" showInputMessage="1" showErrorMessage="1" sqref="D10:D13 D16:D19 D22:D25 D28:D31 H28:H31 H10:H13 H16:H19 H22:H25 H6:H7" xr:uid="{301DC386-3144-49F0-BFF7-3A1EE83DA031}">
      <formula1>liste_villes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stopIfTrue="1" id="{815CBF1F-1D1B-48B8-A7DD-EE80B43F4813}">
            <xm:f>VLOOKUP(D10,'LISTE VILLES'!$A:$B,2,0)&lt;=5</xm:f>
            <x14:dxf>
              <fill>
                <patternFill>
                  <bgColor rgb="FF92D050"/>
                </patternFill>
              </fill>
            </x14:dxf>
          </x14:cfRule>
          <x14:cfRule type="expression" priority="9" stopIfTrue="1" id="{328DCE85-3FB8-4660-902D-616889138A79}">
            <xm:f>VLOOKUP(D10,'LISTE VILLES'!$A:$B,2,0)&lt;=10</xm:f>
            <x14:dxf>
              <fill>
                <patternFill>
                  <bgColor rgb="FF00B0F0"/>
                </patternFill>
              </fill>
            </x14:dxf>
          </x14:cfRule>
          <x14:cfRule type="expression" priority="10" stopIfTrue="1" id="{59340D99-3CBF-46FD-8FF3-660918370AF2}">
            <xm:f>VLOOKUP(D10,'LISTE VILLES'!$A:$B,2,0)&lt;=20</xm:f>
            <x14:dxf>
              <fill>
                <patternFill>
                  <bgColor rgb="FFFFFF00"/>
                </patternFill>
              </fill>
            </x14:dxf>
          </x14:cfRule>
          <x14:cfRule type="expression" priority="11" stopIfTrue="1" id="{D29710E8-028A-4835-A1AC-EF8DD20C7A4D}">
            <xm:f>VLOOKUP(D10,'LISTE VILLES'!$A:$B,2,0)&lt;=30</xm:f>
            <x14:dxf>
              <fill>
                <patternFill>
                  <bgColor rgb="FFFF33CC"/>
                </patternFill>
              </fill>
            </x14:dxf>
          </x14:cfRule>
          <x14:cfRule type="expression" priority="12" stopIfTrue="1" id="{7470063D-68FF-481D-BB67-64358852B88C}">
            <xm:f>VLOOKUP(D10,'LISTE VILLES'!$A:$B,2,0)&lt;=40</xm:f>
            <x14:dxf>
              <fill>
                <patternFill>
                  <bgColor rgb="FFFFC000"/>
                </patternFill>
              </fill>
            </x14:dxf>
          </x14:cfRule>
          <x14:cfRule type="expression" priority="13" stopIfTrue="1" id="{99328FEE-8398-4918-BA0F-38651EB9644E}">
            <xm:f>VLOOKUP(D10,'LISTE VILLES'!$A:$B,2,0)&lt;=50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4" stopIfTrue="1" id="{210F6C6E-87AD-46CD-A982-E6927174FBC1}">
            <xm:f>VLOOKUP(D10,'LISTE VILLES'!$A:$B,2,0)&lt;=60</xm:f>
            <x14:dxf>
              <fill>
                <patternFill>
                  <bgColor rgb="FFFF0000"/>
                </patternFill>
              </fill>
            </x14:dxf>
          </x14:cfRule>
          <xm:sqref>D10:D31</xm:sqref>
        </x14:conditionalFormatting>
        <x14:conditionalFormatting xmlns:xm="http://schemas.microsoft.com/office/excel/2006/main">
          <x14:cfRule type="expression" priority="1" stopIfTrue="1" id="{E51AB560-BB84-4FC4-A65E-11F9526C8A78}">
            <xm:f>VLOOKUP($H6,'LISTE VILLES'!$A:$B,2,0)&lt;=5</xm:f>
            <x14:dxf>
              <fill>
                <patternFill>
                  <bgColor rgb="FF92D050"/>
                </patternFill>
              </fill>
            </x14:dxf>
          </x14:cfRule>
          <x14:cfRule type="expression" priority="2" stopIfTrue="1" id="{6527338D-4213-4083-894E-7EB0C116AC1D}">
            <xm:f>VLOOKUP(H6,'LISTE VILLES'!$A:$B,2,0)&lt;=10</xm:f>
            <x14:dxf>
              <fill>
                <patternFill>
                  <bgColor rgb="FF00B0F0"/>
                </patternFill>
              </fill>
            </x14:dxf>
          </x14:cfRule>
          <x14:cfRule type="expression" priority="3" stopIfTrue="1" id="{BE79557E-ECD2-47FF-BA84-6707EA198D0C}">
            <xm:f>VLOOKUP(H6,'LISTE VILLES'!$A:$B,2,0)&lt;=20</xm:f>
            <x14:dxf>
              <fill>
                <patternFill>
                  <bgColor rgb="FFFFFF00"/>
                </patternFill>
              </fill>
            </x14:dxf>
          </x14:cfRule>
          <x14:cfRule type="expression" priority="4" stopIfTrue="1" id="{635B924B-78B0-49A2-A88C-8CB29CAA517F}">
            <xm:f>VLOOKUP(H6,'LISTE VILLES'!$A:$B,2,0)&lt;=30</xm:f>
            <x14:dxf>
              <fill>
                <patternFill>
                  <bgColor rgb="FFFF33CC"/>
                </patternFill>
              </fill>
            </x14:dxf>
          </x14:cfRule>
          <x14:cfRule type="expression" priority="5" stopIfTrue="1" id="{140214AF-3EFD-455C-AF4F-6E2A7EBB7CA0}">
            <xm:f>VLOOKUP(H6,'LISTE VILLES'!$A:$B,2,0)&lt;=40</xm:f>
            <x14:dxf>
              <fill>
                <patternFill>
                  <bgColor rgb="FFFFC000"/>
                </patternFill>
              </fill>
            </x14:dxf>
          </x14:cfRule>
          <x14:cfRule type="expression" priority="6" stopIfTrue="1" id="{2030A1A7-FD05-4F8A-9760-2CD2A7B627A5}">
            <xm:f>VLOOKUP(H6,'LISTE VILLES'!$A:$B,2,0)&lt;=50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7" stopIfTrue="1" id="{3B61152B-8C2F-4191-9303-360F2A031C38}">
            <xm:f>VLOOKUP(H6,'LISTE VILLES'!$A:$B,2,0)&lt;=60</xm:f>
            <x14:dxf>
              <fill>
                <patternFill>
                  <bgColor rgb="FFFF0000"/>
                </patternFill>
              </fill>
            </x14:dxf>
          </x14:cfRule>
          <xm:sqref>H6:H31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38"/>
  <sheetViews>
    <sheetView workbookViewId="0">
      <selection activeCell="M4" sqref="M4"/>
    </sheetView>
  </sheetViews>
  <sheetFormatPr baseColWidth="10" defaultRowHeight="15" x14ac:dyDescent="0.25"/>
  <cols>
    <col min="1" max="1" width="12.28515625" bestFit="1" customWidth="1"/>
    <col min="2" max="3" width="10.7109375" customWidth="1"/>
    <col min="4" max="4" width="26.42578125" customWidth="1"/>
    <col min="5" max="5" width="10.140625" bestFit="1" customWidth="1"/>
    <col min="6" max="7" width="10.7109375" customWidth="1"/>
    <col min="8" max="8" width="26.7109375" customWidth="1"/>
    <col min="10" max="10" width="10.140625" style="269" bestFit="1" customWidth="1"/>
    <col min="11" max="11" width="8" style="269" bestFit="1" customWidth="1"/>
    <col min="12" max="12" width="10.140625" style="270" bestFit="1" customWidth="1"/>
    <col min="13" max="19" width="11.42578125" style="270"/>
  </cols>
  <sheetData>
    <row r="1" spans="1:19" ht="23.25" x14ac:dyDescent="0.35">
      <c r="A1" s="281" t="s">
        <v>888</v>
      </c>
      <c r="B1" s="281"/>
      <c r="C1" s="281"/>
      <c r="D1" s="281"/>
      <c r="E1" s="281"/>
      <c r="F1" s="281"/>
      <c r="G1" s="281"/>
      <c r="H1" s="281"/>
      <c r="J1" s="262"/>
      <c r="K1"/>
      <c r="L1" s="262"/>
      <c r="M1"/>
      <c r="N1"/>
      <c r="O1" s="266" t="s">
        <v>5</v>
      </c>
      <c r="P1" s="266" t="s">
        <v>1199</v>
      </c>
      <c r="Q1" s="266" t="s">
        <v>1200</v>
      </c>
      <c r="R1" s="266" t="s">
        <v>1201</v>
      </c>
      <c r="S1" s="266" t="s">
        <v>956</v>
      </c>
    </row>
    <row r="2" spans="1:19" ht="15.75" thickBot="1" x14ac:dyDescent="0.3">
      <c r="A2" s="44"/>
      <c r="B2" s="42" t="s">
        <v>889</v>
      </c>
      <c r="C2" s="44"/>
      <c r="D2" s="44"/>
      <c r="E2" s="44"/>
      <c r="F2" s="44"/>
      <c r="G2" s="44"/>
      <c r="H2" s="44"/>
      <c r="J2" s="263"/>
      <c r="K2"/>
      <c r="L2" s="262"/>
      <c r="M2"/>
      <c r="N2" s="175"/>
      <c r="O2"/>
      <c r="P2"/>
      <c r="Q2"/>
      <c r="R2"/>
      <c r="S2"/>
    </row>
    <row r="3" spans="1:19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  <c r="J3" s="265"/>
      <c r="K3" s="149" t="s">
        <v>1238</v>
      </c>
      <c r="L3" s="264"/>
      <c r="M3" s="149" t="s">
        <v>1239</v>
      </c>
      <c r="N3" s="48"/>
      <c r="O3"/>
      <c r="P3"/>
      <c r="Q3"/>
      <c r="R3"/>
      <c r="S3"/>
    </row>
    <row r="4" spans="1:19" x14ac:dyDescent="0.25">
      <c r="A4" s="17" t="s">
        <v>5</v>
      </c>
      <c r="B4" s="7"/>
      <c r="C4" s="3"/>
      <c r="D4" s="8"/>
      <c r="E4" s="17" t="s">
        <v>5</v>
      </c>
      <c r="F4" s="7" t="s">
        <v>1004</v>
      </c>
      <c r="G4" s="3" t="s">
        <v>18</v>
      </c>
      <c r="H4" s="10" t="s">
        <v>27</v>
      </c>
      <c r="J4" s="264" t="str">
        <f t="shared" ref="J4:J7" si="0">A4</f>
        <v>STEPHANE</v>
      </c>
      <c r="K4" s="149">
        <f ca="1">IFERROR(VLOOKUP(D4,tableau_villes,2,0),0)</f>
        <v>0</v>
      </c>
      <c r="L4" s="264" t="str">
        <f t="shared" ref="L4:L7" si="1">E4</f>
        <v>STEPHANE</v>
      </c>
      <c r="M4" s="149">
        <f ca="1">IFERROR(VLOOKUP(H4,tableau_villes,2,0),0)</f>
        <v>32</v>
      </c>
      <c r="N4" s="175"/>
      <c r="O4" s="228" cm="1">
        <f t="array" aca="1" ref="O4" ca="1">MAX(MAX(IF($L4:$L7=O$1,$M4:$M7,0)),MAX(IF($J4:$J7=O$1,$K4:$K7,0)))</f>
        <v>32</v>
      </c>
      <c r="P4" s="228" cm="1">
        <f t="array" aca="1" ref="P4" ca="1">MAX(MAX(IF($L4:$L7=P$1,$M4:$M7,0)),MAX(IF($J4:$J7=P$1,$K4:$K7,0)))</f>
        <v>0</v>
      </c>
      <c r="Q4" s="228" cm="1">
        <f t="array" aca="1" ref="Q4" ca="1">MAX(MAX(IF($L4:$L7=Q$1,$M4:$M7,0)),MAX(IF($J4:$J7=Q$1,$K4:$K7,0)))</f>
        <v>0</v>
      </c>
      <c r="R4" s="228" cm="1">
        <f t="array" aca="1" ref="R4" ca="1">MAX(MAX(IF($L4:$L7=R$1,$M4:$M7,0)),MAX(IF($J4:$J7=R$1,$K4:$K7,0)))</f>
        <v>0</v>
      </c>
      <c r="S4" s="228" cm="1">
        <f t="array" aca="1" ref="S4" ca="1">MAX(MAX(IF($L4:$L7=S$1,$M4:$M7,0)),MAX(IF($J4:$J7=S$1,$K4:$K7,0)))</f>
        <v>0</v>
      </c>
    </row>
    <row r="5" spans="1:19" x14ac:dyDescent="0.25">
      <c r="A5" s="17" t="s">
        <v>5</v>
      </c>
      <c r="B5" s="36" t="s">
        <v>16</v>
      </c>
      <c r="C5" s="3"/>
      <c r="D5" s="8"/>
      <c r="E5" s="17" t="s">
        <v>5</v>
      </c>
      <c r="F5" s="7" t="s">
        <v>1005</v>
      </c>
      <c r="G5" s="3" t="s">
        <v>24</v>
      </c>
      <c r="H5" s="8" t="s">
        <v>949</v>
      </c>
      <c r="J5" s="264" t="str">
        <f t="shared" si="0"/>
        <v>STEPHANE</v>
      </c>
      <c r="K5" s="149">
        <f ca="1">IFERROR(VLOOKUP(D5,tableau_villes,2,0),0)</f>
        <v>0</v>
      </c>
      <c r="L5" s="264" t="str">
        <f t="shared" si="1"/>
        <v>STEPHANE</v>
      </c>
      <c r="M5" s="149">
        <f ca="1">IFERROR(VLOOKUP(H5,tableau_villes,2,0),0)</f>
        <v>23.4</v>
      </c>
      <c r="N5" s="175"/>
      <c r="O5" s="228" t="str" cm="1">
        <f t="array" aca="1" ref="O5" ca="1">IFERROR(IFERROR(INDEX($D4:$D7,MATCH(O$1&amp;O4,$J4:$J7&amp;$K4:$K7,0)),INDEX($H4:$H7,MATCH(O$1&amp;O4,$L4:$L7&amp;$M4:$M7,0))),"")</f>
        <v>GONESSE</v>
      </c>
      <c r="P5" s="228" t="str" cm="1">
        <f t="array" aca="1" ref="P5" ca="1">IFERROR(IFERROR(INDEX($D4:$D7,MATCH(P$1&amp;P4,$J4:$J7&amp;$K4:$K7,0)),INDEX($H4:$H7,MATCH(P$1&amp;P4,$L4:$L7&amp;$M4:$M7,0))),"")</f>
        <v/>
      </c>
      <c r="Q5" s="228" t="str" cm="1">
        <f t="array" aca="1" ref="Q5" ca="1">IFERROR(IFERROR(INDEX($D4:$D7,MATCH(Q$1&amp;Q4,$J4:$J7&amp;$K4:$K7,0)),INDEX($H4:$H7,MATCH(Q$1&amp;Q4,$L4:$L7&amp;$M4:$M7,0))),"")</f>
        <v/>
      </c>
      <c r="R5" s="228" t="str" cm="1">
        <f t="array" aca="1" ref="R5" ca="1">IFERROR(IFERROR(INDEX($D4:$D7,MATCH(R$1&amp;R4,$J4:$J7&amp;$K4:$K7,0)),INDEX($H4:$H7,MATCH(R$1&amp;R4,$L4:$L7&amp;$M4:$M7,0))),"")</f>
        <v/>
      </c>
      <c r="S5" s="228" t="str" cm="1">
        <f t="array" aca="1" ref="S5" ca="1">IFERROR(IFERROR(INDEX($D4:$D7,MATCH(S$1&amp;S4,$J4:$J7&amp;$K4:$K7,0)),INDEX($H4:$H7,MATCH(S$1&amp;S4,$L4:$L7&amp;$M4:$M7,0))),"")</f>
        <v/>
      </c>
    </row>
    <row r="6" spans="1:19" x14ac:dyDescent="0.25">
      <c r="A6" s="17" t="s">
        <v>5</v>
      </c>
      <c r="B6" s="9"/>
      <c r="C6" s="2"/>
      <c r="D6" s="10"/>
      <c r="E6" s="17" t="s">
        <v>5</v>
      </c>
      <c r="F6" s="9" t="s">
        <v>1006</v>
      </c>
      <c r="G6" s="2" t="s">
        <v>21</v>
      </c>
      <c r="H6" s="10" t="s">
        <v>564</v>
      </c>
      <c r="J6" s="264" t="str">
        <f t="shared" si="0"/>
        <v>STEPHANE</v>
      </c>
      <c r="K6" s="149">
        <f ca="1">IFERROR(VLOOKUP(D6,tableau_villes,2,0),0)</f>
        <v>0</v>
      </c>
      <c r="L6" s="264" t="str">
        <f t="shared" si="1"/>
        <v>STEPHANE</v>
      </c>
      <c r="M6" s="149">
        <f ca="1">IFERROR(VLOOKUP(H6,tableau_villes,2,0),0)</f>
        <v>19</v>
      </c>
      <c r="N6" s="175"/>
      <c r="O6" s="175"/>
      <c r="P6" s="175"/>
      <c r="Q6" s="175"/>
      <c r="R6"/>
      <c r="S6"/>
    </row>
    <row r="7" spans="1:19" ht="15.75" thickBot="1" x14ac:dyDescent="0.3">
      <c r="A7" s="39"/>
      <c r="B7" s="11"/>
      <c r="C7" s="12"/>
      <c r="D7" s="13"/>
      <c r="F7" s="11"/>
      <c r="G7" s="12"/>
      <c r="H7" s="13"/>
      <c r="J7" s="264">
        <f t="shared" si="0"/>
        <v>0</v>
      </c>
      <c r="K7" s="149">
        <f ca="1">IFERROR(VLOOKUP(D7,tableau_villes,2,0),0)</f>
        <v>0</v>
      </c>
      <c r="L7" s="264">
        <f t="shared" si="1"/>
        <v>0</v>
      </c>
      <c r="M7" s="149">
        <f ca="1">IFERROR(VLOOKUP(H7,tableau_villes,2,0),0)</f>
        <v>0</v>
      </c>
      <c r="N7" s="175"/>
      <c r="O7" s="175"/>
      <c r="P7" s="175"/>
      <c r="Q7" s="175"/>
      <c r="R7"/>
      <c r="S7"/>
    </row>
    <row r="8" spans="1:19" ht="15.75" thickBot="1" x14ac:dyDescent="0.3">
      <c r="B8" s="1" t="s">
        <v>890</v>
      </c>
      <c r="J8" s="263"/>
      <c r="K8" s="175"/>
      <c r="L8" s="263"/>
      <c r="M8" s="175"/>
      <c r="N8" s="175"/>
      <c r="O8" s="175"/>
      <c r="P8" s="175"/>
      <c r="Q8" s="175"/>
      <c r="R8"/>
      <c r="S8"/>
    </row>
    <row r="9" spans="1:19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  <c r="J9" s="263"/>
      <c r="K9" s="48"/>
      <c r="L9" s="263"/>
      <c r="M9" s="48"/>
      <c r="N9" s="48"/>
      <c r="O9"/>
      <c r="P9"/>
      <c r="Q9"/>
      <c r="R9"/>
      <c r="S9"/>
    </row>
    <row r="10" spans="1:19" x14ac:dyDescent="0.25">
      <c r="A10" s="17" t="s">
        <v>5</v>
      </c>
      <c r="B10" s="14" t="s">
        <v>991</v>
      </c>
      <c r="C10" s="2" t="s">
        <v>21</v>
      </c>
      <c r="D10" s="10" t="s">
        <v>47</v>
      </c>
      <c r="E10" s="17" t="s">
        <v>5</v>
      </c>
      <c r="F10" s="119" t="s">
        <v>999</v>
      </c>
      <c r="G10" s="2" t="s">
        <v>21</v>
      </c>
      <c r="H10" s="10" t="s">
        <v>954</v>
      </c>
      <c r="J10" s="264" t="str">
        <f>A10</f>
        <v>STEPHANE</v>
      </c>
      <c r="K10" s="149">
        <f ca="1">IFERROR(VLOOKUP(D10,tableau_villes,2,0),0)</f>
        <v>3.6</v>
      </c>
      <c r="L10" s="264" t="str">
        <f>E10</f>
        <v>STEPHANE</v>
      </c>
      <c r="M10" s="149">
        <f ca="1">IFERROR(VLOOKUP(H10,tableau_villes,2,0),0)</f>
        <v>9.6</v>
      </c>
      <c r="N10" s="175"/>
      <c r="O10" s="228" cm="1">
        <f t="array" aca="1" ref="O10" ca="1">MAX(MAX(IF($L10:$L13=O$1,$M10:$M13,0)),MAX(IF($J10:$J13=O$1,$K10:$K13,0)))</f>
        <v>23</v>
      </c>
      <c r="P10" s="228" cm="1">
        <f t="array" aca="1" ref="P10" ca="1">MAX(MAX(IF($L10:$L13=P$1,$M10:$M13,0)),MAX(IF($J10:$J13=P$1,$K10:$K13,0)))</f>
        <v>0</v>
      </c>
      <c r="Q10" s="228" cm="1">
        <f t="array" aca="1" ref="Q10" ca="1">MAX(MAX(IF($L10:$L13=Q$1,$M10:$M13,0)),MAX(IF($J10:$J13=Q$1,$K10:$K13,0)))</f>
        <v>0</v>
      </c>
      <c r="R10" s="228" cm="1">
        <f t="array" aca="1" ref="R10" ca="1">MAX(MAX(IF($L10:$L13=R$1,$M10:$M13,0)),MAX(IF($J10:$J13=R$1,$K10:$K13,0)))</f>
        <v>0</v>
      </c>
      <c r="S10" s="228" cm="1">
        <f t="array" aca="1" ref="S10" ca="1">MAX(MAX(IF($L10:$L13=S$1,$M10:$M13,0)),MAX(IF($J10:$J13=S$1,$K10:$K13,0)))</f>
        <v>0</v>
      </c>
    </row>
    <row r="11" spans="1:19" x14ac:dyDescent="0.25">
      <c r="A11" s="17" t="s">
        <v>5</v>
      </c>
      <c r="B11" s="7" t="s">
        <v>990</v>
      </c>
      <c r="C11" s="3" t="s">
        <v>21</v>
      </c>
      <c r="D11" s="8" t="s">
        <v>98</v>
      </c>
      <c r="E11" s="17" t="s">
        <v>5</v>
      </c>
      <c r="F11" s="9" t="s">
        <v>1000</v>
      </c>
      <c r="G11" s="3" t="s">
        <v>21</v>
      </c>
      <c r="H11" s="8" t="s">
        <v>31</v>
      </c>
      <c r="J11" s="264" t="str">
        <f t="shared" ref="J11:J31" si="2">A11</f>
        <v>STEPHANE</v>
      </c>
      <c r="K11" s="149">
        <f ca="1">IFERROR(VLOOKUP(D11,tableau_villes,2,0),0)</f>
        <v>2.8</v>
      </c>
      <c r="L11" s="264" t="str">
        <f t="shared" ref="L11:L31" si="3">E11</f>
        <v>STEPHANE</v>
      </c>
      <c r="M11" s="149">
        <f ca="1">IFERROR(VLOOKUP(H11,tableau_villes,2,0),0)</f>
        <v>3.2</v>
      </c>
      <c r="N11" s="175"/>
      <c r="O11" s="57" t="str" cm="1">
        <f t="array" aca="1" ref="O11" ca="1">IFERROR(IFERROR(INDEX($D10:$D13,MATCH(O$1&amp;O10,$J10:$J13&amp;$K10:$K13,0)),INDEX($H10:$H13,MATCH(O$1&amp;O10,$L10:$L13&amp;$M10:$M13,0))),"")</f>
        <v>PARIS</v>
      </c>
      <c r="P11" s="57" t="str" cm="1">
        <f t="array" aca="1" ref="P11" ca="1">IFERROR(IFERROR(INDEX($D10:$D13,MATCH(P$1&amp;P10,$J10:$J13&amp;$K10:$K13,0)),INDEX($H10:$H13,MATCH(P$1&amp;P10,$L10:$L13&amp;$M10:$M13,0))),"")</f>
        <v/>
      </c>
      <c r="Q11" s="57" t="str" cm="1">
        <f t="array" aca="1" ref="Q11" ca="1">IFERROR(IFERROR(INDEX($D10:$D13,MATCH(Q$1&amp;Q10,$J10:$J13&amp;$K10:$K13,0)),INDEX($H10:$H13,MATCH(Q$1&amp;Q10,$L10:$L13&amp;$M10:$M13,0))),"")</f>
        <v/>
      </c>
      <c r="R11" s="57" t="str" cm="1">
        <f t="array" aca="1" ref="R11" ca="1">IFERROR(IFERROR(INDEX($D10:$D13,MATCH(R$1&amp;R10,$J10:$J13&amp;$K10:$K13,0)),INDEX($H10:$H13,MATCH(R$1&amp;R10,$L10:$L13&amp;$M10:$M13,0))),"")</f>
        <v/>
      </c>
      <c r="S11" s="57" t="str" cm="1">
        <f t="array" aca="1" ref="S11" ca="1">IFERROR(IFERROR(INDEX($D10:$D13,MATCH(S$1&amp;S10,$J10:$J13&amp;$K10:$K13,0)),INDEX($H10:$H13,MATCH(S$1&amp;S10,$L10:$L13&amp;$M10:$M13,0))),"")</f>
        <v/>
      </c>
    </row>
    <row r="12" spans="1:19" x14ac:dyDescent="0.25">
      <c r="A12" s="17" t="s">
        <v>5</v>
      </c>
      <c r="B12" s="7" t="s">
        <v>991</v>
      </c>
      <c r="C12" s="3" t="s">
        <v>481</v>
      </c>
      <c r="D12" s="8" t="s">
        <v>428</v>
      </c>
      <c r="E12" s="17" t="s">
        <v>5</v>
      </c>
      <c r="F12" s="30" t="s">
        <v>995</v>
      </c>
      <c r="G12" s="31" t="s">
        <v>21</v>
      </c>
      <c r="H12" s="32" t="s">
        <v>38</v>
      </c>
      <c r="J12" s="264" t="str">
        <f t="shared" si="2"/>
        <v>STEPHANE</v>
      </c>
      <c r="K12" s="149">
        <f ca="1">IFERROR(VLOOKUP(D12,tableau_villes,2,0),0)</f>
        <v>11</v>
      </c>
      <c r="L12" s="264" t="str">
        <f t="shared" si="3"/>
        <v>STEPHANE</v>
      </c>
      <c r="M12" s="149">
        <f ca="1">IFERROR(VLOOKUP(H12,tableau_villes,2,0),0)</f>
        <v>7.4</v>
      </c>
      <c r="N12" s="175"/>
      <c r="O12" s="175"/>
      <c r="P12" s="175"/>
      <c r="Q12" s="175"/>
      <c r="R12"/>
      <c r="S12"/>
    </row>
    <row r="13" spans="1:19" ht="15.75" thickBot="1" x14ac:dyDescent="0.3">
      <c r="A13" s="17" t="s">
        <v>5</v>
      </c>
      <c r="B13" s="111"/>
      <c r="C13" s="112"/>
      <c r="D13" s="113" t="s">
        <v>1149</v>
      </c>
      <c r="E13" s="17" t="s">
        <v>5</v>
      </c>
      <c r="F13" s="11" t="s">
        <v>992</v>
      </c>
      <c r="G13" s="12" t="s">
        <v>957</v>
      </c>
      <c r="H13" s="13" t="s">
        <v>954</v>
      </c>
      <c r="J13" s="264" t="str">
        <f t="shared" si="2"/>
        <v>STEPHANE</v>
      </c>
      <c r="K13" s="149">
        <f ca="1">IFERROR(VLOOKUP(D13,tableau_villes,2,0),0)</f>
        <v>23</v>
      </c>
      <c r="L13" s="264" t="str">
        <f t="shared" si="3"/>
        <v>STEPHANE</v>
      </c>
      <c r="M13" s="149">
        <f ca="1">IFERROR(VLOOKUP(H13,tableau_villes,2,0),0)</f>
        <v>9.6</v>
      </c>
      <c r="N13" s="175"/>
      <c r="O13" s="175"/>
      <c r="P13" s="175"/>
      <c r="Q13" s="175"/>
      <c r="R13"/>
      <c r="S13"/>
    </row>
    <row r="14" spans="1:19" ht="15.75" thickBot="1" x14ac:dyDescent="0.3">
      <c r="B14" s="1" t="s">
        <v>891</v>
      </c>
      <c r="J14" s="263"/>
      <c r="K14" s="175"/>
      <c r="L14" s="263"/>
      <c r="M14" s="175"/>
      <c r="N14" s="175"/>
      <c r="O14" s="175"/>
      <c r="P14" s="175"/>
      <c r="Q14" s="175"/>
      <c r="R14"/>
      <c r="S14"/>
    </row>
    <row r="15" spans="1:19" ht="15.75" thickBot="1" x14ac:dyDescent="0.3">
      <c r="B15" s="18" t="s">
        <v>0</v>
      </c>
      <c r="C15" s="19" t="s">
        <v>1</v>
      </c>
      <c r="D15" s="20" t="s">
        <v>2</v>
      </c>
      <c r="F15" s="4" t="s">
        <v>3</v>
      </c>
      <c r="G15" s="5" t="s">
        <v>1</v>
      </c>
      <c r="H15" s="6" t="s">
        <v>2</v>
      </c>
      <c r="J15" s="263"/>
      <c r="K15" s="48"/>
      <c r="L15" s="263"/>
      <c r="M15" s="48"/>
      <c r="N15" s="48"/>
      <c r="O15" s="48"/>
      <c r="P15" s="48"/>
      <c r="Q15" s="48"/>
      <c r="R15" s="48"/>
      <c r="S15" s="48"/>
    </row>
    <row r="16" spans="1:19" x14ac:dyDescent="0.25">
      <c r="A16" s="17" t="s">
        <v>5</v>
      </c>
      <c r="B16" s="14" t="s">
        <v>992</v>
      </c>
      <c r="C16" s="15" t="s">
        <v>21</v>
      </c>
      <c r="D16" s="16" t="s">
        <v>19</v>
      </c>
      <c r="E16" s="17" t="s">
        <v>5</v>
      </c>
      <c r="F16" s="7" t="s">
        <v>1001</v>
      </c>
      <c r="G16" s="3" t="s">
        <v>21</v>
      </c>
      <c r="H16" s="154" t="s">
        <v>19</v>
      </c>
      <c r="I16" s="39"/>
      <c r="J16" s="264" t="str">
        <f t="shared" si="2"/>
        <v>STEPHANE</v>
      </c>
      <c r="K16" s="149">
        <f ca="1">IFERROR(VLOOKUP(D16,tableau_villes,2,0),0)</f>
        <v>4.0999999999999996</v>
      </c>
      <c r="L16" s="264" t="str">
        <f t="shared" si="3"/>
        <v>STEPHANE</v>
      </c>
      <c r="M16" s="149">
        <f ca="1">IFERROR(VLOOKUP(H16,tableau_villes,2,0),0)</f>
        <v>4.0999999999999996</v>
      </c>
      <c r="N16" s="175"/>
      <c r="O16" s="228" cm="1">
        <f t="array" aca="1" ref="O16" ca="1">MAX(MAX(IF($L16:$L19=O$1,$M16:$M19,0)),MAX(IF($J16:$J19=O$1,$K16:$K19,0)))</f>
        <v>9.6</v>
      </c>
      <c r="P16" s="228" cm="1">
        <f t="array" aca="1" ref="P16" ca="1">MAX(MAX(IF($L16:$L19=P$1,$M16:$M19,0)),MAX(IF($J16:$J19=P$1,$K16:$K19,0)))</f>
        <v>0</v>
      </c>
      <c r="Q16" s="228" cm="1">
        <f t="array" aca="1" ref="Q16" ca="1">MAX(MAX(IF($L16:$L19=Q$1,$M16:$M19,0)),MAX(IF($J16:$J19=Q$1,$K16:$K19,0)))</f>
        <v>0</v>
      </c>
      <c r="R16" s="228" cm="1">
        <f t="array" aca="1" ref="R16" ca="1">MAX(MAX(IF($L16:$L19=R$1,$M16:$M19,0)),MAX(IF($J16:$J19=R$1,$K16:$K19,0)))</f>
        <v>0</v>
      </c>
      <c r="S16" s="228" cm="1">
        <f t="array" aca="1" ref="S16" ca="1">MAX(MAX(IF($L16:$L19=S$1,$M16:$M19,0)),MAX(IF($J16:$J19=S$1,$K16:$K19,0)))</f>
        <v>0</v>
      </c>
    </row>
    <row r="17" spans="1:19" x14ac:dyDescent="0.25">
      <c r="A17" s="17" t="s">
        <v>5</v>
      </c>
      <c r="B17" s="9" t="s">
        <v>993</v>
      </c>
      <c r="C17" s="2" t="s">
        <v>21</v>
      </c>
      <c r="D17" s="10" t="s">
        <v>954</v>
      </c>
      <c r="E17" s="17" t="s">
        <v>5</v>
      </c>
      <c r="F17" s="9" t="s">
        <v>1002</v>
      </c>
      <c r="G17" s="2" t="s">
        <v>481</v>
      </c>
      <c r="H17" s="153" t="s">
        <v>379</v>
      </c>
      <c r="J17" s="264" t="str">
        <f t="shared" si="2"/>
        <v>STEPHANE</v>
      </c>
      <c r="K17" s="149">
        <f ca="1">IFERROR(VLOOKUP(D17,tableau_villes,2,0),0)</f>
        <v>9.6</v>
      </c>
      <c r="L17" s="264" t="str">
        <f t="shared" si="3"/>
        <v>STEPHANE</v>
      </c>
      <c r="M17" s="149">
        <f ca="1">IFERROR(VLOOKUP(H17,tableau_villes,2,0),0)</f>
        <v>1.2</v>
      </c>
      <c r="N17" s="175"/>
      <c r="O17" s="228" t="str" cm="1">
        <f t="array" aca="1" ref="O17" ca="1">IFERROR(IFERROR(INDEX($D16:$D19,MATCH(O$1&amp;O16,$J16:$J19&amp;$K16:$K19,0)),INDEX($H16:$H19,MATCH(O$1&amp;O16,$L16:$L19&amp;$M16:$M19,0))),"")</f>
        <v>SAINT GRATIEN</v>
      </c>
      <c r="P17" s="228" t="str" cm="1">
        <f t="array" aca="1" ref="P17" ca="1">IFERROR(IFERROR(INDEX($D16:$D19,MATCH(P$1&amp;P16,$J16:$J19&amp;$K16:$K19,0)),INDEX($H16:$H19,MATCH(P$1&amp;P16,$L16:$L19&amp;$M16:$M19,0))),"")</f>
        <v/>
      </c>
      <c r="Q17" s="228" t="str" cm="1">
        <f t="array" aca="1" ref="Q17" ca="1">IFERROR(IFERROR(INDEX($D16:$D19,MATCH(Q$1&amp;Q16,$J16:$J19&amp;$K16:$K19,0)),INDEX($H16:$H19,MATCH(Q$1&amp;Q16,$L16:$L19&amp;$M16:$M19,0))),"")</f>
        <v/>
      </c>
      <c r="R17" s="228" t="str" cm="1">
        <f t="array" aca="1" ref="R17" ca="1">IFERROR(IFERROR(INDEX($D16:$D19,MATCH(R$1&amp;R16,$J16:$J19&amp;$K16:$K19,0)),INDEX($H16:$H19,MATCH(R$1&amp;R16,$L16:$L19&amp;$M16:$M19,0))),"")</f>
        <v/>
      </c>
      <c r="S17" s="228" t="str" cm="1">
        <f t="array" aca="1" ref="S17" ca="1">IFERROR(IFERROR(INDEX($D16:$D19,MATCH(S$1&amp;S16,$J16:$J19&amp;$K16:$K19,0)),INDEX($H16:$H19,MATCH(S$1&amp;S16,$L16:$L19&amp;$M16:$M19,0))),"")</f>
        <v/>
      </c>
    </row>
    <row r="18" spans="1:19" x14ac:dyDescent="0.25">
      <c r="A18" s="17" t="s">
        <v>5</v>
      </c>
      <c r="B18" s="9" t="s">
        <v>994</v>
      </c>
      <c r="C18" s="2" t="s">
        <v>21</v>
      </c>
      <c r="D18" s="10" t="s">
        <v>1170</v>
      </c>
      <c r="E18" s="17" t="s">
        <v>5</v>
      </c>
      <c r="F18" s="9" t="s">
        <v>1003</v>
      </c>
      <c r="G18" s="2" t="s">
        <v>21</v>
      </c>
      <c r="H18" s="153" t="s">
        <v>53</v>
      </c>
      <c r="J18" s="264" t="str">
        <f t="shared" si="2"/>
        <v>STEPHANE</v>
      </c>
      <c r="K18" s="149">
        <f ca="1">IFERROR(VLOOKUP(D18,tableau_villes,2,0),0)</f>
        <v>4.5999999999999996</v>
      </c>
      <c r="L18" s="264" t="str">
        <f t="shared" si="3"/>
        <v>STEPHANE</v>
      </c>
      <c r="M18" s="149">
        <f ca="1">IFERROR(VLOOKUP(H18,tableau_villes,2,0),0)</f>
        <v>2.5</v>
      </c>
      <c r="N18" s="175"/>
      <c r="O18" s="175"/>
      <c r="P18" s="175"/>
      <c r="Q18" s="175"/>
      <c r="R18"/>
      <c r="S18"/>
    </row>
    <row r="19" spans="1:19" ht="15.75" thickBot="1" x14ac:dyDescent="0.3">
      <c r="B19" s="11"/>
      <c r="C19" s="12"/>
      <c r="D19" s="13"/>
      <c r="F19" s="152"/>
      <c r="G19" s="151"/>
      <c r="H19" s="147"/>
      <c r="J19" s="264">
        <f t="shared" si="2"/>
        <v>0</v>
      </c>
      <c r="K19" s="149">
        <f ca="1">IFERROR(VLOOKUP(D19,tableau_villes,2,0),0)</f>
        <v>0</v>
      </c>
      <c r="L19" s="264">
        <f t="shared" si="3"/>
        <v>0</v>
      </c>
      <c r="M19" s="149">
        <f ca="1">IFERROR(VLOOKUP(H19,tableau_villes,2,0),0)</f>
        <v>0</v>
      </c>
      <c r="N19" s="175"/>
      <c r="O19" s="175"/>
      <c r="P19" s="175"/>
      <c r="Q19" s="175"/>
      <c r="R19"/>
      <c r="S19"/>
    </row>
    <row r="20" spans="1:19" ht="15.75" thickBot="1" x14ac:dyDescent="0.3">
      <c r="B20" s="1" t="s">
        <v>892</v>
      </c>
      <c r="J20" s="263"/>
      <c r="K20" s="175"/>
      <c r="L20" s="263"/>
      <c r="M20" s="175"/>
      <c r="N20" s="175"/>
      <c r="O20" s="175"/>
      <c r="P20" s="175"/>
      <c r="Q20" s="175"/>
      <c r="R20"/>
      <c r="S20"/>
    </row>
    <row r="21" spans="1:19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  <c r="J21" s="263"/>
      <c r="K21" s="48"/>
      <c r="L21" s="263"/>
      <c r="M21" s="48"/>
      <c r="N21" s="48"/>
      <c r="O21" s="48"/>
      <c r="P21" s="48"/>
      <c r="Q21" s="48"/>
      <c r="R21" s="48"/>
      <c r="S21" s="48"/>
    </row>
    <row r="22" spans="1:19" x14ac:dyDescent="0.25">
      <c r="A22" s="37"/>
      <c r="B22" s="7"/>
      <c r="C22" s="3"/>
      <c r="D22" s="8"/>
      <c r="F22" s="7"/>
      <c r="G22" s="3"/>
      <c r="H22" s="8"/>
      <c r="J22" s="264">
        <f t="shared" si="2"/>
        <v>0</v>
      </c>
      <c r="K22" s="149">
        <f ca="1">IFERROR(VLOOKUP(D22,tableau_villes,2,0),0)</f>
        <v>0</v>
      </c>
      <c r="L22" s="264">
        <f t="shared" si="3"/>
        <v>0</v>
      </c>
      <c r="M22" s="149">
        <f ca="1">IFERROR(VLOOKUP(H22,tableau_villes,2,0),0)</f>
        <v>0</v>
      </c>
      <c r="N22" s="175"/>
      <c r="O22" s="228" cm="1">
        <f t="array" aca="1" ref="O22" ca="1">MAX(MAX(IF($L22:$L25=O$1,$M22:$M25,0)),MAX(IF($J22:$J25=O$1,$K22:$K25,0)))</f>
        <v>0</v>
      </c>
      <c r="P22" s="228" cm="1">
        <f t="array" aca="1" ref="P22" ca="1">MAX(MAX(IF($L22:$L25=P$1,$M22:$M25,0)),MAX(IF($J22:$J25=P$1,$K22:$K25,0)))</f>
        <v>0</v>
      </c>
      <c r="Q22" s="228" cm="1">
        <f t="array" aca="1" ref="Q22" ca="1">MAX(MAX(IF($L22:$L25=Q$1,$M22:$M25,0)),MAX(IF($J22:$J25=Q$1,$K22:$K25,0)))</f>
        <v>0</v>
      </c>
      <c r="R22" s="228" cm="1">
        <f t="array" aca="1" ref="R22" ca="1">MAX(MAX(IF($L22:$L25=R$1,$M22:$M25,0)),MAX(IF($J22:$J25=R$1,$K22:$K25,0)))</f>
        <v>0</v>
      </c>
      <c r="S22" s="228" cm="1">
        <f t="array" aca="1" ref="S22" ca="1">MAX(MAX(IF($L22:$L25=S$1,$M22:$M25,0)),MAX(IF($J22:$J25=S$1,$K22:$K25,0)))</f>
        <v>0</v>
      </c>
    </row>
    <row r="23" spans="1:19" x14ac:dyDescent="0.25">
      <c r="B23" s="7"/>
      <c r="C23" s="3"/>
      <c r="D23" s="8"/>
      <c r="F23" s="7"/>
      <c r="G23" s="3"/>
      <c r="H23" s="8"/>
      <c r="J23" s="264">
        <f t="shared" si="2"/>
        <v>0</v>
      </c>
      <c r="K23" s="149">
        <f ca="1">IFERROR(VLOOKUP(D23,tableau_villes,2,0),0)</f>
        <v>0</v>
      </c>
      <c r="L23" s="264">
        <f t="shared" si="3"/>
        <v>0</v>
      </c>
      <c r="M23" s="149">
        <f ca="1">IFERROR(VLOOKUP(H23,tableau_villes,2,0),0)</f>
        <v>0</v>
      </c>
      <c r="N23" s="175"/>
      <c r="O23" s="228" t="str" cm="1">
        <f t="array" aca="1" ref="O23" ca="1">IFERROR(IFERROR(INDEX($D22:$D25,MATCH(O$1&amp;O22,$J22:$J25&amp;$K22:$K25,0)),INDEX($H22:$H25,MATCH(O$1&amp;O22,$L22:$L25&amp;$M22:$M25,0))),"")</f>
        <v/>
      </c>
      <c r="P23" s="228" t="str" cm="1">
        <f t="array" aca="1" ref="P23" ca="1">IFERROR(IFERROR(INDEX($D22:$D25,MATCH(P$1&amp;P22,$J22:$J25&amp;$K22:$K25,0)),INDEX($H22:$H25,MATCH(P$1&amp;P22,$L22:$L25&amp;$M22:$M25,0))),"")</f>
        <v/>
      </c>
      <c r="Q23" s="228" t="str" cm="1">
        <f t="array" aca="1" ref="Q23" ca="1">IFERROR(IFERROR(INDEX($D22:$D25,MATCH(Q$1&amp;Q22,$J22:$J25&amp;$K22:$K25,0)),INDEX($H22:$H25,MATCH(Q$1&amp;Q22,$L22:$L25&amp;$M22:$M25,0))),"")</f>
        <v/>
      </c>
      <c r="R23" s="228" t="str" cm="1">
        <f t="array" aca="1" ref="R23" ca="1">IFERROR(IFERROR(INDEX($D22:$D25,MATCH(R$1&amp;R22,$J22:$J25&amp;$K22:$K25,0)),INDEX($H22:$H25,MATCH(R$1&amp;R22,$L22:$L25&amp;$M22:$M25,0))),"")</f>
        <v/>
      </c>
      <c r="S23" s="228" t="str" cm="1">
        <f t="array" aca="1" ref="S23" ca="1">IFERROR(IFERROR(INDEX($D22:$D25,MATCH(S$1&amp;S22,$J22:$J25&amp;$K22:$K25,0)),INDEX($H22:$H25,MATCH(S$1&amp;S22,$L22:$L25&amp;$M22:$M25,0))),"")</f>
        <v/>
      </c>
    </row>
    <row r="24" spans="1:19" x14ac:dyDescent="0.25">
      <c r="B24" s="9"/>
      <c r="C24" s="2"/>
      <c r="D24" s="10"/>
      <c r="F24" s="7"/>
      <c r="G24" s="3"/>
      <c r="H24" s="8"/>
      <c r="J24" s="264">
        <f t="shared" si="2"/>
        <v>0</v>
      </c>
      <c r="K24" s="149">
        <f ca="1">IFERROR(VLOOKUP(D24,tableau_villes,2,0),0)</f>
        <v>0</v>
      </c>
      <c r="L24" s="264">
        <f t="shared" si="3"/>
        <v>0</v>
      </c>
      <c r="M24" s="149">
        <f ca="1">IFERROR(VLOOKUP(H24,tableau_villes,2,0),0)</f>
        <v>0</v>
      </c>
      <c r="N24" s="175"/>
      <c r="O24" s="175"/>
      <c r="P24" s="175"/>
      <c r="Q24" s="175"/>
      <c r="R24"/>
      <c r="S24"/>
    </row>
    <row r="25" spans="1:19" ht="15.75" thickBot="1" x14ac:dyDescent="0.3">
      <c r="A25" s="39"/>
      <c r="B25" s="11"/>
      <c r="C25" s="12"/>
      <c r="D25" s="13"/>
      <c r="F25" s="11"/>
      <c r="G25" s="12"/>
      <c r="H25" s="13"/>
      <c r="J25" s="264">
        <f t="shared" si="2"/>
        <v>0</v>
      </c>
      <c r="K25" s="149">
        <f ca="1">IFERROR(VLOOKUP(D25,tableau_villes,2,0),0)</f>
        <v>0</v>
      </c>
      <c r="L25" s="264">
        <f t="shared" si="3"/>
        <v>0</v>
      </c>
      <c r="M25" s="149">
        <f ca="1">IFERROR(VLOOKUP(H25,tableau_villes,2,0),0)</f>
        <v>0</v>
      </c>
      <c r="N25" s="175"/>
      <c r="O25" s="175"/>
      <c r="P25" s="175"/>
      <c r="Q25" s="175"/>
      <c r="R25"/>
      <c r="S25"/>
    </row>
    <row r="26" spans="1:19" ht="15.75" thickBot="1" x14ac:dyDescent="0.3">
      <c r="B26" s="1" t="s">
        <v>893</v>
      </c>
      <c r="J26" s="263"/>
      <c r="K26" s="175"/>
      <c r="L26" s="263"/>
      <c r="M26" s="175"/>
      <c r="N26" s="175"/>
      <c r="O26" s="175"/>
      <c r="P26" s="175"/>
      <c r="Q26" s="175"/>
      <c r="R26"/>
      <c r="S26"/>
    </row>
    <row r="27" spans="1:19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  <c r="J27" s="263"/>
      <c r="K27" s="48"/>
      <c r="L27" s="263"/>
      <c r="M27" s="48"/>
      <c r="N27" s="48"/>
      <c r="O27" s="48"/>
      <c r="P27" s="48"/>
      <c r="Q27" s="48"/>
      <c r="R27" s="48"/>
      <c r="S27" s="48"/>
    </row>
    <row r="28" spans="1:19" x14ac:dyDescent="0.25">
      <c r="A28" s="37"/>
      <c r="B28" s="7"/>
      <c r="C28" s="3"/>
      <c r="D28" s="8"/>
      <c r="F28" s="7"/>
      <c r="G28" s="3"/>
      <c r="H28" s="8"/>
      <c r="J28" s="264">
        <f t="shared" si="2"/>
        <v>0</v>
      </c>
      <c r="K28" s="149">
        <f ca="1">IFERROR(VLOOKUP(D28,tableau_villes,2,0),0)</f>
        <v>0</v>
      </c>
      <c r="L28" s="264">
        <f t="shared" si="3"/>
        <v>0</v>
      </c>
      <c r="M28" s="149">
        <f ca="1">IFERROR(VLOOKUP(H28,tableau_villes,2,0),0)</f>
        <v>0</v>
      </c>
      <c r="N28" s="175"/>
      <c r="O28" s="228" cm="1">
        <f t="array" aca="1" ref="O28" ca="1">MAX(MAX(IF($L28:$L31=O$1,$M28:$M31,0)),MAX(IF($J28:$J31=O$1,$K28:$K31,0)))</f>
        <v>0</v>
      </c>
      <c r="P28" s="228" cm="1">
        <f t="array" aca="1" ref="P28" ca="1">MAX(MAX(IF($L28:$L31=P$1,$M28:$M31,0)),MAX(IF($J28:$J31=P$1,$K28:$K31,0)))</f>
        <v>0</v>
      </c>
      <c r="Q28" s="228" cm="1">
        <f t="array" aca="1" ref="Q28" ca="1">MAX(MAX(IF($L28:$L31=Q$1,$M28:$M31,0)),MAX(IF($J28:$J31=Q$1,$K28:$K31,0)))</f>
        <v>0</v>
      </c>
      <c r="R28" s="228" cm="1">
        <f t="array" aca="1" ref="R28" ca="1">MAX(MAX(IF($L28:$L31=R$1,$M28:$M31,0)),MAX(IF($J28:$J31=R$1,$K28:$K31,0)))</f>
        <v>0</v>
      </c>
      <c r="S28" s="228" cm="1">
        <f t="array" aca="1" ref="S28" ca="1">MAX(MAX(IF($L28:$L31=S$1,$M28:$M31,0)),MAX(IF($J28:$J31=S$1,$K28:$K31,0)))</f>
        <v>0</v>
      </c>
    </row>
    <row r="29" spans="1:19" x14ac:dyDescent="0.25">
      <c r="B29" s="7"/>
      <c r="C29" s="3"/>
      <c r="D29" s="8"/>
      <c r="F29" s="7"/>
      <c r="G29" s="3"/>
      <c r="H29" s="8"/>
      <c r="J29" s="264">
        <f t="shared" si="2"/>
        <v>0</v>
      </c>
      <c r="K29" s="149">
        <f ca="1">IFERROR(VLOOKUP(D29,tableau_villes,2,0),0)</f>
        <v>0</v>
      </c>
      <c r="L29" s="264">
        <f t="shared" si="3"/>
        <v>0</v>
      </c>
      <c r="M29" s="149">
        <f ca="1">IFERROR(VLOOKUP(H29,tableau_villes,2,0),0)</f>
        <v>0</v>
      </c>
      <c r="N29" s="175"/>
      <c r="O29" s="228" t="str" cm="1">
        <f t="array" aca="1" ref="O29" ca="1">IFERROR(IFERROR(INDEX($D28:$D31,MATCH(O$1&amp;O28,$J28:$J31&amp;$K28:$K31,0)),INDEX($H28:$H31,MATCH(O$1&amp;O28,$L28:$L31&amp;$M28:$M31,0))),"")</f>
        <v/>
      </c>
      <c r="P29" s="228" t="str" cm="1">
        <f t="array" aca="1" ref="P29" ca="1">IFERROR(IFERROR(INDEX($D28:$D31,MATCH(P$1&amp;P28,$J28:$J31&amp;$K28:$K31,0)),INDEX($H28:$H31,MATCH(P$1&amp;P28,$L28:$L31&amp;$M28:$M31,0))),"")</f>
        <v/>
      </c>
      <c r="Q29" s="228" t="str" cm="1">
        <f t="array" aca="1" ref="Q29" ca="1">IFERROR(IFERROR(INDEX($D28:$D31,MATCH(Q$1&amp;Q28,$J28:$J31&amp;$K28:$K31,0)),INDEX($H28:$H31,MATCH(Q$1&amp;Q28,$L28:$L31&amp;$M28:$M31,0))),"")</f>
        <v/>
      </c>
      <c r="R29" s="228" t="str" cm="1">
        <f t="array" aca="1" ref="R29" ca="1">IFERROR(IFERROR(INDEX($D28:$D31,MATCH(R$1&amp;R28,$J28:$J31&amp;$K28:$K31,0)),INDEX($H28:$H31,MATCH(R$1&amp;R28,$L28:$L31&amp;$M28:$M31,0))),"")</f>
        <v/>
      </c>
      <c r="S29" s="228" t="str" cm="1">
        <f t="array" aca="1" ref="S29" ca="1">IFERROR(IFERROR(INDEX($D28:$D31,MATCH(S$1&amp;S28,$J28:$J31&amp;$K28:$K31,0)),INDEX($H28:$H31,MATCH(S$1&amp;S28,$L28:$L31&amp;$M28:$M31,0))),"")</f>
        <v/>
      </c>
    </row>
    <row r="30" spans="1:19" x14ac:dyDescent="0.25">
      <c r="B30" s="9"/>
      <c r="C30" s="2"/>
      <c r="D30" s="10"/>
      <c r="F30" s="9"/>
      <c r="G30" s="2"/>
      <c r="H30" s="10"/>
      <c r="J30" s="264">
        <f t="shared" si="2"/>
        <v>0</v>
      </c>
      <c r="K30" s="149">
        <f ca="1">IFERROR(VLOOKUP(D30,tableau_villes,2,0),0)</f>
        <v>0</v>
      </c>
      <c r="L30" s="264">
        <f t="shared" si="3"/>
        <v>0</v>
      </c>
      <c r="M30" s="149">
        <f ca="1">IFERROR(VLOOKUP(H30,tableau_villes,2,0),0)</f>
        <v>0</v>
      </c>
      <c r="N30" s="175"/>
      <c r="O30" s="175"/>
      <c r="P30" s="175"/>
      <c r="Q30" s="175"/>
      <c r="R30"/>
      <c r="S30"/>
    </row>
    <row r="31" spans="1:19" ht="15.75" thickBot="1" x14ac:dyDescent="0.3">
      <c r="B31" s="11"/>
      <c r="C31" s="12"/>
      <c r="D31" s="13"/>
      <c r="F31" s="11"/>
      <c r="G31" s="12"/>
      <c r="H31" s="13"/>
      <c r="J31" s="264">
        <f t="shared" si="2"/>
        <v>0</v>
      </c>
      <c r="K31" s="149">
        <f ca="1">IFERROR(VLOOKUP(D31,tableau_villes,2,0),0)</f>
        <v>0</v>
      </c>
      <c r="L31" s="264">
        <f t="shared" si="3"/>
        <v>0</v>
      </c>
      <c r="M31" s="149">
        <f ca="1">IFERROR(VLOOKUP(H31,tableau_villes,2,0),0)</f>
        <v>0</v>
      </c>
      <c r="N31" s="175"/>
      <c r="O31" s="175"/>
      <c r="P31" s="175"/>
      <c r="Q31" s="175"/>
      <c r="R31"/>
      <c r="S31"/>
    </row>
    <row r="32" spans="1:19" x14ac:dyDescent="0.25">
      <c r="O32" s="228">
        <f ca="1">COUNTIFS(O$4:O$28,"&gt;0",O$4:O$28,"&lt;=5")</f>
        <v>0</v>
      </c>
      <c r="P32" s="228">
        <f t="shared" ref="P32:S32" ca="1" si="4">COUNTIFS(P$4:P$28,"&gt;0",P$4:P$28,"&lt;=5")</f>
        <v>0</v>
      </c>
      <c r="Q32" s="228">
        <f t="shared" ca="1" si="4"/>
        <v>0</v>
      </c>
      <c r="R32" s="228">
        <f t="shared" ca="1" si="4"/>
        <v>0</v>
      </c>
      <c r="S32" s="228">
        <f t="shared" ca="1" si="4"/>
        <v>0</v>
      </c>
    </row>
    <row r="33" spans="15:19" x14ac:dyDescent="0.25">
      <c r="O33" s="228">
        <f ca="1">COUNTIFS(O$4:O$28,"&gt;5",O$4:O$28,"&lt;=10")</f>
        <v>1</v>
      </c>
      <c r="P33" s="228">
        <f t="shared" ref="P33:S33" ca="1" si="5">COUNTIFS(P$4:P$28,"&gt;5",P$4:P$28,"&lt;=10")</f>
        <v>0</v>
      </c>
      <c r="Q33" s="228">
        <f t="shared" ca="1" si="5"/>
        <v>0</v>
      </c>
      <c r="R33" s="228">
        <f t="shared" ca="1" si="5"/>
        <v>0</v>
      </c>
      <c r="S33" s="228">
        <f t="shared" ca="1" si="5"/>
        <v>0</v>
      </c>
    </row>
    <row r="34" spans="15:19" x14ac:dyDescent="0.25">
      <c r="O34" s="228">
        <f ca="1">COUNTIFS(O$4:O$28,"&gt;10",O$4:O$28,"&lt;=20")</f>
        <v>0</v>
      </c>
      <c r="P34" s="228">
        <f t="shared" ref="P34:S34" ca="1" si="6">COUNTIFS(P$4:P$28,"&gt;10",P$4:P$28,"&lt;=20")</f>
        <v>0</v>
      </c>
      <c r="Q34" s="228">
        <f t="shared" ca="1" si="6"/>
        <v>0</v>
      </c>
      <c r="R34" s="228">
        <f t="shared" ca="1" si="6"/>
        <v>0</v>
      </c>
      <c r="S34" s="228">
        <f t="shared" ca="1" si="6"/>
        <v>0</v>
      </c>
    </row>
    <row r="35" spans="15:19" x14ac:dyDescent="0.25">
      <c r="O35" s="228">
        <f ca="1">COUNTIFS(O$4:O$28,"&gt;20",O$4:O$28,"&lt;=30")</f>
        <v>1</v>
      </c>
      <c r="P35" s="228">
        <f ca="1">COUNTIFS(P$4:P$28,"&gt;20",P$4:P$28,"&lt;=30")</f>
        <v>0</v>
      </c>
      <c r="Q35" s="228">
        <f t="shared" ref="Q35:S35" ca="1" si="7">COUNTIFS(Q$4:Q$28,"&gt;20",Q$4:Q$28,"&lt;=30")</f>
        <v>0</v>
      </c>
      <c r="R35" s="228">
        <f t="shared" ca="1" si="7"/>
        <v>0</v>
      </c>
      <c r="S35" s="228">
        <f t="shared" ca="1" si="7"/>
        <v>0</v>
      </c>
    </row>
    <row r="36" spans="15:19" x14ac:dyDescent="0.25">
      <c r="O36" s="228">
        <f ca="1">COUNTIFS(O$4:O$28,"&gt;30",O$4:O$28,"&lt;=40")</f>
        <v>1</v>
      </c>
      <c r="P36" s="228">
        <f t="shared" ref="P36:S36" ca="1" si="8">COUNTIFS(P$4:P$28,"&gt;30",P$4:P$28,"&lt;=40")</f>
        <v>0</v>
      </c>
      <c r="Q36" s="228">
        <f t="shared" ca="1" si="8"/>
        <v>0</v>
      </c>
      <c r="R36" s="228">
        <f t="shared" ca="1" si="8"/>
        <v>0</v>
      </c>
      <c r="S36" s="228">
        <f t="shared" ca="1" si="8"/>
        <v>0</v>
      </c>
    </row>
    <row r="37" spans="15:19" x14ac:dyDescent="0.25">
      <c r="O37" s="228">
        <f ca="1">COUNTIFS(O$4:O$28,"&gt;40",O$4:O$28,"&lt;=50")</f>
        <v>0</v>
      </c>
      <c r="P37" s="228">
        <f t="shared" ref="P37:S37" ca="1" si="9">COUNTIFS(P$4:P$28,"&gt;40",P$4:P$28,"&lt;=50")</f>
        <v>0</v>
      </c>
      <c r="Q37" s="228">
        <f t="shared" ca="1" si="9"/>
        <v>0</v>
      </c>
      <c r="R37" s="228">
        <f t="shared" ca="1" si="9"/>
        <v>0</v>
      </c>
      <c r="S37" s="228">
        <f t="shared" ca="1" si="9"/>
        <v>0</v>
      </c>
    </row>
    <row r="38" spans="15:19" x14ac:dyDescent="0.25">
      <c r="O38" s="228">
        <f ca="1">SUMIFS(O$4:O$28,O$4:O$28,"&gt;50",O$4:O$28,"&lt;=60")</f>
        <v>0</v>
      </c>
      <c r="P38" s="228">
        <f t="shared" ref="P38:S38" ca="1" si="10">SUMIFS(P$4:P$28,P$4:P$28,"&gt;50",P$4:P$28,"&lt;=60")</f>
        <v>0</v>
      </c>
      <c r="Q38" s="228">
        <f t="shared" ca="1" si="10"/>
        <v>0</v>
      </c>
      <c r="R38" s="228">
        <f t="shared" ca="1" si="10"/>
        <v>0</v>
      </c>
      <c r="S38" s="228">
        <f t="shared" ca="1" si="10"/>
        <v>0</v>
      </c>
    </row>
  </sheetData>
  <mergeCells count="1">
    <mergeCell ref="A1:H1"/>
  </mergeCells>
  <dataValidations count="1">
    <dataValidation type="list" allowBlank="1" showInputMessage="1" showErrorMessage="1" sqref="H4:H7 H10:H13 H16:H19 H22:H25 H28:H31 D10:D13 D16:D19 D22:D25 D28:D31" xr:uid="{B9B5370C-2693-4FD3-8DE5-A92920BA6B4F}">
      <formula1>liste_villes</formula1>
    </dataValidation>
  </dataValidations>
  <pageMargins left="0.7" right="0.7" top="0.75" bottom="0.75" header="0.3" footer="0.3"/>
  <pageSetup paperSize="9" scale="38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90E15072-F9FA-4F89-91C4-1C41881BD8F1}">
            <xm:f>VLOOKUP(D10,'LISTE VILLES'!$A:$B,2,0)&lt;=5</xm:f>
            <x14:dxf>
              <fill>
                <patternFill>
                  <bgColor rgb="FF92D050"/>
                </patternFill>
              </fill>
            </x14:dxf>
          </x14:cfRule>
          <x14:cfRule type="expression" priority="2" stopIfTrue="1" id="{860CBB04-CBC3-4673-8F59-C0A81FDDA246}">
            <xm:f>VLOOKUP(D10,'LISTE VILLES'!$A:$B,2,0)&lt;=10</xm:f>
            <x14:dxf>
              <fill>
                <patternFill>
                  <bgColor rgb="FF00B0F0"/>
                </patternFill>
              </fill>
            </x14:dxf>
          </x14:cfRule>
          <x14:cfRule type="expression" priority="3" stopIfTrue="1" id="{DE998226-E0A7-4E1C-8F52-F9B8AD948EA5}">
            <xm:f>VLOOKUP(D10,'LISTE VILLES'!$A:$B,2,0)&lt;=20</xm:f>
            <x14:dxf>
              <fill>
                <patternFill>
                  <bgColor rgb="FFFFFF00"/>
                </patternFill>
              </fill>
            </x14:dxf>
          </x14:cfRule>
          <x14:cfRule type="expression" priority="4" stopIfTrue="1" id="{66037A72-6D34-42D0-A5DF-002BC6313EDB}">
            <xm:f>VLOOKUP(D10,'LISTE VILLES'!$A:$B,2,0)&lt;=30</xm:f>
            <x14:dxf>
              <fill>
                <patternFill>
                  <bgColor rgb="FFFF33CC"/>
                </patternFill>
              </fill>
            </x14:dxf>
          </x14:cfRule>
          <x14:cfRule type="expression" priority="5" stopIfTrue="1" id="{6437FE25-16ED-4052-99FE-950EA55BC483}">
            <xm:f>VLOOKUP(D10,'LISTE VILLES'!$A:$B,2,0)&lt;=40</xm:f>
            <x14:dxf>
              <fill>
                <patternFill>
                  <bgColor rgb="FFFFC000"/>
                </patternFill>
              </fill>
            </x14:dxf>
          </x14:cfRule>
          <x14:cfRule type="expression" priority="6" stopIfTrue="1" id="{EE5FAC8A-1196-42AF-A15B-543249CB55D1}">
            <xm:f>VLOOKUP(D10,'LISTE VILLES'!$A:$B,2,0)&lt;=50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7" stopIfTrue="1" id="{2E3DCBEB-A4A6-4CEB-81C4-717DEF91371C}">
            <xm:f>VLOOKUP(D10,'LISTE VILLES'!$A:$B,2,0)&lt;=60</xm:f>
            <x14:dxf>
              <fill>
                <patternFill>
                  <bgColor rgb="FFFF0000"/>
                </patternFill>
              </fill>
            </x14:dxf>
          </x14:cfRule>
          <xm:sqref>D10:D31</xm:sqref>
        </x14:conditionalFormatting>
        <x14:conditionalFormatting xmlns:xm="http://schemas.microsoft.com/office/excel/2006/main">
          <x14:cfRule type="expression" priority="15" stopIfTrue="1" id="{F8383FFE-A68B-453D-814D-F07F217C5DE0}">
            <xm:f>VLOOKUP($H4,'LISTE VILLES'!$A:$B,2,0)&lt;=5</xm:f>
            <x14:dxf>
              <fill>
                <patternFill>
                  <bgColor rgb="FF92D050"/>
                </patternFill>
              </fill>
            </x14:dxf>
          </x14:cfRule>
          <x14:cfRule type="expression" priority="16" stopIfTrue="1" id="{97C6AD74-1317-4781-BA56-291E4D38D8AA}">
            <xm:f>VLOOKUP(H4,'LISTE VILLES'!$A:$B,2,0)&lt;=10</xm:f>
            <x14:dxf>
              <fill>
                <patternFill>
                  <bgColor rgb="FF00B0F0"/>
                </patternFill>
              </fill>
            </x14:dxf>
          </x14:cfRule>
          <x14:cfRule type="expression" priority="17" stopIfTrue="1" id="{F6298301-D082-4F6D-807B-D2042079CFD0}">
            <xm:f>VLOOKUP(H4,'LISTE VILLES'!$A:$B,2,0)&lt;=20</xm:f>
            <x14:dxf>
              <fill>
                <patternFill>
                  <bgColor rgb="FFFFFF00"/>
                </patternFill>
              </fill>
            </x14:dxf>
          </x14:cfRule>
          <x14:cfRule type="expression" priority="18" stopIfTrue="1" id="{F86B08D2-4A9F-48E3-A3BC-55534C412E03}">
            <xm:f>VLOOKUP(H4,'LISTE VILLES'!$A:$B,2,0)&lt;=30</xm:f>
            <x14:dxf>
              <fill>
                <patternFill>
                  <bgColor rgb="FFFF33CC"/>
                </patternFill>
              </fill>
            </x14:dxf>
          </x14:cfRule>
          <x14:cfRule type="expression" priority="19" stopIfTrue="1" id="{A15DBF8E-517F-4841-AFB1-8EB02D41CD76}">
            <xm:f>VLOOKUP(H4,'LISTE VILLES'!$A:$B,2,0)&lt;=40</xm:f>
            <x14:dxf>
              <fill>
                <patternFill>
                  <bgColor rgb="FFFFC000"/>
                </patternFill>
              </fill>
            </x14:dxf>
          </x14:cfRule>
          <x14:cfRule type="expression" priority="20" stopIfTrue="1" id="{39D78F75-1A34-41CA-B7F3-3A677FA4797A}">
            <xm:f>VLOOKUP(H4,'LISTE VILLES'!$A:$B,2,0)&lt;=50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1" stopIfTrue="1" id="{CAA05CAA-2212-49AB-AD8E-E67EE5E31663}">
            <xm:f>VLOOKUP(H4,'LISTE VILLES'!$A:$B,2,0)&lt;=60</xm:f>
            <x14:dxf>
              <fill>
                <patternFill>
                  <bgColor rgb="FFFF0000"/>
                </patternFill>
              </fill>
            </x14:dxf>
          </x14:cfRule>
          <xm:sqref>H4:H31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38"/>
  <sheetViews>
    <sheetView topLeftCell="A18" workbookViewId="0">
      <selection activeCell="M37" sqref="M37"/>
    </sheetView>
  </sheetViews>
  <sheetFormatPr baseColWidth="10" defaultRowHeight="15" x14ac:dyDescent="0.25"/>
  <cols>
    <col min="1" max="1" width="12.7109375" customWidth="1"/>
    <col min="2" max="4" width="14.7109375" customWidth="1"/>
    <col min="5" max="5" width="10.7109375" customWidth="1"/>
    <col min="6" max="8" width="14.7109375" customWidth="1"/>
    <col min="10" max="10" width="10.140625" style="175" bestFit="1" customWidth="1"/>
    <col min="11" max="11" width="5" style="175" bestFit="1" customWidth="1"/>
    <col min="12" max="19" width="11.42578125" style="175"/>
  </cols>
  <sheetData>
    <row r="1" spans="1:20" ht="23.25" x14ac:dyDescent="0.35">
      <c r="A1" s="281" t="s">
        <v>894</v>
      </c>
      <c r="B1" s="281"/>
      <c r="C1" s="281"/>
      <c r="D1" s="281"/>
      <c r="E1" s="281"/>
      <c r="F1" s="281"/>
      <c r="G1" s="281"/>
      <c r="H1" s="281"/>
      <c r="J1" s="262"/>
      <c r="K1"/>
      <c r="L1" s="262"/>
      <c r="M1"/>
      <c r="N1"/>
      <c r="O1" s="266" t="s">
        <v>5</v>
      </c>
      <c r="P1" s="266" t="s">
        <v>1199</v>
      </c>
      <c r="Q1" s="266" t="s">
        <v>1200</v>
      </c>
      <c r="R1" s="266" t="s">
        <v>1201</v>
      </c>
      <c r="S1" s="266" t="s">
        <v>956</v>
      </c>
      <c r="T1" s="270"/>
    </row>
    <row r="2" spans="1:20" ht="15.75" thickBot="1" x14ac:dyDescent="0.3">
      <c r="A2" s="44"/>
      <c r="B2" s="42" t="s">
        <v>895</v>
      </c>
      <c r="C2" s="44"/>
      <c r="D2" s="44"/>
      <c r="E2" s="44"/>
      <c r="F2" s="44"/>
      <c r="G2" s="44"/>
      <c r="H2" s="44"/>
      <c r="J2" s="263"/>
      <c r="K2"/>
      <c r="L2" s="262"/>
      <c r="M2"/>
      <c r="O2"/>
      <c r="P2"/>
      <c r="Q2"/>
      <c r="R2"/>
      <c r="S2"/>
      <c r="T2" s="270"/>
    </row>
    <row r="3" spans="1:20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  <c r="J3" s="265"/>
      <c r="K3" s="149" t="s">
        <v>1238</v>
      </c>
      <c r="L3" s="264"/>
      <c r="M3" s="149" t="s">
        <v>1239</v>
      </c>
      <c r="N3" s="48"/>
      <c r="O3"/>
      <c r="P3"/>
      <c r="Q3"/>
      <c r="R3"/>
      <c r="S3"/>
      <c r="T3" s="270"/>
    </row>
    <row r="4" spans="1:20" x14ac:dyDescent="0.25">
      <c r="A4" s="17"/>
      <c r="B4" s="7"/>
      <c r="C4" s="3"/>
      <c r="D4" s="8"/>
      <c r="E4" s="17" t="s">
        <v>5</v>
      </c>
      <c r="F4" s="7" t="s">
        <v>1007</v>
      </c>
      <c r="G4" s="3" t="s">
        <v>18</v>
      </c>
      <c r="H4" s="10" t="s">
        <v>19</v>
      </c>
      <c r="J4" s="264">
        <f t="shared" ref="J4:J7" si="0">A4</f>
        <v>0</v>
      </c>
      <c r="K4" s="149">
        <f ca="1">IFERROR(VLOOKUP(D4,tableau_villes,2,0),0)</f>
        <v>0</v>
      </c>
      <c r="L4" s="264" t="str">
        <f t="shared" ref="L4:L7" si="1">E4</f>
        <v>STEPHANE</v>
      </c>
      <c r="M4" s="149">
        <f ca="1">IFERROR(VLOOKUP(H4,tableau_villes,2,0),0)</f>
        <v>4.0999999999999996</v>
      </c>
      <c r="O4" s="228" cm="1">
        <f t="array" aca="1" ref="O4" ca="1">MAX(MAX(IF($L4:$L7=O$1,$M4:$M7,0)),MAX(IF($J4:$J7=O$1,$K4:$K7,0)))</f>
        <v>4.0999999999999996</v>
      </c>
      <c r="P4" s="228" cm="1">
        <f t="array" aca="1" ref="P4" ca="1">MAX(MAX(IF($L4:$L7=P$1,$M4:$M7,0)),MAX(IF($J4:$J7=P$1,$K4:$K7,0)))</f>
        <v>0</v>
      </c>
      <c r="Q4" s="228" cm="1">
        <f t="array" aca="1" ref="Q4" ca="1">MAX(MAX(IF($L4:$L7=Q$1,$M4:$M7,0)),MAX(IF($J4:$J7=Q$1,$K4:$K7,0)))</f>
        <v>0</v>
      </c>
      <c r="R4" s="228" cm="1">
        <f t="array" aca="1" ref="R4" ca="1">MAX(MAX(IF($L4:$L7=R$1,$M4:$M7,0)),MAX(IF($J4:$J7=R$1,$K4:$K7,0)))</f>
        <v>0</v>
      </c>
      <c r="S4" s="228" cm="1">
        <f t="array" aca="1" ref="S4" ca="1">MAX(MAX(IF($L4:$L7=S$1,$M4:$M7,0)),MAX(IF($J4:$J7=S$1,$K4:$K7,0)))</f>
        <v>0</v>
      </c>
      <c r="T4" s="270"/>
    </row>
    <row r="5" spans="1:20" x14ac:dyDescent="0.25">
      <c r="A5" s="17" t="s">
        <v>5</v>
      </c>
      <c r="B5" s="36" t="s">
        <v>16</v>
      </c>
      <c r="C5" s="3"/>
      <c r="D5" s="8"/>
      <c r="E5" s="17" t="s">
        <v>5</v>
      </c>
      <c r="F5" s="7" t="s">
        <v>1008</v>
      </c>
      <c r="G5" s="3" t="s">
        <v>24</v>
      </c>
      <c r="H5" s="8" t="s">
        <v>379</v>
      </c>
      <c r="J5" s="264" t="str">
        <f t="shared" si="0"/>
        <v>STEPHANE</v>
      </c>
      <c r="K5" s="149">
        <f ca="1">IFERROR(VLOOKUP(D5,tableau_villes,2,0),0)</f>
        <v>0</v>
      </c>
      <c r="L5" s="264" t="str">
        <f t="shared" si="1"/>
        <v>STEPHANE</v>
      </c>
      <c r="M5" s="149">
        <f ca="1">IFERROR(VLOOKUP(H5,tableau_villes,2,0),0)</f>
        <v>1.2</v>
      </c>
      <c r="O5" s="228" t="str" cm="1">
        <f t="array" aca="1" ref="O5" ca="1">IFERROR(IFERROR(INDEX($D4:$D7,MATCH(O$1&amp;O4,$J4:$J7&amp;$K4:$K7,0)),INDEX($H4:$H7,MATCH(O$1&amp;O4,$L4:$L7&amp;$M4:$M7,0))),"")</f>
        <v>EAUBONNE</v>
      </c>
      <c r="P5" s="228" t="str" cm="1">
        <f t="array" aca="1" ref="P5" ca="1">IFERROR(IFERROR(INDEX($D4:$D7,MATCH(P$1&amp;P4,$J4:$J7&amp;$K4:$K7,0)),INDEX($H4:$H7,MATCH(P$1&amp;P4,$L4:$L7&amp;$M4:$M7,0))),"")</f>
        <v/>
      </c>
      <c r="Q5" s="228" t="str" cm="1">
        <f t="array" aca="1" ref="Q5" ca="1">IFERROR(IFERROR(INDEX($D4:$D7,MATCH(Q$1&amp;Q4,$J4:$J7&amp;$K4:$K7,0)),INDEX($H4:$H7,MATCH(Q$1&amp;Q4,$L4:$L7&amp;$M4:$M7,0))),"")</f>
        <v/>
      </c>
      <c r="R5" s="228" t="str" cm="1">
        <f t="array" aca="1" ref="R5" ca="1">IFERROR(IFERROR(INDEX($D4:$D7,MATCH(R$1&amp;R4,$J4:$J7&amp;$K4:$K7,0)),INDEX($H4:$H7,MATCH(R$1&amp;R4,$L4:$L7&amp;$M4:$M7,0))),"")</f>
        <v/>
      </c>
      <c r="S5" s="228" t="str" cm="1">
        <f t="array" aca="1" ref="S5" ca="1">IFERROR(IFERROR(INDEX($D4:$D7,MATCH(S$1&amp;S4,$J4:$J7&amp;$K4:$K7,0)),INDEX($H4:$H7,MATCH(S$1&amp;S4,$L4:$L7&amp;$M4:$M7,0))),"")</f>
        <v/>
      </c>
      <c r="T5" s="270"/>
    </row>
    <row r="6" spans="1:20" x14ac:dyDescent="0.25">
      <c r="B6" s="9"/>
      <c r="C6" s="2"/>
      <c r="D6" s="10"/>
      <c r="F6" s="9"/>
      <c r="G6" s="2"/>
      <c r="H6" s="10"/>
      <c r="J6" s="264">
        <f t="shared" si="0"/>
        <v>0</v>
      </c>
      <c r="K6" s="149">
        <f ca="1">IFERROR(VLOOKUP(D6,tableau_villes,2,0),0)</f>
        <v>0</v>
      </c>
      <c r="L6" s="264">
        <f t="shared" si="1"/>
        <v>0</v>
      </c>
      <c r="M6" s="149">
        <f ca="1">IFERROR(VLOOKUP(H6,tableau_villes,2,0),0)</f>
        <v>0</v>
      </c>
      <c r="R6"/>
      <c r="S6"/>
      <c r="T6" s="270"/>
    </row>
    <row r="7" spans="1:20" ht="15.75" thickBot="1" x14ac:dyDescent="0.3">
      <c r="A7" s="39"/>
      <c r="B7" s="11"/>
      <c r="C7" s="12"/>
      <c r="D7" s="13"/>
      <c r="F7" s="11"/>
      <c r="G7" s="12"/>
      <c r="H7" s="13"/>
      <c r="J7" s="264">
        <f t="shared" si="0"/>
        <v>0</v>
      </c>
      <c r="K7" s="149">
        <f ca="1">IFERROR(VLOOKUP(D7,tableau_villes,2,0),0)</f>
        <v>0</v>
      </c>
      <c r="L7" s="264">
        <f t="shared" si="1"/>
        <v>0</v>
      </c>
      <c r="M7" s="149">
        <f ca="1">IFERROR(VLOOKUP(H7,tableau_villes,2,0),0)</f>
        <v>0</v>
      </c>
      <c r="R7"/>
      <c r="S7"/>
      <c r="T7" s="270"/>
    </row>
    <row r="8" spans="1:20" ht="15.75" thickBot="1" x14ac:dyDescent="0.3">
      <c r="B8" s="1" t="s">
        <v>896</v>
      </c>
      <c r="J8" s="263"/>
      <c r="L8" s="263"/>
      <c r="R8"/>
      <c r="S8"/>
      <c r="T8" s="270"/>
    </row>
    <row r="9" spans="1:20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  <c r="J9" s="263"/>
      <c r="K9" s="48"/>
      <c r="L9" s="263"/>
      <c r="M9" s="48"/>
      <c r="N9" s="48"/>
      <c r="O9"/>
      <c r="P9"/>
      <c r="Q9"/>
      <c r="R9"/>
      <c r="S9"/>
      <c r="T9" s="270"/>
    </row>
    <row r="10" spans="1:20" x14ac:dyDescent="0.25">
      <c r="A10" s="17" t="s">
        <v>5</v>
      </c>
      <c r="B10" s="7" t="s">
        <v>1009</v>
      </c>
      <c r="C10" s="3" t="s">
        <v>128</v>
      </c>
      <c r="D10" s="10" t="s">
        <v>53</v>
      </c>
      <c r="E10" s="17" t="s">
        <v>5</v>
      </c>
      <c r="F10" s="7" t="s">
        <v>1010</v>
      </c>
      <c r="G10" s="3" t="s">
        <v>21</v>
      </c>
      <c r="H10" s="10" t="s">
        <v>97</v>
      </c>
      <c r="J10" s="264" t="str">
        <f>A10</f>
        <v>STEPHANE</v>
      </c>
      <c r="K10" s="149">
        <f ca="1">IFERROR(VLOOKUP(D10,tableau_villes,2,0),0)</f>
        <v>2.5</v>
      </c>
      <c r="L10" s="264" t="str">
        <f>E10</f>
        <v>STEPHANE</v>
      </c>
      <c r="M10" s="149">
        <f ca="1">IFERROR(VLOOKUP(H10,tableau_villes,2,0),0)</f>
        <v>4.4000000000000004</v>
      </c>
      <c r="O10" s="228" cm="1">
        <f t="array" aca="1" ref="O10" ca="1">MAX(MAX(IF($L10:$L13=O$1,$M10:$M13,0)),MAX(IF($J10:$J13=O$1,$K10:$K13,0)))</f>
        <v>7.7</v>
      </c>
      <c r="P10" s="228" cm="1">
        <f t="array" aca="1" ref="P10" ca="1">MAX(MAX(IF($L10:$L13=P$1,$M10:$M13,0)),MAX(IF($J10:$J13=P$1,$K10:$K13,0)))</f>
        <v>0</v>
      </c>
      <c r="Q10" s="228" cm="1">
        <f t="array" aca="1" ref="Q10" ca="1">MAX(MAX(IF($L10:$L13=Q$1,$M10:$M13,0)),MAX(IF($J10:$J13=Q$1,$K10:$K13,0)))</f>
        <v>0</v>
      </c>
      <c r="R10" s="228" cm="1">
        <f t="array" aca="1" ref="R10" ca="1">MAX(MAX(IF($L10:$L13=R$1,$M10:$M13,0)),MAX(IF($J10:$J13=R$1,$K10:$K13,0)))</f>
        <v>0</v>
      </c>
      <c r="S10" s="228" cm="1">
        <f t="array" aca="1" ref="S10" ca="1">MAX(MAX(IF($L10:$L13=S$1,$M10:$M13,0)),MAX(IF($J10:$J13=S$1,$K10:$K13,0)))</f>
        <v>0</v>
      </c>
      <c r="T10" s="270"/>
    </row>
    <row r="11" spans="1:20" x14ac:dyDescent="0.25">
      <c r="A11" s="17"/>
      <c r="B11" s="7"/>
      <c r="C11" s="3"/>
      <c r="D11" s="8"/>
      <c r="E11" s="17" t="s">
        <v>5</v>
      </c>
      <c r="F11" s="7" t="s">
        <v>1011</v>
      </c>
      <c r="G11" s="3" t="s">
        <v>21</v>
      </c>
      <c r="H11" s="8" t="s">
        <v>22</v>
      </c>
      <c r="J11" s="264">
        <f t="shared" ref="J11:J31" si="2">A11</f>
        <v>0</v>
      </c>
      <c r="K11" s="149">
        <f ca="1">IFERROR(VLOOKUP(D11,tableau_villes,2,0),0)</f>
        <v>0</v>
      </c>
      <c r="L11" s="264" t="str">
        <f t="shared" ref="L11:L31" si="3">E11</f>
        <v>STEPHANE</v>
      </c>
      <c r="M11" s="149">
        <f ca="1">IFERROR(VLOOKUP(H11,tableau_villes,2,0),0)</f>
        <v>7.7</v>
      </c>
      <c r="O11" s="57" t="str" cm="1">
        <f t="array" aca="1" ref="O11" ca="1">IFERROR(IFERROR(INDEX($D10:$D13,MATCH(O$1&amp;O10,$J10:$J13&amp;$K10:$K13,0)),INDEX($H10:$H13,MATCH(O$1&amp;O10,$L10:$L13&amp;$M10:$M13,0))),"")</f>
        <v>DEUIL LA BARRE</v>
      </c>
      <c r="P11" s="57" t="str" cm="1">
        <f t="array" aca="1" ref="P11" ca="1">IFERROR(IFERROR(INDEX($D10:$D13,MATCH(P$1&amp;P10,$J10:$J13&amp;$K10:$K13,0)),INDEX($H10:$H13,MATCH(P$1&amp;P10,$L10:$L13&amp;$M10:$M13,0))),"")</f>
        <v/>
      </c>
      <c r="Q11" s="57" t="str" cm="1">
        <f t="array" aca="1" ref="Q11" ca="1">IFERROR(IFERROR(INDEX($D10:$D13,MATCH(Q$1&amp;Q10,$J10:$J13&amp;$K10:$K13,0)),INDEX($H10:$H13,MATCH(Q$1&amp;Q10,$L10:$L13&amp;$M10:$M13,0))),"")</f>
        <v/>
      </c>
      <c r="R11" s="57" t="str" cm="1">
        <f t="array" aca="1" ref="R11" ca="1">IFERROR(IFERROR(INDEX($D10:$D13,MATCH(R$1&amp;R10,$J10:$J13&amp;$K10:$K13,0)),INDEX($H10:$H13,MATCH(R$1&amp;R10,$L10:$L13&amp;$M10:$M13,0))),"")</f>
        <v/>
      </c>
      <c r="S11" s="57" t="str" cm="1">
        <f t="array" aca="1" ref="S11" ca="1">IFERROR(IFERROR(INDEX($D10:$D13,MATCH(S$1&amp;S10,$J10:$J13&amp;$K10:$K13,0)),INDEX($H10:$H13,MATCH(S$1&amp;S10,$L10:$L13&amp;$M10:$M13,0))),"")</f>
        <v/>
      </c>
      <c r="T11" s="270"/>
    </row>
    <row r="12" spans="1:20" x14ac:dyDescent="0.25">
      <c r="A12" s="17"/>
      <c r="B12" s="7"/>
      <c r="C12" s="3"/>
      <c r="D12" s="8"/>
      <c r="E12" s="17" t="s">
        <v>5</v>
      </c>
      <c r="F12" s="9" t="s">
        <v>1012</v>
      </c>
      <c r="G12" s="2" t="s">
        <v>959</v>
      </c>
      <c r="H12" s="32" t="s">
        <v>31</v>
      </c>
      <c r="J12" s="264">
        <f t="shared" si="2"/>
        <v>0</v>
      </c>
      <c r="K12" s="149">
        <f ca="1">IFERROR(VLOOKUP(D12,tableau_villes,2,0),0)</f>
        <v>0</v>
      </c>
      <c r="L12" s="264" t="str">
        <f t="shared" si="3"/>
        <v>STEPHANE</v>
      </c>
      <c r="M12" s="149">
        <f ca="1">IFERROR(VLOOKUP(H12,tableau_villes,2,0),0)</f>
        <v>3.2</v>
      </c>
      <c r="R12"/>
      <c r="S12"/>
      <c r="T12" s="270"/>
    </row>
    <row r="13" spans="1:20" ht="15.75" thickBot="1" x14ac:dyDescent="0.3">
      <c r="B13" s="11"/>
      <c r="C13" s="12"/>
      <c r="D13" s="113"/>
      <c r="F13" s="11"/>
      <c r="G13" s="12"/>
      <c r="H13" s="13"/>
      <c r="J13" s="264">
        <f t="shared" si="2"/>
        <v>0</v>
      </c>
      <c r="K13" s="149">
        <f ca="1">IFERROR(VLOOKUP(D13,tableau_villes,2,0),0)</f>
        <v>0</v>
      </c>
      <c r="L13" s="264">
        <f t="shared" si="3"/>
        <v>0</v>
      </c>
      <c r="M13" s="149">
        <f ca="1">IFERROR(VLOOKUP(H13,tableau_villes,2,0),0)</f>
        <v>0</v>
      </c>
      <c r="R13"/>
      <c r="S13"/>
      <c r="T13" s="270"/>
    </row>
    <row r="14" spans="1:20" ht="15.75" thickBot="1" x14ac:dyDescent="0.3">
      <c r="B14" s="1" t="s">
        <v>897</v>
      </c>
      <c r="J14" s="263"/>
      <c r="L14" s="263"/>
      <c r="R14"/>
      <c r="S14"/>
      <c r="T14" s="270"/>
    </row>
    <row r="15" spans="1:20" ht="15.75" thickBot="1" x14ac:dyDescent="0.3">
      <c r="B15" s="18" t="s">
        <v>0</v>
      </c>
      <c r="C15" s="19" t="s">
        <v>1</v>
      </c>
      <c r="D15" s="20" t="s">
        <v>2</v>
      </c>
      <c r="F15" s="4" t="s">
        <v>3</v>
      </c>
      <c r="G15" s="5" t="s">
        <v>1</v>
      </c>
      <c r="H15" s="6" t="s">
        <v>2</v>
      </c>
      <c r="J15" s="263"/>
      <c r="K15" s="48"/>
      <c r="L15" s="263"/>
      <c r="M15" s="48"/>
      <c r="N15" s="48"/>
      <c r="O15" s="48"/>
      <c r="P15" s="48"/>
      <c r="Q15" s="48"/>
      <c r="R15" s="48"/>
      <c r="S15" s="48"/>
      <c r="T15" s="270"/>
    </row>
    <row r="16" spans="1:20" x14ac:dyDescent="0.25">
      <c r="A16" s="17" t="s">
        <v>5</v>
      </c>
      <c r="B16" s="14" t="s">
        <v>1013</v>
      </c>
      <c r="C16" s="15" t="s">
        <v>21</v>
      </c>
      <c r="D16" s="16" t="s">
        <v>20</v>
      </c>
      <c r="E16" s="17" t="s">
        <v>5</v>
      </c>
      <c r="F16" s="7" t="s">
        <v>120</v>
      </c>
      <c r="G16" s="3" t="s">
        <v>960</v>
      </c>
      <c r="H16" s="154" t="s">
        <v>31</v>
      </c>
      <c r="J16" s="264" t="str">
        <f t="shared" si="2"/>
        <v>STEPHANE</v>
      </c>
      <c r="K16" s="149">
        <f ca="1">IFERROR(VLOOKUP(D16,tableau_villes,2,0),0)</f>
        <v>6.4</v>
      </c>
      <c r="L16" s="264" t="str">
        <f t="shared" si="3"/>
        <v>STEPHANE</v>
      </c>
      <c r="M16" s="149">
        <f ca="1">IFERROR(VLOOKUP(H16,tableau_villes,2,0),0)</f>
        <v>3.2</v>
      </c>
      <c r="O16" s="228" cm="1">
        <f t="array" aca="1" ref="O16" ca="1">MAX(MAX(IF($L16:$L19=O$1,$M16:$M19,0)),MAX(IF($J16:$J19=O$1,$K16:$K19,0)))</f>
        <v>32</v>
      </c>
      <c r="P16" s="228" cm="1">
        <f t="array" aca="1" ref="P16" ca="1">MAX(MAX(IF($L16:$L19=P$1,$M16:$M19,0)),MAX(IF($J16:$J19=P$1,$K16:$K19,0)))</f>
        <v>0</v>
      </c>
      <c r="Q16" s="228" cm="1">
        <f t="array" aca="1" ref="Q16" ca="1">MAX(MAX(IF($L16:$L19=Q$1,$M16:$M19,0)),MAX(IF($J16:$J19=Q$1,$K16:$K19,0)))</f>
        <v>0</v>
      </c>
      <c r="R16" s="228" cm="1">
        <f t="array" aca="1" ref="R16" ca="1">MAX(MAX(IF($L16:$L19=R$1,$M16:$M19,0)),MAX(IF($J16:$J19=R$1,$K16:$K19,0)))</f>
        <v>0</v>
      </c>
      <c r="S16" s="228" cm="1">
        <f t="array" aca="1" ref="S16" ca="1">MAX(MAX(IF($L16:$L19=S$1,$M16:$M19,0)),MAX(IF($J16:$J19=S$1,$K16:$K19,0)))</f>
        <v>0</v>
      </c>
      <c r="T16" s="270"/>
    </row>
    <row r="17" spans="1:20" x14ac:dyDescent="0.25">
      <c r="A17" s="17" t="s">
        <v>5</v>
      </c>
      <c r="B17" s="75" t="s">
        <v>1014</v>
      </c>
      <c r="C17" s="2" t="s">
        <v>21</v>
      </c>
      <c r="D17" s="10" t="s">
        <v>74</v>
      </c>
      <c r="E17" s="17" t="s">
        <v>5</v>
      </c>
      <c r="F17" s="9" t="s">
        <v>1016</v>
      </c>
      <c r="G17" s="2" t="s">
        <v>21</v>
      </c>
      <c r="H17" s="153" t="s">
        <v>379</v>
      </c>
      <c r="J17" s="264" t="str">
        <f t="shared" si="2"/>
        <v>STEPHANE</v>
      </c>
      <c r="K17" s="149">
        <f ca="1">IFERROR(VLOOKUP(D17,tableau_villes,2,0),0)</f>
        <v>9.4</v>
      </c>
      <c r="L17" s="264" t="str">
        <f t="shared" si="3"/>
        <v>STEPHANE</v>
      </c>
      <c r="M17" s="149">
        <f ca="1">IFERROR(VLOOKUP(H17,tableau_villes,2,0),0)</f>
        <v>1.2</v>
      </c>
      <c r="O17" s="228" t="str" cm="1">
        <f t="array" aca="1" ref="O17" ca="1">IFERROR(IFERROR(INDEX($D16:$D19,MATCH(O$1&amp;O16,$J16:$J19&amp;$K16:$K19,0)),INDEX($H16:$H19,MATCH(O$1&amp;O16,$L16:$L19&amp;$M16:$M19,0))),"")</f>
        <v>GONESSE</v>
      </c>
      <c r="P17" s="228" t="str" cm="1">
        <f t="array" aca="1" ref="P17" ca="1">IFERROR(IFERROR(INDEX($D16:$D19,MATCH(P$1&amp;P16,$J16:$J19&amp;$K16:$K19,0)),INDEX($H16:$H19,MATCH(P$1&amp;P16,$L16:$L19&amp;$M16:$M19,0))),"")</f>
        <v/>
      </c>
      <c r="Q17" s="228" t="str" cm="1">
        <f t="array" aca="1" ref="Q17" ca="1">IFERROR(IFERROR(INDEX($D16:$D19,MATCH(Q$1&amp;Q16,$J16:$J19&amp;$K16:$K19,0)),INDEX($H16:$H19,MATCH(Q$1&amp;Q16,$L16:$L19&amp;$M16:$M19,0))),"")</f>
        <v/>
      </c>
      <c r="R17" s="228" t="str" cm="1">
        <f t="array" aca="1" ref="R17" ca="1">IFERROR(IFERROR(INDEX($D16:$D19,MATCH(R$1&amp;R16,$J16:$J19&amp;$K16:$K19,0)),INDEX($H16:$H19,MATCH(R$1&amp;R16,$L16:$L19&amp;$M16:$M19,0))),"")</f>
        <v/>
      </c>
      <c r="S17" s="228" t="str" cm="1">
        <f t="array" aca="1" ref="S17" ca="1">IFERROR(IFERROR(INDEX($D16:$D19,MATCH(S$1&amp;S16,$J16:$J19&amp;$K16:$K19,0)),INDEX($H16:$H19,MATCH(S$1&amp;S16,$L16:$L19&amp;$M16:$M19,0))),"")</f>
        <v/>
      </c>
      <c r="T17" s="270"/>
    </row>
    <row r="18" spans="1:20" x14ac:dyDescent="0.25">
      <c r="A18" s="17" t="s">
        <v>5</v>
      </c>
      <c r="B18" s="7" t="s">
        <v>1015</v>
      </c>
      <c r="C18" s="68" t="s">
        <v>21</v>
      </c>
      <c r="D18" s="10" t="s">
        <v>98</v>
      </c>
      <c r="E18" s="17" t="s">
        <v>5</v>
      </c>
      <c r="F18" s="9" t="s">
        <v>1017</v>
      </c>
      <c r="G18" s="2" t="s">
        <v>21</v>
      </c>
      <c r="H18" s="153" t="s">
        <v>27</v>
      </c>
      <c r="J18" s="264" t="str">
        <f t="shared" si="2"/>
        <v>STEPHANE</v>
      </c>
      <c r="K18" s="149">
        <f ca="1">IFERROR(VLOOKUP(D18,tableau_villes,2,0),0)</f>
        <v>2.8</v>
      </c>
      <c r="L18" s="264" t="str">
        <f t="shared" si="3"/>
        <v>STEPHANE</v>
      </c>
      <c r="M18" s="149">
        <f ca="1">IFERROR(VLOOKUP(H18,tableau_villes,2,0),0)</f>
        <v>32</v>
      </c>
      <c r="R18"/>
      <c r="S18"/>
      <c r="T18" s="270"/>
    </row>
    <row r="19" spans="1:20" ht="15.75" thickBot="1" x14ac:dyDescent="0.3">
      <c r="B19" s="11"/>
      <c r="C19" s="150"/>
      <c r="D19" s="13"/>
      <c r="F19" s="11"/>
      <c r="G19" s="12"/>
      <c r="H19" s="147"/>
      <c r="J19" s="264">
        <f t="shared" si="2"/>
        <v>0</v>
      </c>
      <c r="K19" s="149">
        <f ca="1">IFERROR(VLOOKUP(D19,tableau_villes,2,0),0)</f>
        <v>0</v>
      </c>
      <c r="L19" s="264">
        <f t="shared" si="3"/>
        <v>0</v>
      </c>
      <c r="M19" s="149">
        <f ca="1">IFERROR(VLOOKUP(H19,tableau_villes,2,0),0)</f>
        <v>0</v>
      </c>
      <c r="R19"/>
      <c r="S19"/>
      <c r="T19" s="270"/>
    </row>
    <row r="20" spans="1:20" ht="15.75" thickBot="1" x14ac:dyDescent="0.3">
      <c r="B20" s="1" t="s">
        <v>898</v>
      </c>
      <c r="J20" s="263"/>
      <c r="L20" s="263"/>
      <c r="R20"/>
      <c r="S20"/>
      <c r="T20" s="270"/>
    </row>
    <row r="21" spans="1:20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  <c r="J21" s="263"/>
      <c r="K21" s="48"/>
      <c r="L21" s="263"/>
      <c r="M21" s="48"/>
      <c r="N21" s="48"/>
      <c r="O21" s="48"/>
      <c r="P21" s="48"/>
      <c r="Q21" s="48"/>
      <c r="R21" s="48"/>
      <c r="S21" s="48"/>
      <c r="T21" s="270"/>
    </row>
    <row r="22" spans="1:20" x14ac:dyDescent="0.25">
      <c r="A22" s="37"/>
      <c r="B22" s="7"/>
      <c r="C22" s="3"/>
      <c r="D22" s="8"/>
      <c r="F22" s="7"/>
      <c r="G22" s="3"/>
      <c r="H22" s="8"/>
      <c r="J22" s="264">
        <f t="shared" si="2"/>
        <v>0</v>
      </c>
      <c r="K22" s="149">
        <f ca="1">IFERROR(VLOOKUP(D22,tableau_villes,2,0),0)</f>
        <v>0</v>
      </c>
      <c r="L22" s="264">
        <f t="shared" si="3"/>
        <v>0</v>
      </c>
      <c r="M22" s="149">
        <f ca="1">IFERROR(VLOOKUP(H22,tableau_villes,2,0),0)</f>
        <v>0</v>
      </c>
      <c r="O22" s="228" cm="1">
        <f t="array" aca="1" ref="O22" ca="1">MAX(MAX(IF($L22:$L25=O$1,$M22:$M25,0)),MAX(IF($J22:$J25=O$1,$K22:$K25,0)))</f>
        <v>0</v>
      </c>
      <c r="P22" s="228" cm="1">
        <f t="array" aca="1" ref="P22" ca="1">MAX(MAX(IF($L22:$L25=P$1,$M22:$M25,0)),MAX(IF($J22:$J25=P$1,$K22:$K25,0)))</f>
        <v>0</v>
      </c>
      <c r="Q22" s="228" cm="1">
        <f t="array" aca="1" ref="Q22" ca="1">MAX(MAX(IF($L22:$L25=Q$1,$M22:$M25,0)),MAX(IF($J22:$J25=Q$1,$K22:$K25,0)))</f>
        <v>0</v>
      </c>
      <c r="R22" s="228" cm="1">
        <f t="array" aca="1" ref="R22" ca="1">MAX(MAX(IF($L22:$L25=R$1,$M22:$M25,0)),MAX(IF($J22:$J25=R$1,$K22:$K25,0)))</f>
        <v>0</v>
      </c>
      <c r="S22" s="228" cm="1">
        <f t="array" aca="1" ref="S22" ca="1">MAX(MAX(IF($L22:$L25=S$1,$M22:$M25,0)),MAX(IF($J22:$J25=S$1,$K22:$K25,0)))</f>
        <v>0</v>
      </c>
      <c r="T22" s="270"/>
    </row>
    <row r="23" spans="1:20" x14ac:dyDescent="0.25">
      <c r="B23" s="7"/>
      <c r="C23" s="3"/>
      <c r="D23" s="8"/>
      <c r="F23" s="7"/>
      <c r="G23" s="3"/>
      <c r="H23" s="8"/>
      <c r="J23" s="264">
        <f t="shared" si="2"/>
        <v>0</v>
      </c>
      <c r="K23" s="149">
        <f ca="1">IFERROR(VLOOKUP(D23,tableau_villes,2,0),0)</f>
        <v>0</v>
      </c>
      <c r="L23" s="264">
        <f t="shared" si="3"/>
        <v>0</v>
      </c>
      <c r="M23" s="149">
        <f ca="1">IFERROR(VLOOKUP(H23,tableau_villes,2,0),0)</f>
        <v>0</v>
      </c>
      <c r="O23" s="228" t="str" cm="1">
        <f t="array" aca="1" ref="O23" ca="1">IFERROR(IFERROR(INDEX($D22:$D25,MATCH(O$1&amp;O22,$J22:$J25&amp;$K22:$K25,0)),INDEX($H22:$H25,MATCH(O$1&amp;O22,$L22:$L25&amp;$M22:$M25,0))),"")</f>
        <v/>
      </c>
      <c r="P23" s="228" t="str" cm="1">
        <f t="array" aca="1" ref="P23" ca="1">IFERROR(IFERROR(INDEX($D22:$D25,MATCH(P$1&amp;P22,$J22:$J25&amp;$K22:$K25,0)),INDEX($H22:$H25,MATCH(P$1&amp;P22,$L22:$L25&amp;$M22:$M25,0))),"")</f>
        <v/>
      </c>
      <c r="Q23" s="228" t="str" cm="1">
        <f t="array" aca="1" ref="Q23" ca="1">IFERROR(IFERROR(INDEX($D22:$D25,MATCH(Q$1&amp;Q22,$J22:$J25&amp;$K22:$K25,0)),INDEX($H22:$H25,MATCH(Q$1&amp;Q22,$L22:$L25&amp;$M22:$M25,0))),"")</f>
        <v/>
      </c>
      <c r="R23" s="228" t="str" cm="1">
        <f t="array" aca="1" ref="R23" ca="1">IFERROR(IFERROR(INDEX($D22:$D25,MATCH(R$1&amp;R22,$J22:$J25&amp;$K22:$K25,0)),INDEX($H22:$H25,MATCH(R$1&amp;R22,$L22:$L25&amp;$M22:$M25,0))),"")</f>
        <v/>
      </c>
      <c r="S23" s="228" t="str" cm="1">
        <f t="array" aca="1" ref="S23" ca="1">IFERROR(IFERROR(INDEX($D22:$D25,MATCH(S$1&amp;S22,$J22:$J25&amp;$K22:$K25,0)),INDEX($H22:$H25,MATCH(S$1&amp;S22,$L22:$L25&amp;$M22:$M25,0))),"")</f>
        <v/>
      </c>
      <c r="T23" s="270"/>
    </row>
    <row r="24" spans="1:20" x14ac:dyDescent="0.25">
      <c r="B24" s="9"/>
      <c r="C24" s="2"/>
      <c r="D24" s="10"/>
      <c r="F24" s="7"/>
      <c r="G24" s="3"/>
      <c r="H24" s="8"/>
      <c r="J24" s="264">
        <f t="shared" si="2"/>
        <v>0</v>
      </c>
      <c r="K24" s="149">
        <f ca="1">IFERROR(VLOOKUP(D24,tableau_villes,2,0),0)</f>
        <v>0</v>
      </c>
      <c r="L24" s="264">
        <f t="shared" si="3"/>
        <v>0</v>
      </c>
      <c r="M24" s="149">
        <f ca="1">IFERROR(VLOOKUP(H24,tableau_villes,2,0),0)</f>
        <v>0</v>
      </c>
      <c r="R24"/>
      <c r="S24"/>
      <c r="T24" s="270"/>
    </row>
    <row r="25" spans="1:20" ht="15.75" thickBot="1" x14ac:dyDescent="0.3">
      <c r="A25" s="39"/>
      <c r="B25" s="11"/>
      <c r="C25" s="12"/>
      <c r="D25" s="13"/>
      <c r="F25" s="11"/>
      <c r="G25" s="12"/>
      <c r="H25" s="13"/>
      <c r="J25" s="264">
        <f t="shared" si="2"/>
        <v>0</v>
      </c>
      <c r="K25" s="149">
        <f ca="1">IFERROR(VLOOKUP(D25,tableau_villes,2,0),0)</f>
        <v>0</v>
      </c>
      <c r="L25" s="264">
        <f t="shared" si="3"/>
        <v>0</v>
      </c>
      <c r="M25" s="149">
        <f ca="1">IFERROR(VLOOKUP(H25,tableau_villes,2,0),0)</f>
        <v>0</v>
      </c>
      <c r="R25"/>
      <c r="S25"/>
      <c r="T25" s="270"/>
    </row>
    <row r="26" spans="1:20" ht="15.75" thickBot="1" x14ac:dyDescent="0.3">
      <c r="B26" s="1" t="s">
        <v>899</v>
      </c>
      <c r="J26" s="263"/>
      <c r="L26" s="263"/>
      <c r="R26"/>
      <c r="S26"/>
      <c r="T26" s="270"/>
    </row>
    <row r="27" spans="1:20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  <c r="J27" s="263"/>
      <c r="K27" s="48"/>
      <c r="L27" s="263"/>
      <c r="M27" s="48"/>
      <c r="N27" s="48"/>
      <c r="O27" s="48"/>
      <c r="P27" s="48"/>
      <c r="Q27" s="48"/>
      <c r="R27" s="48"/>
      <c r="S27" s="48"/>
      <c r="T27" s="270"/>
    </row>
    <row r="28" spans="1:20" x14ac:dyDescent="0.25">
      <c r="A28" s="37"/>
      <c r="B28" s="7"/>
      <c r="C28" s="3"/>
      <c r="D28" s="8"/>
      <c r="F28" s="7"/>
      <c r="G28" s="3"/>
      <c r="H28" s="8"/>
      <c r="J28" s="264">
        <f t="shared" si="2"/>
        <v>0</v>
      </c>
      <c r="K28" s="149">
        <f ca="1">IFERROR(VLOOKUP(D28,tableau_villes,2,0),0)</f>
        <v>0</v>
      </c>
      <c r="L28" s="264">
        <f t="shared" si="3"/>
        <v>0</v>
      </c>
      <c r="M28" s="149">
        <f ca="1">IFERROR(VLOOKUP(H28,tableau_villes,2,0),0)</f>
        <v>0</v>
      </c>
      <c r="O28" s="228" cm="1">
        <f t="array" aca="1" ref="O28" ca="1">MAX(MAX(IF($L28:$L31=O$1,$M28:$M31,0)),MAX(IF($J28:$J31=O$1,$K28:$K31,0)))</f>
        <v>0</v>
      </c>
      <c r="P28" s="228" cm="1">
        <f t="array" aca="1" ref="P28" ca="1">MAX(MAX(IF($L28:$L31=P$1,$M28:$M31,0)),MAX(IF($J28:$J31=P$1,$K28:$K31,0)))</f>
        <v>0</v>
      </c>
      <c r="Q28" s="228" cm="1">
        <f t="array" aca="1" ref="Q28" ca="1">MAX(MAX(IF($L28:$L31=Q$1,$M28:$M31,0)),MAX(IF($J28:$J31=Q$1,$K28:$K31,0)))</f>
        <v>0</v>
      </c>
      <c r="R28" s="228" cm="1">
        <f t="array" aca="1" ref="R28" ca="1">MAX(MAX(IF($L28:$L31=R$1,$M28:$M31,0)),MAX(IF($J28:$J31=R$1,$K28:$K31,0)))</f>
        <v>0</v>
      </c>
      <c r="S28" s="228" cm="1">
        <f t="array" aca="1" ref="S28" ca="1">MAX(MAX(IF($L28:$L31=S$1,$M28:$M31,0)),MAX(IF($J28:$J31=S$1,$K28:$K31,0)))</f>
        <v>0</v>
      </c>
      <c r="T28" s="270"/>
    </row>
    <row r="29" spans="1:20" x14ac:dyDescent="0.25">
      <c r="B29" s="7"/>
      <c r="C29" s="3"/>
      <c r="D29" s="8"/>
      <c r="F29" s="7"/>
      <c r="G29" s="3"/>
      <c r="H29" s="8"/>
      <c r="J29" s="264">
        <f t="shared" si="2"/>
        <v>0</v>
      </c>
      <c r="K29" s="149">
        <f ca="1">IFERROR(VLOOKUP(D29,tableau_villes,2,0),0)</f>
        <v>0</v>
      </c>
      <c r="L29" s="264">
        <f t="shared" si="3"/>
        <v>0</v>
      </c>
      <c r="M29" s="149">
        <f ca="1">IFERROR(VLOOKUP(H29,tableau_villes,2,0),0)</f>
        <v>0</v>
      </c>
      <c r="O29" s="228" t="str" cm="1">
        <f t="array" aca="1" ref="O29" ca="1">IFERROR(IFERROR(INDEX($D28:$D31,MATCH(O$1&amp;O28,$J28:$J31&amp;$K28:$K31,0)),INDEX($H28:$H31,MATCH(O$1&amp;O28,$L28:$L31&amp;$M28:$M31,0))),"")</f>
        <v/>
      </c>
      <c r="P29" s="228" t="str" cm="1">
        <f t="array" aca="1" ref="P29" ca="1">IFERROR(IFERROR(INDEX($D28:$D31,MATCH(P$1&amp;P28,$J28:$J31&amp;$K28:$K31,0)),INDEX($H28:$H31,MATCH(P$1&amp;P28,$L28:$L31&amp;$M28:$M31,0))),"")</f>
        <v/>
      </c>
      <c r="Q29" s="228" t="str" cm="1">
        <f t="array" aca="1" ref="Q29" ca="1">IFERROR(IFERROR(INDEX($D28:$D31,MATCH(Q$1&amp;Q28,$J28:$J31&amp;$K28:$K31,0)),INDEX($H28:$H31,MATCH(Q$1&amp;Q28,$L28:$L31&amp;$M28:$M31,0))),"")</f>
        <v/>
      </c>
      <c r="R29" s="228" t="str" cm="1">
        <f t="array" aca="1" ref="R29" ca="1">IFERROR(IFERROR(INDEX($D28:$D31,MATCH(R$1&amp;R28,$J28:$J31&amp;$K28:$K31,0)),INDEX($H28:$H31,MATCH(R$1&amp;R28,$L28:$L31&amp;$M28:$M31,0))),"")</f>
        <v/>
      </c>
      <c r="S29" s="228" t="str" cm="1">
        <f t="array" aca="1" ref="S29" ca="1">IFERROR(IFERROR(INDEX($D28:$D31,MATCH(S$1&amp;S28,$J28:$J31&amp;$K28:$K31,0)),INDEX($H28:$H31,MATCH(S$1&amp;S28,$L28:$L31&amp;$M28:$M31,0))),"")</f>
        <v/>
      </c>
      <c r="T29" s="270"/>
    </row>
    <row r="30" spans="1:20" x14ac:dyDescent="0.25">
      <c r="B30" s="9"/>
      <c r="C30" s="2"/>
      <c r="D30" s="10"/>
      <c r="F30" s="9"/>
      <c r="G30" s="2"/>
      <c r="H30" s="10"/>
      <c r="J30" s="264">
        <f t="shared" si="2"/>
        <v>0</v>
      </c>
      <c r="K30" s="149">
        <f ca="1">IFERROR(VLOOKUP(D30,tableau_villes,2,0),0)</f>
        <v>0</v>
      </c>
      <c r="L30" s="264">
        <f t="shared" si="3"/>
        <v>0</v>
      </c>
      <c r="M30" s="149">
        <f ca="1">IFERROR(VLOOKUP(H30,tableau_villes,2,0),0)</f>
        <v>0</v>
      </c>
      <c r="R30"/>
      <c r="S30"/>
      <c r="T30" s="270"/>
    </row>
    <row r="31" spans="1:20" ht="15.75" thickBot="1" x14ac:dyDescent="0.3">
      <c r="B31" s="11"/>
      <c r="C31" s="12"/>
      <c r="D31" s="13"/>
      <c r="F31" s="11"/>
      <c r="G31" s="12"/>
      <c r="H31" s="13"/>
      <c r="J31" s="264">
        <f t="shared" si="2"/>
        <v>0</v>
      </c>
      <c r="K31" s="149">
        <f ca="1">IFERROR(VLOOKUP(D31,tableau_villes,2,0),0)</f>
        <v>0</v>
      </c>
      <c r="L31" s="264">
        <f t="shared" si="3"/>
        <v>0</v>
      </c>
      <c r="M31" s="149">
        <f ca="1">IFERROR(VLOOKUP(H31,tableau_villes,2,0),0)</f>
        <v>0</v>
      </c>
      <c r="R31"/>
      <c r="S31"/>
      <c r="T31" s="270"/>
    </row>
    <row r="32" spans="1:20" x14ac:dyDescent="0.25">
      <c r="O32" s="228">
        <f ca="1">COUNTIFS(O$4:O$28,"&gt;0",O$4:O$28,"&lt;=5")</f>
        <v>1</v>
      </c>
      <c r="P32" s="228">
        <f t="shared" ref="P32:S32" ca="1" si="4">COUNTIFS(P$4:P$28,"&gt;0",P$4:P$28,"&lt;=5")</f>
        <v>0</v>
      </c>
      <c r="Q32" s="228">
        <f t="shared" ca="1" si="4"/>
        <v>0</v>
      </c>
      <c r="R32" s="228">
        <f t="shared" ca="1" si="4"/>
        <v>0</v>
      </c>
      <c r="S32" s="228">
        <f t="shared" ca="1" si="4"/>
        <v>0</v>
      </c>
    </row>
    <row r="33" spans="15:19" x14ac:dyDescent="0.25">
      <c r="O33" s="228">
        <f ca="1">COUNTIFS(O$4:O$28,"&gt;5",O$4:O$28,"&lt;=10")</f>
        <v>1</v>
      </c>
      <c r="P33" s="228">
        <f t="shared" ref="P33:S33" ca="1" si="5">COUNTIFS(P$4:P$28,"&gt;5",P$4:P$28,"&lt;=10")</f>
        <v>0</v>
      </c>
      <c r="Q33" s="228">
        <f t="shared" ca="1" si="5"/>
        <v>0</v>
      </c>
      <c r="R33" s="228">
        <f t="shared" ca="1" si="5"/>
        <v>0</v>
      </c>
      <c r="S33" s="228">
        <f t="shared" ca="1" si="5"/>
        <v>0</v>
      </c>
    </row>
    <row r="34" spans="15:19" x14ac:dyDescent="0.25">
      <c r="O34" s="228">
        <f ca="1">COUNTIFS(O$4:O$28,"&gt;10",O$4:O$28,"&lt;=20")</f>
        <v>0</v>
      </c>
      <c r="P34" s="228">
        <f t="shared" ref="P34:S34" ca="1" si="6">COUNTIFS(P$4:P$28,"&gt;10",P$4:P$28,"&lt;=20")</f>
        <v>0</v>
      </c>
      <c r="Q34" s="228">
        <f t="shared" ca="1" si="6"/>
        <v>0</v>
      </c>
      <c r="R34" s="228">
        <f t="shared" ca="1" si="6"/>
        <v>0</v>
      </c>
      <c r="S34" s="228">
        <f t="shared" ca="1" si="6"/>
        <v>0</v>
      </c>
    </row>
    <row r="35" spans="15:19" x14ac:dyDescent="0.25">
      <c r="O35" s="228">
        <f ca="1">COUNTIFS(O$4:O$28,"&gt;20",O$4:O$28,"&lt;=30")</f>
        <v>0</v>
      </c>
      <c r="P35" s="228">
        <f ca="1">COUNTIFS(P$4:P$28,"&gt;20",P$4:P$28,"&lt;=30")</f>
        <v>0</v>
      </c>
      <c r="Q35" s="228">
        <f t="shared" ref="Q35:S35" ca="1" si="7">COUNTIFS(Q$4:Q$28,"&gt;20",Q$4:Q$28,"&lt;=30")</f>
        <v>0</v>
      </c>
      <c r="R35" s="228">
        <f t="shared" ca="1" si="7"/>
        <v>0</v>
      </c>
      <c r="S35" s="228">
        <f t="shared" ca="1" si="7"/>
        <v>0</v>
      </c>
    </row>
    <row r="36" spans="15:19" x14ac:dyDescent="0.25">
      <c r="O36" s="228">
        <f ca="1">COUNTIFS(O$4:O$28,"&gt;30",O$4:O$28,"&lt;=40")</f>
        <v>1</v>
      </c>
      <c r="P36" s="228">
        <f t="shared" ref="P36:S36" ca="1" si="8">COUNTIFS(P$4:P$28,"&gt;30",P$4:P$28,"&lt;=40")</f>
        <v>0</v>
      </c>
      <c r="Q36" s="228">
        <f t="shared" ca="1" si="8"/>
        <v>0</v>
      </c>
      <c r="R36" s="228">
        <f t="shared" ca="1" si="8"/>
        <v>0</v>
      </c>
      <c r="S36" s="228">
        <f t="shared" ca="1" si="8"/>
        <v>0</v>
      </c>
    </row>
    <row r="37" spans="15:19" x14ac:dyDescent="0.25">
      <c r="O37" s="228">
        <f ca="1">COUNTIFS(O$4:O$28,"&gt;40",O$4:O$28,"&lt;=50")</f>
        <v>0</v>
      </c>
      <c r="P37" s="228">
        <f t="shared" ref="P37:S37" ca="1" si="9">COUNTIFS(P$4:P$28,"&gt;40",P$4:P$28,"&lt;=50")</f>
        <v>0</v>
      </c>
      <c r="Q37" s="228">
        <f t="shared" ca="1" si="9"/>
        <v>0</v>
      </c>
      <c r="R37" s="228">
        <f t="shared" ca="1" si="9"/>
        <v>0</v>
      </c>
      <c r="S37" s="228">
        <f t="shared" ca="1" si="9"/>
        <v>0</v>
      </c>
    </row>
    <row r="38" spans="15:19" x14ac:dyDescent="0.25">
      <c r="O38" s="228">
        <f ca="1">SUMIFS(O$4:O$28,O$4:O$28,"&gt;50",O$4:O$28,"&lt;=60")</f>
        <v>0</v>
      </c>
      <c r="P38" s="228">
        <f t="shared" ref="P38:S38" ca="1" si="10">SUMIFS(P$4:P$28,P$4:P$28,"&gt;50",P$4:P$28,"&lt;=60")</f>
        <v>0</v>
      </c>
      <c r="Q38" s="228">
        <f t="shared" ca="1" si="10"/>
        <v>0</v>
      </c>
      <c r="R38" s="228">
        <f t="shared" ca="1" si="10"/>
        <v>0</v>
      </c>
      <c r="S38" s="228">
        <f t="shared" ca="1" si="10"/>
        <v>0</v>
      </c>
    </row>
  </sheetData>
  <mergeCells count="1">
    <mergeCell ref="A1:H1"/>
  </mergeCells>
  <dataValidations count="1">
    <dataValidation type="list" allowBlank="1" showInputMessage="1" showErrorMessage="1" sqref="H4:H7 H10:H13 H16:H19 H22:H25 H28:H31 D10:D13 D16:D19 D22:D25 D28:D31" xr:uid="{7E7528FE-1AC0-4544-A226-1B24EA07352A}">
      <formula1>liste_villes</formula1>
    </dataValidation>
  </dataValidations>
  <pageMargins left="0.7" right="0.7" top="0.75" bottom="0.75" header="0.3" footer="0.3"/>
  <pageSetup paperSize="9" scale="84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stopIfTrue="1" id="{0BA3FD0C-4575-47F1-83DF-A0D429169AC8}">
            <xm:f>VLOOKUP(D10,'LISTE VILLES'!$A:$B,2,0)&lt;=5</xm:f>
            <x14:dxf>
              <fill>
                <patternFill>
                  <bgColor rgb="FF92D050"/>
                </patternFill>
              </fill>
            </x14:dxf>
          </x14:cfRule>
          <x14:cfRule type="expression" priority="9" stopIfTrue="1" id="{D7958CB7-984E-4F64-B9A7-8447A6E81ACC}">
            <xm:f>VLOOKUP(D10,'LISTE VILLES'!$A:$B,2,0)&lt;=10</xm:f>
            <x14:dxf>
              <fill>
                <patternFill>
                  <bgColor rgb="FF00B0F0"/>
                </patternFill>
              </fill>
            </x14:dxf>
          </x14:cfRule>
          <x14:cfRule type="expression" priority="10" stopIfTrue="1" id="{04F4CFE8-866B-40CA-9949-9C1963A33670}">
            <xm:f>VLOOKUP(D10,'LISTE VILLES'!$A:$B,2,0)&lt;=20</xm:f>
            <x14:dxf>
              <fill>
                <patternFill>
                  <bgColor rgb="FFFFFF00"/>
                </patternFill>
              </fill>
            </x14:dxf>
          </x14:cfRule>
          <x14:cfRule type="expression" priority="11" stopIfTrue="1" id="{D9FDEB39-7B8C-4BB0-9C09-0891F4AA1C91}">
            <xm:f>VLOOKUP(D10,'LISTE VILLES'!$A:$B,2,0)&lt;=30</xm:f>
            <x14:dxf>
              <fill>
                <patternFill>
                  <bgColor rgb="FFFF33CC"/>
                </patternFill>
              </fill>
            </x14:dxf>
          </x14:cfRule>
          <x14:cfRule type="expression" priority="12" stopIfTrue="1" id="{E3C8DC02-EAA3-45A3-A4A2-DF10D622470B}">
            <xm:f>VLOOKUP(D10,'LISTE VILLES'!$A:$B,2,0)&lt;=40</xm:f>
            <x14:dxf>
              <fill>
                <patternFill>
                  <bgColor rgb="FFFFC000"/>
                </patternFill>
              </fill>
            </x14:dxf>
          </x14:cfRule>
          <x14:cfRule type="expression" priority="13" stopIfTrue="1" id="{EBCC3EA2-1866-482B-9B0A-86259AAF7F90}">
            <xm:f>VLOOKUP(D10,'LISTE VILLES'!$A:$B,2,0)&lt;=50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4" stopIfTrue="1" id="{0298D8B5-235E-4BD5-97A9-0822C9AE827A}">
            <xm:f>VLOOKUP(D10,'LISTE VILLES'!$A:$B,2,0)&lt;=60</xm:f>
            <x14:dxf>
              <fill>
                <patternFill>
                  <bgColor rgb="FFFF0000"/>
                </patternFill>
              </fill>
            </x14:dxf>
          </x14:cfRule>
          <xm:sqref>D10:D31</xm:sqref>
        </x14:conditionalFormatting>
        <x14:conditionalFormatting xmlns:xm="http://schemas.microsoft.com/office/excel/2006/main">
          <x14:cfRule type="expression" priority="1" stopIfTrue="1" id="{B249EA6E-D354-47C6-B0B8-F3882BA5C5BA}">
            <xm:f>VLOOKUP($H4,'LISTE VILLES'!$A:$B,2,0)&lt;=5</xm:f>
            <x14:dxf>
              <fill>
                <patternFill>
                  <bgColor rgb="FF92D050"/>
                </patternFill>
              </fill>
            </x14:dxf>
          </x14:cfRule>
          <x14:cfRule type="expression" priority="2" stopIfTrue="1" id="{1F6B7B69-E49B-4C4D-988B-F04BEBC65704}">
            <xm:f>VLOOKUP(H4,'LISTE VILLES'!$A:$B,2,0)&lt;=10</xm:f>
            <x14:dxf>
              <fill>
                <patternFill>
                  <bgColor rgb="FF00B0F0"/>
                </patternFill>
              </fill>
            </x14:dxf>
          </x14:cfRule>
          <x14:cfRule type="expression" priority="3" stopIfTrue="1" id="{A87040BD-804E-499D-854E-DC235234A013}">
            <xm:f>VLOOKUP(H4,'LISTE VILLES'!$A:$B,2,0)&lt;=20</xm:f>
            <x14:dxf>
              <fill>
                <patternFill>
                  <bgColor rgb="FFFFFF00"/>
                </patternFill>
              </fill>
            </x14:dxf>
          </x14:cfRule>
          <x14:cfRule type="expression" priority="4" stopIfTrue="1" id="{22194E7F-A275-4F94-8798-2B4343066639}">
            <xm:f>VLOOKUP(H4,'LISTE VILLES'!$A:$B,2,0)&lt;=30</xm:f>
            <x14:dxf>
              <fill>
                <patternFill>
                  <bgColor rgb="FFFF33CC"/>
                </patternFill>
              </fill>
            </x14:dxf>
          </x14:cfRule>
          <x14:cfRule type="expression" priority="5" stopIfTrue="1" id="{23D215DC-EC08-464A-B43E-AAF01CEFBD93}">
            <xm:f>VLOOKUP(H4,'LISTE VILLES'!$A:$B,2,0)&lt;=40</xm:f>
            <x14:dxf>
              <fill>
                <patternFill>
                  <bgColor rgb="FFFFC000"/>
                </patternFill>
              </fill>
            </x14:dxf>
          </x14:cfRule>
          <x14:cfRule type="expression" priority="6" stopIfTrue="1" id="{E13BD467-C3AB-442D-AB6E-DB494EEEC474}">
            <xm:f>VLOOKUP(H4,'LISTE VILLES'!$A:$B,2,0)&lt;=50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7" stopIfTrue="1" id="{6379E76A-ED21-4EB9-8C08-ECE0213CBFA5}">
            <xm:f>VLOOKUP(H4,'LISTE VILLES'!$A:$B,2,0)&lt;=60</xm:f>
            <x14:dxf>
              <fill>
                <patternFill>
                  <bgColor rgb="FFFF0000"/>
                </patternFill>
              </fill>
            </x14:dxf>
          </x14:cfRule>
          <xm:sqref>H4:H31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38"/>
  <sheetViews>
    <sheetView topLeftCell="A14" workbookViewId="0">
      <selection activeCell="M37" sqref="M37"/>
    </sheetView>
  </sheetViews>
  <sheetFormatPr baseColWidth="10" defaultRowHeight="15" x14ac:dyDescent="0.25"/>
  <cols>
    <col min="1" max="1" width="10.140625" bestFit="1" customWidth="1"/>
    <col min="2" max="4" width="14.7109375" customWidth="1"/>
    <col min="5" max="5" width="10.7109375" customWidth="1"/>
    <col min="6" max="7" width="14.7109375" customWidth="1"/>
    <col min="8" max="8" width="20.7109375" bestFit="1" customWidth="1"/>
    <col min="10" max="19" width="11.42578125" style="269"/>
  </cols>
  <sheetData>
    <row r="1" spans="1:19" ht="23.25" x14ac:dyDescent="0.35">
      <c r="A1" s="281" t="s">
        <v>900</v>
      </c>
      <c r="B1" s="281"/>
      <c r="C1" s="281"/>
      <c r="D1" s="281"/>
      <c r="E1" s="281"/>
      <c r="F1" s="281"/>
      <c r="G1" s="281"/>
      <c r="H1" s="281"/>
      <c r="J1" s="262"/>
      <c r="K1"/>
      <c r="L1" s="262"/>
      <c r="M1"/>
      <c r="N1"/>
      <c r="O1" s="266" t="s">
        <v>5</v>
      </c>
      <c r="P1" s="266" t="s">
        <v>1199</v>
      </c>
      <c r="Q1" s="266" t="s">
        <v>1200</v>
      </c>
      <c r="R1" s="266" t="s">
        <v>1201</v>
      </c>
      <c r="S1" s="266" t="s">
        <v>956</v>
      </c>
    </row>
    <row r="2" spans="1:19" ht="15.75" thickBot="1" x14ac:dyDescent="0.3">
      <c r="A2" s="44"/>
      <c r="B2" s="42" t="s">
        <v>901</v>
      </c>
      <c r="C2" s="44"/>
      <c r="D2" s="44"/>
      <c r="E2" s="44"/>
      <c r="F2" s="44"/>
      <c r="G2" s="44"/>
      <c r="H2" s="44"/>
      <c r="J2" s="263"/>
      <c r="K2"/>
      <c r="L2" s="262"/>
      <c r="M2"/>
      <c r="N2" s="175"/>
      <c r="O2"/>
      <c r="P2"/>
      <c r="Q2"/>
      <c r="R2"/>
      <c r="S2"/>
    </row>
    <row r="3" spans="1:19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  <c r="J3" s="265"/>
      <c r="K3" s="149" t="s">
        <v>1238</v>
      </c>
      <c r="L3" s="264"/>
      <c r="M3" s="149" t="s">
        <v>1239</v>
      </c>
      <c r="N3" s="48"/>
      <c r="O3"/>
      <c r="P3"/>
      <c r="Q3"/>
      <c r="R3"/>
      <c r="S3"/>
    </row>
    <row r="4" spans="1:19" x14ac:dyDescent="0.25">
      <c r="A4" s="17" t="s">
        <v>5</v>
      </c>
      <c r="B4" s="7"/>
      <c r="C4" s="3"/>
      <c r="D4" s="8"/>
      <c r="E4" s="17" t="s">
        <v>5</v>
      </c>
      <c r="F4" s="7" t="s">
        <v>1018</v>
      </c>
      <c r="G4" s="3" t="s">
        <v>18</v>
      </c>
      <c r="H4" s="10" t="s">
        <v>31</v>
      </c>
      <c r="J4" s="264" t="str">
        <f t="shared" ref="J4" si="0">A4</f>
        <v>STEPHANE</v>
      </c>
      <c r="K4" s="149">
        <f ca="1">IFERROR(VLOOKUP(D4,tableau_villes,2,0),0)</f>
        <v>0</v>
      </c>
      <c r="L4" s="264" t="str">
        <f t="shared" ref="L4:L13" si="1">E4</f>
        <v>STEPHANE</v>
      </c>
      <c r="M4" s="149">
        <f ca="1">IFERROR(VLOOKUP(H4,tableau_villes,2,0),0)</f>
        <v>3.2</v>
      </c>
      <c r="N4" s="175"/>
      <c r="O4" s="228" cm="1">
        <f t="array" aca="1" ref="O4" ca="1">MAX(MAX(IF($L4:$L7=O$1,$M4:$M7,0)),MAX(IF($J4:$J7=O$1,$K4:$K7,0)))</f>
        <v>9.6</v>
      </c>
      <c r="P4" s="228" cm="1">
        <f t="array" aca="1" ref="P4" ca="1">MAX(MAX(IF($L4:$L7=P$1,$M4:$M7,0)),MAX(IF($J4:$J7=P$1,$K4:$K7,0)))</f>
        <v>0</v>
      </c>
      <c r="Q4" s="228" cm="1">
        <f t="array" aca="1" ref="Q4" ca="1">MAX(MAX(IF($L4:$L7=Q$1,$M4:$M7,0)),MAX(IF($J4:$J7=Q$1,$K4:$K7,0)))</f>
        <v>0</v>
      </c>
      <c r="R4" s="228" cm="1">
        <f t="array" aca="1" ref="R4" ca="1">MAX(MAX(IF($L4:$L7=R$1,$M4:$M7,0)),MAX(IF($J4:$J7=R$1,$K4:$K7,0)))</f>
        <v>0</v>
      </c>
      <c r="S4" s="228" cm="1">
        <f t="array" aca="1" ref="S4" ca="1">MAX(MAX(IF($L4:$L7=S$1,$M4:$M7,0)),MAX(IF($J4:$J7=S$1,$K4:$K7,0)))</f>
        <v>0</v>
      </c>
    </row>
    <row r="5" spans="1:19" x14ac:dyDescent="0.25">
      <c r="B5" s="36" t="s">
        <v>16</v>
      </c>
      <c r="C5" s="3"/>
      <c r="D5" s="8"/>
      <c r="E5" s="17" t="s">
        <v>5</v>
      </c>
      <c r="F5" s="7" t="s">
        <v>1019</v>
      </c>
      <c r="G5" s="3" t="s">
        <v>481</v>
      </c>
      <c r="H5" s="8" t="s">
        <v>954</v>
      </c>
      <c r="I5" s="148"/>
      <c r="J5" s="264" t="str">
        <f>E10</f>
        <v>STEPHANE</v>
      </c>
      <c r="K5" s="149">
        <f ca="1">IFERROR(VLOOKUP(D5,tableau_villes,2,0),0)</f>
        <v>0</v>
      </c>
      <c r="L5" s="264" t="str">
        <f t="shared" si="1"/>
        <v>STEPHANE</v>
      </c>
      <c r="M5" s="149">
        <f ca="1">IFERROR(VLOOKUP(H5,tableau_villes,2,0),0)</f>
        <v>9.6</v>
      </c>
      <c r="N5" s="175"/>
      <c r="O5" s="228" t="str" cm="1">
        <f t="array" aca="1" ref="O5" ca="1">IFERROR(IFERROR(INDEX($D4:$D7,MATCH(O$1&amp;O4,$J4:$J7&amp;$K4:$K7,0)),INDEX($H4:$H7,MATCH(O$1&amp;O4,$L4:$L7&amp;$M4:$M7,0))),"")</f>
        <v>SAINT GRATIEN</v>
      </c>
      <c r="P5" s="228" t="str" cm="1">
        <f t="array" aca="1" ref="P5" ca="1">IFERROR(IFERROR(INDEX($D4:$D7,MATCH(P$1&amp;P4,$J4:$J7&amp;$K4:$K7,0)),INDEX($H4:$H7,MATCH(P$1&amp;P4,$L4:$L7&amp;$M4:$M7,0))),"")</f>
        <v/>
      </c>
      <c r="Q5" s="228" t="str" cm="1">
        <f t="array" aca="1" ref="Q5" ca="1">IFERROR(IFERROR(INDEX($D4:$D7,MATCH(Q$1&amp;Q4,$J4:$J7&amp;$K4:$K7,0)),INDEX($H4:$H7,MATCH(Q$1&amp;Q4,$L4:$L7&amp;$M4:$M7,0))),"")</f>
        <v/>
      </c>
      <c r="R5" s="228" t="str" cm="1">
        <f t="array" aca="1" ref="R5" ca="1">IFERROR(IFERROR(INDEX($D4:$D7,MATCH(R$1&amp;R4,$J4:$J7&amp;$K4:$K7,0)),INDEX($H4:$H7,MATCH(R$1&amp;R4,$L4:$L7&amp;$M4:$M7,0))),"")</f>
        <v/>
      </c>
      <c r="S5" s="228" t="str" cm="1">
        <f t="array" aca="1" ref="S5" ca="1">IFERROR(IFERROR(INDEX($D4:$D7,MATCH(S$1&amp;S4,$J4:$J7&amp;$K4:$K7,0)),INDEX($H4:$H7,MATCH(S$1&amp;S4,$L4:$L7&amp;$M4:$M7,0))),"")</f>
        <v/>
      </c>
    </row>
    <row r="6" spans="1:19" x14ac:dyDescent="0.25">
      <c r="B6" s="9"/>
      <c r="C6" s="2"/>
      <c r="D6" s="10"/>
      <c r="E6" s="17" t="s">
        <v>5</v>
      </c>
      <c r="F6" s="9" t="s">
        <v>988</v>
      </c>
      <c r="G6" s="2" t="s">
        <v>21</v>
      </c>
      <c r="H6" s="10" t="s">
        <v>31</v>
      </c>
      <c r="J6" s="264" t="str">
        <f>E11</f>
        <v>STEPHANE</v>
      </c>
      <c r="K6" s="149">
        <f ca="1">IFERROR(VLOOKUP(D6,tableau_villes,2,0),0)</f>
        <v>0</v>
      </c>
      <c r="L6" s="264" t="str">
        <f t="shared" si="1"/>
        <v>STEPHANE</v>
      </c>
      <c r="M6" s="149">
        <f ca="1">IFERROR(VLOOKUP(H6,tableau_villes,2,0),0)</f>
        <v>3.2</v>
      </c>
      <c r="N6" s="175"/>
      <c r="O6" s="175"/>
      <c r="P6" s="175"/>
      <c r="Q6" s="175"/>
      <c r="R6"/>
      <c r="S6"/>
    </row>
    <row r="7" spans="1:19" ht="15.75" thickBot="1" x14ac:dyDescent="0.3">
      <c r="B7" s="11"/>
      <c r="C7" s="12"/>
      <c r="D7" s="13"/>
      <c r="E7" s="17" t="s">
        <v>5</v>
      </c>
      <c r="F7" s="11" t="s">
        <v>1020</v>
      </c>
      <c r="G7" s="12" t="s">
        <v>21</v>
      </c>
      <c r="H7" s="13" t="s">
        <v>55</v>
      </c>
      <c r="J7" s="264" t="str">
        <f>E12</f>
        <v>STEPHANE</v>
      </c>
      <c r="K7" s="149">
        <f ca="1">IFERROR(VLOOKUP(D7,tableau_villes,2,0),0)</f>
        <v>0</v>
      </c>
      <c r="L7" s="264" t="str">
        <f t="shared" si="1"/>
        <v>STEPHANE</v>
      </c>
      <c r="M7" s="149">
        <f ca="1">IFERROR(VLOOKUP(H7,tableau_villes,2,0),0)</f>
        <v>1.9</v>
      </c>
      <c r="N7" s="175"/>
      <c r="O7" s="175"/>
      <c r="P7" s="175"/>
      <c r="Q7" s="175"/>
      <c r="R7"/>
      <c r="S7"/>
    </row>
    <row r="8" spans="1:19" ht="15.75" thickBot="1" x14ac:dyDescent="0.3">
      <c r="B8" s="1" t="s">
        <v>902</v>
      </c>
      <c r="J8" s="263"/>
      <c r="K8" s="175"/>
      <c r="L8" s="263"/>
      <c r="M8" s="175"/>
      <c r="N8" s="175"/>
      <c r="O8" s="175"/>
      <c r="P8" s="175"/>
      <c r="Q8" s="175"/>
      <c r="R8"/>
      <c r="S8"/>
    </row>
    <row r="9" spans="1:19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  <c r="J9" s="263"/>
      <c r="K9" s="48"/>
      <c r="L9" s="263"/>
      <c r="M9" s="48"/>
      <c r="N9" s="48"/>
      <c r="O9"/>
      <c r="P9"/>
      <c r="Q9"/>
      <c r="R9"/>
      <c r="S9"/>
    </row>
    <row r="10" spans="1:19" x14ac:dyDescent="0.25">
      <c r="A10" s="17" t="s">
        <v>5</v>
      </c>
      <c r="B10" s="14" t="s">
        <v>1021</v>
      </c>
      <c r="C10" s="2" t="s">
        <v>18</v>
      </c>
      <c r="D10" s="10" t="s">
        <v>379</v>
      </c>
      <c r="E10" s="17" t="s">
        <v>5</v>
      </c>
      <c r="F10" s="119" t="s">
        <v>1024</v>
      </c>
      <c r="G10" s="2" t="s">
        <v>21</v>
      </c>
      <c r="H10" s="10" t="s">
        <v>40</v>
      </c>
      <c r="J10" s="264" t="str">
        <f>A10</f>
        <v>STEPHANE</v>
      </c>
      <c r="K10" s="149">
        <f ca="1">IFERROR(VLOOKUP(D10,tableau_villes,2,0),0)</f>
        <v>1.2</v>
      </c>
      <c r="L10" s="264" t="str">
        <f t="shared" si="1"/>
        <v>STEPHANE</v>
      </c>
      <c r="M10" s="149">
        <f ca="1">IFERROR(VLOOKUP(H10,tableau_villes,2,0),0)</f>
        <v>8.3000000000000007</v>
      </c>
      <c r="N10" s="175"/>
      <c r="O10" s="228" cm="1">
        <f t="array" aca="1" ref="O10" ca="1">MAX(MAX(IF($L10:$L13=O$1,$M10:$M13,0)),MAX(IF($J10:$J13=O$1,$K10:$K13,0)))</f>
        <v>11</v>
      </c>
      <c r="P10" s="228" cm="1">
        <f t="array" aca="1" ref="P10" ca="1">MAX(MAX(IF($L10:$L13=P$1,$M10:$M13,0)),MAX(IF($J10:$J13=P$1,$K10:$K13,0)))</f>
        <v>0</v>
      </c>
      <c r="Q10" s="228" cm="1">
        <f t="array" aca="1" ref="Q10" ca="1">MAX(MAX(IF($L10:$L13=Q$1,$M10:$M13,0)),MAX(IF($J10:$J13=Q$1,$K10:$K13,0)))</f>
        <v>0</v>
      </c>
      <c r="R10" s="228" cm="1">
        <f t="array" aca="1" ref="R10" ca="1">MAX(MAX(IF($L10:$L13=R$1,$M10:$M13,0)),MAX(IF($J10:$J13=R$1,$K10:$K13,0)))</f>
        <v>0</v>
      </c>
      <c r="S10" s="228" cm="1">
        <f t="array" aca="1" ref="S10" ca="1">MAX(MAX(IF($L10:$L13=S$1,$M10:$M13,0)),MAX(IF($J10:$J13=S$1,$K10:$K13,0)))</f>
        <v>0</v>
      </c>
    </row>
    <row r="11" spans="1:19" x14ac:dyDescent="0.25">
      <c r="A11" s="17" t="s">
        <v>5</v>
      </c>
      <c r="B11" s="7" t="s">
        <v>1022</v>
      </c>
      <c r="C11" s="3" t="s">
        <v>21</v>
      </c>
      <c r="D11" s="8" t="s">
        <v>97</v>
      </c>
      <c r="E11" s="17" t="s">
        <v>5</v>
      </c>
      <c r="F11" s="9" t="s">
        <v>1025</v>
      </c>
      <c r="G11" s="3" t="s">
        <v>28</v>
      </c>
      <c r="H11" s="8" t="s">
        <v>1170</v>
      </c>
      <c r="J11" s="264" t="str">
        <f t="shared" ref="J11:J31" si="2">A11</f>
        <v>STEPHANE</v>
      </c>
      <c r="K11" s="149">
        <f ca="1">IFERROR(VLOOKUP(D11,tableau_villes,2,0),0)</f>
        <v>4.4000000000000004</v>
      </c>
      <c r="L11" s="264" t="str">
        <f t="shared" si="1"/>
        <v>STEPHANE</v>
      </c>
      <c r="M11" s="149">
        <f ca="1">IFERROR(VLOOKUP(H11,tableau_villes,2,0),0)</f>
        <v>4.5999999999999996</v>
      </c>
      <c r="N11" s="175"/>
      <c r="O11" s="57" t="str" cm="1">
        <f t="array" aca="1" ref="O11" ca="1">IFERROR(IFERROR(INDEX($D10:$D13,MATCH(O$1&amp;O10,$J10:$J13&amp;$K10:$K13,0)),INDEX($H10:$H13,MATCH(O$1&amp;O10,$L10:$L13&amp;$M10:$M13,0))),"")</f>
        <v>ENGHIEN LES BAINS</v>
      </c>
      <c r="P11" s="57" t="str" cm="1">
        <f t="array" aca="1" ref="P11" ca="1">IFERROR(IFERROR(INDEX($D10:$D13,MATCH(P$1&amp;P10,$J10:$J13&amp;$K10:$K13,0)),INDEX($H10:$H13,MATCH(P$1&amp;P10,$L10:$L13&amp;$M10:$M13,0))),"")</f>
        <v/>
      </c>
      <c r="Q11" s="57" t="str" cm="1">
        <f t="array" aca="1" ref="Q11" ca="1">IFERROR(IFERROR(INDEX($D10:$D13,MATCH(Q$1&amp;Q10,$J10:$J13&amp;$K10:$K13,0)),INDEX($H10:$H13,MATCH(Q$1&amp;Q10,$L10:$L13&amp;$M10:$M13,0))),"")</f>
        <v/>
      </c>
      <c r="R11" s="57" t="str" cm="1">
        <f t="array" aca="1" ref="R11" ca="1">IFERROR(IFERROR(INDEX($D10:$D13,MATCH(R$1&amp;R10,$J10:$J13&amp;$K10:$K13,0)),INDEX($H10:$H13,MATCH(R$1&amp;R10,$L10:$L13&amp;$M10:$M13,0))),"")</f>
        <v/>
      </c>
      <c r="S11" s="57" t="str" cm="1">
        <f t="array" aca="1" ref="S11" ca="1">IFERROR(IFERROR(INDEX($D10:$D13,MATCH(S$1&amp;S10,$J10:$J13&amp;$K10:$K13,0)),INDEX($H10:$H13,MATCH(S$1&amp;S10,$L10:$L13&amp;$M10:$M13,0))),"")</f>
        <v/>
      </c>
    </row>
    <row r="12" spans="1:19" x14ac:dyDescent="0.25">
      <c r="A12" s="17" t="s">
        <v>5</v>
      </c>
      <c r="B12" s="7" t="s">
        <v>1023</v>
      </c>
      <c r="C12" s="3" t="s">
        <v>21</v>
      </c>
      <c r="D12" s="8" t="s">
        <v>428</v>
      </c>
      <c r="E12" s="17" t="s">
        <v>5</v>
      </c>
      <c r="F12" s="30" t="s">
        <v>1026</v>
      </c>
      <c r="G12" s="31" t="s">
        <v>21</v>
      </c>
      <c r="H12" s="32" t="s">
        <v>55</v>
      </c>
      <c r="J12" s="264" t="str">
        <f t="shared" si="2"/>
        <v>STEPHANE</v>
      </c>
      <c r="K12" s="149">
        <f ca="1">IFERROR(VLOOKUP(D12,tableau_villes,2,0),0)</f>
        <v>11</v>
      </c>
      <c r="L12" s="264" t="str">
        <f t="shared" si="1"/>
        <v>STEPHANE</v>
      </c>
      <c r="M12" s="149">
        <f ca="1">IFERROR(VLOOKUP(H12,tableau_villes,2,0),0)</f>
        <v>1.9</v>
      </c>
      <c r="N12" s="175"/>
      <c r="O12" s="175"/>
      <c r="P12" s="175"/>
      <c r="Q12" s="175"/>
      <c r="R12"/>
      <c r="S12"/>
    </row>
    <row r="13" spans="1:19" ht="15.75" thickBot="1" x14ac:dyDescent="0.3">
      <c r="B13" s="111"/>
      <c r="C13" s="112"/>
      <c r="D13" s="113"/>
      <c r="F13" s="11"/>
      <c r="G13" s="12"/>
      <c r="H13" s="13"/>
      <c r="J13" s="264">
        <f t="shared" si="2"/>
        <v>0</v>
      </c>
      <c r="K13" s="149">
        <f ca="1">IFERROR(VLOOKUP(D13,tableau_villes,2,0),0)</f>
        <v>0</v>
      </c>
      <c r="L13" s="264">
        <f t="shared" si="1"/>
        <v>0</v>
      </c>
      <c r="M13" s="149">
        <f ca="1">IFERROR(VLOOKUP(H13,tableau_villes,2,0),0)</f>
        <v>0</v>
      </c>
      <c r="N13" s="175"/>
      <c r="O13" s="175"/>
      <c r="P13" s="175"/>
      <c r="Q13" s="175"/>
      <c r="R13"/>
      <c r="S13"/>
    </row>
    <row r="14" spans="1:19" ht="15.75" thickBot="1" x14ac:dyDescent="0.3">
      <c r="B14" s="1" t="s">
        <v>903</v>
      </c>
      <c r="J14" s="263"/>
      <c r="K14" s="175"/>
      <c r="L14" s="263"/>
      <c r="M14" s="175"/>
      <c r="N14" s="175"/>
      <c r="O14" s="175"/>
      <c r="P14" s="175"/>
      <c r="Q14" s="175"/>
      <c r="R14"/>
      <c r="S14"/>
    </row>
    <row r="15" spans="1:19" ht="15.75" thickBot="1" x14ac:dyDescent="0.3">
      <c r="B15" s="18" t="s">
        <v>0</v>
      </c>
      <c r="C15" s="19" t="s">
        <v>1</v>
      </c>
      <c r="D15" s="20" t="s">
        <v>2</v>
      </c>
      <c r="F15" s="4" t="s">
        <v>3</v>
      </c>
      <c r="G15" s="5" t="s">
        <v>1</v>
      </c>
      <c r="H15" s="6" t="s">
        <v>2</v>
      </c>
      <c r="J15" s="263"/>
      <c r="K15" s="48"/>
      <c r="L15" s="263"/>
      <c r="M15" s="48"/>
      <c r="N15" s="48"/>
      <c r="O15" s="48"/>
      <c r="P15" s="48"/>
      <c r="Q15" s="48"/>
      <c r="R15" s="48"/>
      <c r="S15" s="48"/>
    </row>
    <row r="16" spans="1:19" x14ac:dyDescent="0.25">
      <c r="A16" s="17" t="s">
        <v>5</v>
      </c>
      <c r="B16" s="14" t="s">
        <v>1027</v>
      </c>
      <c r="C16" s="15" t="s">
        <v>21</v>
      </c>
      <c r="D16" s="16" t="s">
        <v>48</v>
      </c>
      <c r="E16" s="17" t="s">
        <v>5</v>
      </c>
      <c r="F16" s="7" t="s">
        <v>1031</v>
      </c>
      <c r="G16" s="3" t="s">
        <v>1032</v>
      </c>
      <c r="H16" s="154" t="s">
        <v>963</v>
      </c>
      <c r="J16" s="264" t="str">
        <f t="shared" si="2"/>
        <v>STEPHANE</v>
      </c>
      <c r="K16" s="149">
        <f ca="1">IFERROR(VLOOKUP(D16,tableau_villes,2,0),0)</f>
        <v>3.5</v>
      </c>
      <c r="L16" s="264" t="str">
        <f t="shared" ref="L16:L31" si="3">E16</f>
        <v>STEPHANE</v>
      </c>
      <c r="M16" s="149">
        <f ca="1">IFERROR(VLOOKUP(H16,tableau_villes,2,0),0)</f>
        <v>9.5</v>
      </c>
      <c r="N16" s="175"/>
      <c r="O16" s="228" cm="1">
        <f t="array" aca="1" ref="O16" ca="1">MAX(MAX(IF($L16:$L19=O$1,$M16:$M19,0)),MAX(IF($J16:$J19=O$1,$K16:$K19,0)))</f>
        <v>11.9</v>
      </c>
      <c r="P16" s="228" cm="1">
        <f t="array" aca="1" ref="P16" ca="1">MAX(MAX(IF($L16:$L19=P$1,$M16:$M19,0)),MAX(IF($J16:$J19=P$1,$K16:$K19,0)))</f>
        <v>0</v>
      </c>
      <c r="Q16" s="228" cm="1">
        <f t="array" aca="1" ref="Q16" ca="1">MAX(MAX(IF($L16:$L19=Q$1,$M16:$M19,0)),MAX(IF($J16:$J19=Q$1,$K16:$K19,0)))</f>
        <v>0</v>
      </c>
      <c r="R16" s="228" cm="1">
        <f t="array" aca="1" ref="R16" ca="1">MAX(MAX(IF($L16:$L19=R$1,$M16:$M19,0)),MAX(IF($J16:$J19=R$1,$K16:$K19,0)))</f>
        <v>0</v>
      </c>
      <c r="S16" s="228" cm="1">
        <f t="array" aca="1" ref="S16" ca="1">MAX(MAX(IF($L16:$L19=S$1,$M16:$M19,0)),MAX(IF($J16:$J19=S$1,$K16:$K19,0)))</f>
        <v>0</v>
      </c>
    </row>
    <row r="17" spans="1:19" x14ac:dyDescent="0.25">
      <c r="A17" s="17" t="s">
        <v>5</v>
      </c>
      <c r="B17" s="9" t="s">
        <v>1028</v>
      </c>
      <c r="C17" s="2" t="s">
        <v>481</v>
      </c>
      <c r="D17" s="10" t="s">
        <v>61</v>
      </c>
      <c r="E17" s="39"/>
      <c r="F17" s="9"/>
      <c r="G17" s="2"/>
      <c r="H17" s="153"/>
      <c r="J17" s="264" t="str">
        <f t="shared" si="2"/>
        <v>STEPHANE</v>
      </c>
      <c r="K17" s="149">
        <f ca="1">IFERROR(VLOOKUP(D17,tableau_villes,2,0),0)</f>
        <v>11.9</v>
      </c>
      <c r="L17" s="264">
        <f t="shared" si="3"/>
        <v>0</v>
      </c>
      <c r="M17" s="149">
        <f ca="1">IFERROR(VLOOKUP(H17,tableau_villes,2,0),0)</f>
        <v>0</v>
      </c>
      <c r="N17" s="175"/>
      <c r="O17" s="228" t="str" cm="1">
        <f t="array" aca="1" ref="O17" ca="1">IFERROR(IFERROR(INDEX($D16:$D19,MATCH(O$1&amp;O16,$J16:$J19&amp;$K16:$K19,0)),INDEX($H16:$H19,MATCH(O$1&amp;O16,$L16:$L19&amp;$M16:$M19,0))),"")</f>
        <v>BEAUCHAMP</v>
      </c>
      <c r="P17" s="228" t="str" cm="1">
        <f t="array" aca="1" ref="P17" ca="1">IFERROR(IFERROR(INDEX($D16:$D19,MATCH(P$1&amp;P16,$J16:$J19&amp;$K16:$K19,0)),INDEX($H16:$H19,MATCH(P$1&amp;P16,$L16:$L19&amp;$M16:$M19,0))),"")</f>
        <v/>
      </c>
      <c r="Q17" s="228" t="str" cm="1">
        <f t="array" aca="1" ref="Q17" ca="1">IFERROR(IFERROR(INDEX($D16:$D19,MATCH(Q$1&amp;Q16,$J16:$J19&amp;$K16:$K19,0)),INDEX($H16:$H19,MATCH(Q$1&amp;Q16,$L16:$L19&amp;$M16:$M19,0))),"")</f>
        <v/>
      </c>
      <c r="R17" s="228" t="str" cm="1">
        <f t="array" aca="1" ref="R17" ca="1">IFERROR(IFERROR(INDEX($D16:$D19,MATCH(R$1&amp;R16,$J16:$J19&amp;$K16:$K19,0)),INDEX($H16:$H19,MATCH(R$1&amp;R16,$L16:$L19&amp;$M16:$M19,0))),"")</f>
        <v/>
      </c>
      <c r="S17" s="228" t="str" cm="1">
        <f t="array" aca="1" ref="S17" ca="1">IFERROR(IFERROR(INDEX($D16:$D19,MATCH(S$1&amp;S16,$J16:$J19&amp;$K16:$K19,0)),INDEX($H16:$H19,MATCH(S$1&amp;S16,$L16:$L19&amp;$M16:$M19,0))),"")</f>
        <v/>
      </c>
    </row>
    <row r="18" spans="1:19" x14ac:dyDescent="0.25">
      <c r="A18" s="17" t="s">
        <v>5</v>
      </c>
      <c r="B18" s="9" t="s">
        <v>1029</v>
      </c>
      <c r="C18" s="2" t="s">
        <v>21</v>
      </c>
      <c r="D18" s="10" t="s">
        <v>47</v>
      </c>
      <c r="E18" s="146"/>
      <c r="F18" s="9"/>
      <c r="G18" s="2"/>
      <c r="H18" s="153"/>
      <c r="J18" s="264" t="str">
        <f t="shared" si="2"/>
        <v>STEPHANE</v>
      </c>
      <c r="K18" s="149">
        <f ca="1">IFERROR(VLOOKUP(D18,tableau_villes,2,0),0)</f>
        <v>3.6</v>
      </c>
      <c r="L18" s="264">
        <f t="shared" si="3"/>
        <v>0</v>
      </c>
      <c r="M18" s="149">
        <f ca="1">IFERROR(VLOOKUP(H18,tableau_villes,2,0),0)</f>
        <v>0</v>
      </c>
      <c r="N18" s="175"/>
      <c r="O18" s="175"/>
      <c r="P18" s="175"/>
      <c r="Q18" s="175"/>
      <c r="R18"/>
      <c r="S18"/>
    </row>
    <row r="19" spans="1:19" ht="15.75" thickBot="1" x14ac:dyDescent="0.3">
      <c r="A19" s="17" t="s">
        <v>5</v>
      </c>
      <c r="B19" s="11" t="s">
        <v>1030</v>
      </c>
      <c r="C19" s="12" t="s">
        <v>21</v>
      </c>
      <c r="D19" s="13" t="s">
        <v>47</v>
      </c>
      <c r="F19" s="152"/>
      <c r="G19" s="151"/>
      <c r="H19" s="147"/>
      <c r="J19" s="264" t="str">
        <f t="shared" si="2"/>
        <v>STEPHANE</v>
      </c>
      <c r="K19" s="149">
        <f ca="1">IFERROR(VLOOKUP(D19,tableau_villes,2,0),0)</f>
        <v>3.6</v>
      </c>
      <c r="L19" s="264">
        <f t="shared" si="3"/>
        <v>0</v>
      </c>
      <c r="M19" s="149">
        <f ca="1">IFERROR(VLOOKUP(H19,tableau_villes,2,0),0)</f>
        <v>0</v>
      </c>
      <c r="N19" s="175"/>
      <c r="O19" s="175"/>
      <c r="P19" s="175"/>
      <c r="Q19" s="175"/>
      <c r="R19"/>
      <c r="S19"/>
    </row>
    <row r="20" spans="1:19" ht="15.75" thickBot="1" x14ac:dyDescent="0.3">
      <c r="B20" s="1" t="s">
        <v>904</v>
      </c>
      <c r="J20" s="263"/>
      <c r="K20" s="175"/>
      <c r="L20" s="263"/>
      <c r="M20" s="175"/>
      <c r="N20" s="175"/>
      <c r="O20" s="175"/>
      <c r="P20" s="175"/>
      <c r="Q20" s="175"/>
      <c r="R20"/>
      <c r="S20"/>
    </row>
    <row r="21" spans="1:19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  <c r="J21" s="263"/>
      <c r="K21" s="48"/>
      <c r="L21" s="263"/>
      <c r="M21" s="48"/>
      <c r="N21" s="48"/>
      <c r="O21" s="48"/>
      <c r="P21" s="48"/>
      <c r="Q21" s="48"/>
      <c r="R21" s="48"/>
      <c r="S21" s="48"/>
    </row>
    <row r="22" spans="1:19" x14ac:dyDescent="0.25">
      <c r="A22" s="37"/>
      <c r="B22" s="7"/>
      <c r="C22" s="3"/>
      <c r="D22" s="8"/>
      <c r="F22" s="7"/>
      <c r="G22" s="3"/>
      <c r="H22" s="8"/>
      <c r="J22" s="264">
        <f t="shared" si="2"/>
        <v>0</v>
      </c>
      <c r="K22" s="149">
        <f ca="1">IFERROR(VLOOKUP(D22,tableau_villes,2,0),0)</f>
        <v>0</v>
      </c>
      <c r="L22" s="264">
        <f t="shared" si="3"/>
        <v>0</v>
      </c>
      <c r="M22" s="149">
        <f ca="1">IFERROR(VLOOKUP(H22,tableau_villes,2,0),0)</f>
        <v>0</v>
      </c>
      <c r="N22" s="175"/>
      <c r="O22" s="228" cm="1">
        <f t="array" aca="1" ref="O22" ca="1">MAX(MAX(IF($L22:$L25=O$1,$M22:$M25,0)),MAX(IF($J22:$J25=O$1,$K22:$K25,0)))</f>
        <v>0</v>
      </c>
      <c r="P22" s="228" cm="1">
        <f t="array" aca="1" ref="P22" ca="1">MAX(MAX(IF($L22:$L25=P$1,$M22:$M25,0)),MAX(IF($J22:$J25=P$1,$K22:$K25,0)))</f>
        <v>0</v>
      </c>
      <c r="Q22" s="228" cm="1">
        <f t="array" aca="1" ref="Q22" ca="1">MAX(MAX(IF($L22:$L25=Q$1,$M22:$M25,0)),MAX(IF($J22:$J25=Q$1,$K22:$K25,0)))</f>
        <v>0</v>
      </c>
      <c r="R22" s="228" cm="1">
        <f t="array" aca="1" ref="R22" ca="1">MAX(MAX(IF($L22:$L25=R$1,$M22:$M25,0)),MAX(IF($J22:$J25=R$1,$K22:$K25,0)))</f>
        <v>0</v>
      </c>
      <c r="S22" s="228" cm="1">
        <f t="array" aca="1" ref="S22" ca="1">MAX(MAX(IF($L22:$L25=S$1,$M22:$M25,0)),MAX(IF($J22:$J25=S$1,$K22:$K25,0)))</f>
        <v>0</v>
      </c>
    </row>
    <row r="23" spans="1:19" x14ac:dyDescent="0.25">
      <c r="B23" s="7"/>
      <c r="C23" s="3"/>
      <c r="D23" s="8"/>
      <c r="F23" s="7"/>
      <c r="G23" s="3"/>
      <c r="H23" s="8"/>
      <c r="J23" s="264">
        <f t="shared" si="2"/>
        <v>0</v>
      </c>
      <c r="K23" s="149">
        <f ca="1">IFERROR(VLOOKUP(D23,tableau_villes,2,0),0)</f>
        <v>0</v>
      </c>
      <c r="L23" s="264">
        <f t="shared" si="3"/>
        <v>0</v>
      </c>
      <c r="M23" s="149">
        <f ca="1">IFERROR(VLOOKUP(H23,tableau_villes,2,0),0)</f>
        <v>0</v>
      </c>
      <c r="N23" s="175"/>
      <c r="O23" s="228" t="str" cm="1">
        <f t="array" aca="1" ref="O23" ca="1">IFERROR(IFERROR(INDEX($D22:$D25,MATCH(O$1&amp;O22,$J22:$J25&amp;$K22:$K25,0)),INDEX($H22:$H25,MATCH(O$1&amp;O22,$L22:$L25&amp;$M22:$M25,0))),"")</f>
        <v/>
      </c>
      <c r="P23" s="228" t="str" cm="1">
        <f t="array" aca="1" ref="P23" ca="1">IFERROR(IFERROR(INDEX($D22:$D25,MATCH(P$1&amp;P22,$J22:$J25&amp;$K22:$K25,0)),INDEX($H22:$H25,MATCH(P$1&amp;P22,$L22:$L25&amp;$M22:$M25,0))),"")</f>
        <v/>
      </c>
      <c r="Q23" s="228" t="str" cm="1">
        <f t="array" aca="1" ref="Q23" ca="1">IFERROR(IFERROR(INDEX($D22:$D25,MATCH(Q$1&amp;Q22,$J22:$J25&amp;$K22:$K25,0)),INDEX($H22:$H25,MATCH(Q$1&amp;Q22,$L22:$L25&amp;$M22:$M25,0))),"")</f>
        <v/>
      </c>
      <c r="R23" s="228" t="str" cm="1">
        <f t="array" aca="1" ref="R23" ca="1">IFERROR(IFERROR(INDEX($D22:$D25,MATCH(R$1&amp;R22,$J22:$J25&amp;$K22:$K25,0)),INDEX($H22:$H25,MATCH(R$1&amp;R22,$L22:$L25&amp;$M22:$M25,0))),"")</f>
        <v/>
      </c>
      <c r="S23" s="228" t="str" cm="1">
        <f t="array" aca="1" ref="S23" ca="1">IFERROR(IFERROR(INDEX($D22:$D25,MATCH(S$1&amp;S22,$J22:$J25&amp;$K22:$K25,0)),INDEX($H22:$H25,MATCH(S$1&amp;S22,$L22:$L25&amp;$M22:$M25,0))),"")</f>
        <v/>
      </c>
    </row>
    <row r="24" spans="1:19" x14ac:dyDescent="0.25">
      <c r="B24" s="9"/>
      <c r="C24" s="2"/>
      <c r="D24" s="10"/>
      <c r="F24" s="7"/>
      <c r="G24" s="3"/>
      <c r="H24" s="8"/>
      <c r="J24" s="264">
        <f t="shared" si="2"/>
        <v>0</v>
      </c>
      <c r="K24" s="149">
        <f ca="1">IFERROR(VLOOKUP(D24,tableau_villes,2,0),0)</f>
        <v>0</v>
      </c>
      <c r="L24" s="264">
        <f t="shared" si="3"/>
        <v>0</v>
      </c>
      <c r="M24" s="149">
        <f ca="1">IFERROR(VLOOKUP(H24,tableau_villes,2,0),0)</f>
        <v>0</v>
      </c>
      <c r="N24" s="175"/>
      <c r="O24" s="175"/>
      <c r="P24" s="175"/>
      <c r="Q24" s="175"/>
      <c r="R24"/>
      <c r="S24"/>
    </row>
    <row r="25" spans="1:19" ht="15.75" thickBot="1" x14ac:dyDescent="0.3">
      <c r="A25" s="39"/>
      <c r="B25" s="11"/>
      <c r="C25" s="12"/>
      <c r="D25" s="13"/>
      <c r="F25" s="11"/>
      <c r="G25" s="12"/>
      <c r="H25" s="13"/>
      <c r="J25" s="264">
        <f t="shared" si="2"/>
        <v>0</v>
      </c>
      <c r="K25" s="149">
        <f ca="1">IFERROR(VLOOKUP(D25,tableau_villes,2,0),0)</f>
        <v>0</v>
      </c>
      <c r="L25" s="264">
        <f t="shared" si="3"/>
        <v>0</v>
      </c>
      <c r="M25" s="149">
        <f ca="1">IFERROR(VLOOKUP(H25,tableau_villes,2,0),0)</f>
        <v>0</v>
      </c>
      <c r="N25" s="175"/>
      <c r="O25" s="175"/>
      <c r="P25" s="175"/>
      <c r="Q25" s="175"/>
      <c r="R25"/>
      <c r="S25"/>
    </row>
    <row r="26" spans="1:19" ht="15.75" thickBot="1" x14ac:dyDescent="0.3">
      <c r="B26" s="1" t="s">
        <v>905</v>
      </c>
      <c r="J26" s="263"/>
      <c r="K26" s="175"/>
      <c r="L26" s="263"/>
      <c r="M26" s="175"/>
      <c r="N26" s="175"/>
      <c r="O26" s="175"/>
      <c r="P26" s="175"/>
      <c r="Q26" s="175"/>
      <c r="R26"/>
      <c r="S26"/>
    </row>
    <row r="27" spans="1:19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  <c r="J27" s="263"/>
      <c r="K27" s="48"/>
      <c r="L27" s="263"/>
      <c r="M27" s="48"/>
      <c r="N27" s="48"/>
      <c r="O27" s="48"/>
      <c r="P27" s="48"/>
      <c r="Q27" s="48"/>
      <c r="R27" s="48"/>
      <c r="S27" s="48"/>
    </row>
    <row r="28" spans="1:19" x14ac:dyDescent="0.25">
      <c r="A28" s="37"/>
      <c r="B28" s="7"/>
      <c r="C28" s="3"/>
      <c r="D28" s="8"/>
      <c r="F28" s="7" t="s">
        <v>962</v>
      </c>
      <c r="G28" s="3"/>
      <c r="H28" s="8" t="s">
        <v>48</v>
      </c>
      <c r="J28" s="264">
        <f t="shared" si="2"/>
        <v>0</v>
      </c>
      <c r="K28" s="149">
        <f ca="1">IFERROR(VLOOKUP(D28,tableau_villes,2,0),0)</f>
        <v>0</v>
      </c>
      <c r="L28" s="264">
        <f t="shared" si="3"/>
        <v>0</v>
      </c>
      <c r="M28" s="149">
        <f ca="1">IFERROR(VLOOKUP(H28,tableau_villes,2,0),0)</f>
        <v>3.5</v>
      </c>
      <c r="N28" s="175"/>
      <c r="O28" s="228" cm="1">
        <f t="array" aca="1" ref="O28" ca="1">MAX(MAX(IF($L28:$L31=O$1,$M28:$M31,0)),MAX(IF($J28:$J31=O$1,$K28:$K31,0)))</f>
        <v>0</v>
      </c>
      <c r="P28" s="228" cm="1">
        <f t="array" aca="1" ref="P28" ca="1">MAX(MAX(IF($L28:$L31=P$1,$M28:$M31,0)),MAX(IF($J28:$J31=P$1,$K28:$K31,0)))</f>
        <v>0</v>
      </c>
      <c r="Q28" s="228" cm="1">
        <f t="array" aca="1" ref="Q28" ca="1">MAX(MAX(IF($L28:$L31=Q$1,$M28:$M31,0)),MAX(IF($J28:$J31=Q$1,$K28:$K31,0)))</f>
        <v>0</v>
      </c>
      <c r="R28" s="228" cm="1">
        <f t="array" aca="1" ref="R28" ca="1">MAX(MAX(IF($L28:$L31=R$1,$M28:$M31,0)),MAX(IF($J28:$J31=R$1,$K28:$K31,0)))</f>
        <v>0</v>
      </c>
      <c r="S28" s="228" cm="1">
        <f t="array" aca="1" ref="S28" ca="1">MAX(MAX(IF($L28:$L31=S$1,$M28:$M31,0)),MAX(IF($J28:$J31=S$1,$K28:$K31,0)))</f>
        <v>0</v>
      </c>
    </row>
    <row r="29" spans="1:19" x14ac:dyDescent="0.25">
      <c r="B29" s="7"/>
      <c r="C29" s="3"/>
      <c r="D29" s="8"/>
      <c r="F29" s="7"/>
      <c r="G29" s="3"/>
      <c r="H29" s="8"/>
      <c r="J29" s="264">
        <f t="shared" si="2"/>
        <v>0</v>
      </c>
      <c r="K29" s="149">
        <f ca="1">IFERROR(VLOOKUP(D29,tableau_villes,2,0),0)</f>
        <v>0</v>
      </c>
      <c r="L29" s="264">
        <f t="shared" si="3"/>
        <v>0</v>
      </c>
      <c r="M29" s="149">
        <f ca="1">IFERROR(VLOOKUP(H29,tableau_villes,2,0),0)</f>
        <v>0</v>
      </c>
      <c r="N29" s="175"/>
      <c r="O29" s="228" t="str" cm="1">
        <f t="array" aca="1" ref="O29" ca="1">IFERROR(IFERROR(INDEX($D28:$D31,MATCH(O$1&amp;O28,$J28:$J31&amp;$K28:$K31,0)),INDEX($H28:$H31,MATCH(O$1&amp;O28,$L28:$L31&amp;$M28:$M31,0))),"")</f>
        <v/>
      </c>
      <c r="P29" s="228" t="str" cm="1">
        <f t="array" aca="1" ref="P29" ca="1">IFERROR(IFERROR(INDEX($D28:$D31,MATCH(P$1&amp;P28,$J28:$J31&amp;$K28:$K31,0)),INDEX($H28:$H31,MATCH(P$1&amp;P28,$L28:$L31&amp;$M28:$M31,0))),"")</f>
        <v/>
      </c>
      <c r="Q29" s="228" t="str" cm="1">
        <f t="array" aca="1" ref="Q29" ca="1">IFERROR(IFERROR(INDEX($D28:$D31,MATCH(Q$1&amp;Q28,$J28:$J31&amp;$K28:$K31,0)),INDEX($H28:$H31,MATCH(Q$1&amp;Q28,$L28:$L31&amp;$M28:$M31,0))),"")</f>
        <v/>
      </c>
      <c r="R29" s="228" t="str" cm="1">
        <f t="array" aca="1" ref="R29" ca="1">IFERROR(IFERROR(INDEX($D28:$D31,MATCH(R$1&amp;R28,$J28:$J31&amp;$K28:$K31,0)),INDEX($H28:$H31,MATCH(R$1&amp;R28,$L28:$L31&amp;$M28:$M31,0))),"")</f>
        <v/>
      </c>
      <c r="S29" s="228" t="str" cm="1">
        <f t="array" aca="1" ref="S29" ca="1">IFERROR(IFERROR(INDEX($D28:$D31,MATCH(S$1&amp;S28,$J28:$J31&amp;$K28:$K31,0)),INDEX($H28:$H31,MATCH(S$1&amp;S28,$L28:$L31&amp;$M28:$M31,0))),"")</f>
        <v/>
      </c>
    </row>
    <row r="30" spans="1:19" x14ac:dyDescent="0.25">
      <c r="B30" s="9"/>
      <c r="C30" s="2"/>
      <c r="D30" s="10"/>
      <c r="F30" s="9"/>
      <c r="G30" s="2"/>
      <c r="H30" s="10"/>
      <c r="J30" s="264">
        <f t="shared" si="2"/>
        <v>0</v>
      </c>
      <c r="K30" s="149">
        <f ca="1">IFERROR(VLOOKUP(D30,tableau_villes,2,0),0)</f>
        <v>0</v>
      </c>
      <c r="L30" s="264">
        <f t="shared" si="3"/>
        <v>0</v>
      </c>
      <c r="M30" s="149">
        <f ca="1">IFERROR(VLOOKUP(H30,tableau_villes,2,0),0)</f>
        <v>0</v>
      </c>
      <c r="N30" s="175"/>
      <c r="O30" s="175"/>
      <c r="P30" s="175"/>
      <c r="Q30" s="175"/>
      <c r="R30"/>
      <c r="S30"/>
    </row>
    <row r="31" spans="1:19" ht="15.75" thickBot="1" x14ac:dyDescent="0.3">
      <c r="B31" s="11"/>
      <c r="C31" s="12"/>
      <c r="D31" s="13"/>
      <c r="F31" s="11"/>
      <c r="G31" s="12"/>
      <c r="H31" s="13"/>
      <c r="J31" s="264">
        <f t="shared" si="2"/>
        <v>0</v>
      </c>
      <c r="K31" s="149">
        <f ca="1">IFERROR(VLOOKUP(D31,tableau_villes,2,0),0)</f>
        <v>0</v>
      </c>
      <c r="L31" s="264">
        <f t="shared" si="3"/>
        <v>0</v>
      </c>
      <c r="M31" s="149">
        <f ca="1">IFERROR(VLOOKUP(H31,tableau_villes,2,0),0)</f>
        <v>0</v>
      </c>
      <c r="N31" s="175"/>
      <c r="O31" s="175"/>
      <c r="P31" s="175"/>
      <c r="Q31" s="175"/>
      <c r="R31"/>
      <c r="S31"/>
    </row>
    <row r="32" spans="1:19" x14ac:dyDescent="0.25">
      <c r="O32" s="228">
        <f ca="1">COUNTIFS(O$4:O$28,"&gt;0",O$4:O$28,"&lt;=5")</f>
        <v>0</v>
      </c>
      <c r="P32" s="228">
        <f t="shared" ref="P32:S32" ca="1" si="4">COUNTIFS(P$4:P$28,"&gt;0",P$4:P$28,"&lt;=5")</f>
        <v>0</v>
      </c>
      <c r="Q32" s="228">
        <f t="shared" ca="1" si="4"/>
        <v>0</v>
      </c>
      <c r="R32" s="228">
        <f t="shared" ca="1" si="4"/>
        <v>0</v>
      </c>
      <c r="S32" s="228">
        <f t="shared" ca="1" si="4"/>
        <v>0</v>
      </c>
    </row>
    <row r="33" spans="15:19" x14ac:dyDescent="0.25">
      <c r="O33" s="228">
        <f ca="1">COUNTIFS(O$4:O$28,"&gt;5",O$4:O$28,"&lt;=10")</f>
        <v>1</v>
      </c>
      <c r="P33" s="228">
        <f t="shared" ref="P33:S33" ca="1" si="5">COUNTIFS(P$4:P$28,"&gt;5",P$4:P$28,"&lt;=10")</f>
        <v>0</v>
      </c>
      <c r="Q33" s="228">
        <f t="shared" ca="1" si="5"/>
        <v>0</v>
      </c>
      <c r="R33" s="228">
        <f t="shared" ca="1" si="5"/>
        <v>0</v>
      </c>
      <c r="S33" s="228">
        <f t="shared" ca="1" si="5"/>
        <v>0</v>
      </c>
    </row>
    <row r="34" spans="15:19" x14ac:dyDescent="0.25">
      <c r="O34" s="228">
        <f ca="1">COUNTIFS(O$4:O$28,"&gt;10",O$4:O$28,"&lt;=20")</f>
        <v>2</v>
      </c>
      <c r="P34" s="228">
        <f t="shared" ref="P34:S34" ca="1" si="6">COUNTIFS(P$4:P$28,"&gt;10",P$4:P$28,"&lt;=20")</f>
        <v>0</v>
      </c>
      <c r="Q34" s="228">
        <f t="shared" ca="1" si="6"/>
        <v>0</v>
      </c>
      <c r="R34" s="228">
        <f t="shared" ca="1" si="6"/>
        <v>0</v>
      </c>
      <c r="S34" s="228">
        <f t="shared" ca="1" si="6"/>
        <v>0</v>
      </c>
    </row>
    <row r="35" spans="15:19" x14ac:dyDescent="0.25">
      <c r="O35" s="228">
        <f ca="1">COUNTIFS(O$4:O$28,"&gt;20",O$4:O$28,"&lt;=30")</f>
        <v>0</v>
      </c>
      <c r="P35" s="228">
        <f ca="1">COUNTIFS(P$4:P$28,"&gt;20",P$4:P$28,"&lt;=30")</f>
        <v>0</v>
      </c>
      <c r="Q35" s="228">
        <f t="shared" ref="Q35:S35" ca="1" si="7">COUNTIFS(Q$4:Q$28,"&gt;20",Q$4:Q$28,"&lt;=30")</f>
        <v>0</v>
      </c>
      <c r="R35" s="228">
        <f t="shared" ca="1" si="7"/>
        <v>0</v>
      </c>
      <c r="S35" s="228">
        <f t="shared" ca="1" si="7"/>
        <v>0</v>
      </c>
    </row>
    <row r="36" spans="15:19" x14ac:dyDescent="0.25">
      <c r="O36" s="228">
        <f ca="1">COUNTIFS(O$4:O$28,"&gt;30",O$4:O$28,"&lt;=40")</f>
        <v>0</v>
      </c>
      <c r="P36" s="228">
        <f t="shared" ref="P36:S36" ca="1" si="8">COUNTIFS(P$4:P$28,"&gt;30",P$4:P$28,"&lt;=40")</f>
        <v>0</v>
      </c>
      <c r="Q36" s="228">
        <f t="shared" ca="1" si="8"/>
        <v>0</v>
      </c>
      <c r="R36" s="228">
        <f t="shared" ca="1" si="8"/>
        <v>0</v>
      </c>
      <c r="S36" s="228">
        <f t="shared" ca="1" si="8"/>
        <v>0</v>
      </c>
    </row>
    <row r="37" spans="15:19" x14ac:dyDescent="0.25">
      <c r="O37" s="228">
        <f ca="1">COUNTIFS(O$4:O$28,"&gt;40",O$4:O$28,"&lt;=50")</f>
        <v>0</v>
      </c>
      <c r="P37" s="228">
        <f t="shared" ref="P37:S37" ca="1" si="9">COUNTIFS(P$4:P$28,"&gt;40",P$4:P$28,"&lt;=50")</f>
        <v>0</v>
      </c>
      <c r="Q37" s="228">
        <f t="shared" ca="1" si="9"/>
        <v>0</v>
      </c>
      <c r="R37" s="228">
        <f t="shared" ca="1" si="9"/>
        <v>0</v>
      </c>
      <c r="S37" s="228">
        <f t="shared" ca="1" si="9"/>
        <v>0</v>
      </c>
    </row>
    <row r="38" spans="15:19" x14ac:dyDescent="0.25">
      <c r="O38" s="228">
        <f ca="1">SUMIFS(O$4:O$28,O$4:O$28,"&gt;50",O$4:O$28,"&lt;=60")</f>
        <v>0</v>
      </c>
      <c r="P38" s="228">
        <f t="shared" ref="P38:S38" ca="1" si="10">SUMIFS(P$4:P$28,P$4:P$28,"&gt;50",P$4:P$28,"&lt;=60")</f>
        <v>0</v>
      </c>
      <c r="Q38" s="228">
        <f t="shared" ca="1" si="10"/>
        <v>0</v>
      </c>
      <c r="R38" s="228">
        <f t="shared" ca="1" si="10"/>
        <v>0</v>
      </c>
      <c r="S38" s="228">
        <f t="shared" ca="1" si="10"/>
        <v>0</v>
      </c>
    </row>
  </sheetData>
  <mergeCells count="1">
    <mergeCell ref="A1:H1"/>
  </mergeCells>
  <dataValidations count="1">
    <dataValidation type="list" allowBlank="1" showInputMessage="1" showErrorMessage="1" sqref="D4:D7 D10:D13 D22:D25 D28:D31 H4:H7 H10:H13 H16:H19 H22:H25 H28:H31 D16:D19" xr:uid="{459C1CE5-D136-42B5-987F-77470C3506B0}">
      <formula1>liste_villes</formula1>
    </dataValidation>
  </dataValidations>
  <pageMargins left="0.7" right="0.7" top="0.75" bottom="0.75" header="0.3" footer="0.3"/>
  <pageSetup paperSize="9" scale="77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69699314-6C7A-499C-B21C-33058645D213}">
            <xm:f>VLOOKUP(D10,'LISTE VILLES'!$A:$B,2,0)&lt;=5</xm:f>
            <x14:dxf>
              <fill>
                <patternFill>
                  <bgColor rgb="FF92D050"/>
                </patternFill>
              </fill>
            </x14:dxf>
          </x14:cfRule>
          <x14:cfRule type="expression" priority="2" stopIfTrue="1" id="{92C5BFFA-D5D7-42E0-BFD0-10F040C50794}">
            <xm:f>VLOOKUP(D10,'LISTE VILLES'!$A:$B,2,0)&lt;=10</xm:f>
            <x14:dxf>
              <fill>
                <patternFill>
                  <bgColor rgb="FF00B0F0"/>
                </patternFill>
              </fill>
            </x14:dxf>
          </x14:cfRule>
          <x14:cfRule type="expression" priority="3" stopIfTrue="1" id="{28F89116-2B43-486D-A2E9-7B5E54201FDF}">
            <xm:f>VLOOKUP(D10,'LISTE VILLES'!$A:$B,2,0)&lt;=20</xm:f>
            <x14:dxf>
              <fill>
                <patternFill>
                  <bgColor rgb="FFFFFF00"/>
                </patternFill>
              </fill>
            </x14:dxf>
          </x14:cfRule>
          <x14:cfRule type="expression" priority="4" stopIfTrue="1" id="{8C667134-F9E6-40F7-B331-24949FED55FC}">
            <xm:f>VLOOKUP(D10,'LISTE VILLES'!$A:$B,2,0)&lt;=30</xm:f>
            <x14:dxf>
              <fill>
                <patternFill>
                  <bgColor rgb="FFFF33CC"/>
                </patternFill>
              </fill>
            </x14:dxf>
          </x14:cfRule>
          <x14:cfRule type="expression" priority="5" stopIfTrue="1" id="{16489830-3B9A-4F8E-9C1B-10B1BF275E82}">
            <xm:f>VLOOKUP(D10,'LISTE VILLES'!$A:$B,2,0)&lt;=40</xm:f>
            <x14:dxf>
              <fill>
                <patternFill>
                  <bgColor rgb="FFFFC000"/>
                </patternFill>
              </fill>
            </x14:dxf>
          </x14:cfRule>
          <x14:cfRule type="expression" priority="6" stopIfTrue="1" id="{D8DFAB76-AB49-4C9F-8C52-0C1AD5AA96A2}">
            <xm:f>VLOOKUP(D10,'LISTE VILLES'!$A:$B,2,0)&lt;=50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7" stopIfTrue="1" id="{1AE1C913-A4AD-4CD5-974F-44E2FBA0976E}">
            <xm:f>VLOOKUP(D10,'LISTE VILLES'!$A:$B,2,0)&lt;=60</xm:f>
            <x14:dxf>
              <fill>
                <patternFill>
                  <bgColor rgb="FFFF0000"/>
                </patternFill>
              </fill>
            </x14:dxf>
          </x14:cfRule>
          <xm:sqref>D10:D31</xm:sqref>
        </x14:conditionalFormatting>
        <x14:conditionalFormatting xmlns:xm="http://schemas.microsoft.com/office/excel/2006/main">
          <x14:cfRule type="expression" priority="8" stopIfTrue="1" id="{1CE3B96B-1F37-4644-BF5D-63EF961986F0}">
            <xm:f>VLOOKUP($H4,'LISTE VILLES'!$A:$B,2,0)&lt;=5</xm:f>
            <x14:dxf>
              <fill>
                <patternFill>
                  <bgColor rgb="FF92D050"/>
                </patternFill>
              </fill>
            </x14:dxf>
          </x14:cfRule>
          <x14:cfRule type="expression" priority="9" stopIfTrue="1" id="{D65B418A-3FA1-4975-936A-5AF3719B54BF}">
            <xm:f>VLOOKUP(H4,'LISTE VILLES'!$A:$B,2,0)&lt;=10</xm:f>
            <x14:dxf>
              <fill>
                <patternFill>
                  <bgColor rgb="FF00B0F0"/>
                </patternFill>
              </fill>
            </x14:dxf>
          </x14:cfRule>
          <x14:cfRule type="expression" priority="10" stopIfTrue="1" id="{9162738C-E32D-4AC3-94AF-31E0FD45B3BC}">
            <xm:f>VLOOKUP(H4,'LISTE VILLES'!$A:$B,2,0)&lt;=20</xm:f>
            <x14:dxf>
              <fill>
                <patternFill>
                  <bgColor rgb="FFFFFF00"/>
                </patternFill>
              </fill>
            </x14:dxf>
          </x14:cfRule>
          <x14:cfRule type="expression" priority="11" stopIfTrue="1" id="{47044089-EA81-4E58-8C24-BD43593ACBD7}">
            <xm:f>VLOOKUP(H4,'LISTE VILLES'!$A:$B,2,0)&lt;=30</xm:f>
            <x14:dxf>
              <fill>
                <patternFill>
                  <bgColor rgb="FFFF33CC"/>
                </patternFill>
              </fill>
            </x14:dxf>
          </x14:cfRule>
          <x14:cfRule type="expression" priority="12" stopIfTrue="1" id="{535486F4-1F5E-4501-9897-6D2CFC97842E}">
            <xm:f>VLOOKUP(H4,'LISTE VILLES'!$A:$B,2,0)&lt;=40</xm:f>
            <x14:dxf>
              <fill>
                <patternFill>
                  <bgColor rgb="FFFFC000"/>
                </patternFill>
              </fill>
            </x14:dxf>
          </x14:cfRule>
          <x14:cfRule type="expression" priority="13" stopIfTrue="1" id="{12E19765-6C30-434C-9B13-96891858171E}">
            <xm:f>VLOOKUP(H4,'LISTE VILLES'!$A:$B,2,0)&lt;=50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4" stopIfTrue="1" id="{8FBB33BF-389A-460D-B839-EC2AF7989358}">
            <xm:f>VLOOKUP(H4,'LISTE VILLES'!$A:$B,2,0)&lt;=60</xm:f>
            <x14:dxf>
              <fill>
                <patternFill>
                  <bgColor rgb="FFFF0000"/>
                </patternFill>
              </fill>
            </x14:dxf>
          </x14:cfRule>
          <xm:sqref>H4:H31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38"/>
  <sheetViews>
    <sheetView workbookViewId="0">
      <selection activeCell="M37" sqref="M37"/>
    </sheetView>
  </sheetViews>
  <sheetFormatPr baseColWidth="10" defaultRowHeight="15" x14ac:dyDescent="0.25"/>
  <cols>
    <col min="1" max="1" width="11.28515625" customWidth="1"/>
    <col min="2" max="4" width="14.7109375" customWidth="1"/>
    <col min="5" max="5" width="10.7109375" customWidth="1"/>
    <col min="6" max="8" width="14.7109375" customWidth="1"/>
    <col min="10" max="19" width="11.42578125" style="175"/>
  </cols>
  <sheetData>
    <row r="1" spans="1:19" ht="23.25" x14ac:dyDescent="0.35">
      <c r="A1" s="281" t="s">
        <v>968</v>
      </c>
      <c r="B1" s="281"/>
      <c r="C1" s="281"/>
      <c r="D1" s="281"/>
      <c r="E1" s="281"/>
      <c r="F1" s="281"/>
      <c r="G1" s="281"/>
      <c r="H1" s="281"/>
      <c r="J1" s="262"/>
      <c r="K1"/>
      <c r="L1" s="262"/>
      <c r="M1"/>
      <c r="N1"/>
      <c r="O1" s="266" t="s">
        <v>5</v>
      </c>
      <c r="P1" s="266" t="s">
        <v>1199</v>
      </c>
      <c r="Q1" s="266" t="s">
        <v>1200</v>
      </c>
      <c r="R1" s="266" t="s">
        <v>1201</v>
      </c>
      <c r="S1" s="266" t="s">
        <v>956</v>
      </c>
    </row>
    <row r="2" spans="1:19" ht="15.75" thickBot="1" x14ac:dyDescent="0.3">
      <c r="A2" s="44"/>
      <c r="B2" s="42" t="s">
        <v>907</v>
      </c>
      <c r="C2" s="44"/>
      <c r="D2" s="44"/>
      <c r="E2" s="44"/>
      <c r="F2" s="44"/>
      <c r="G2" s="44"/>
      <c r="H2" s="44"/>
      <c r="J2" s="263"/>
      <c r="K2"/>
      <c r="L2" s="262"/>
      <c r="M2"/>
      <c r="O2"/>
      <c r="P2"/>
      <c r="Q2"/>
      <c r="R2"/>
      <c r="S2"/>
    </row>
    <row r="3" spans="1:19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  <c r="J3" s="265"/>
      <c r="K3" s="149" t="s">
        <v>1238</v>
      </c>
      <c r="L3" s="264"/>
      <c r="M3" s="149" t="s">
        <v>1239</v>
      </c>
      <c r="N3" s="48"/>
      <c r="O3"/>
      <c r="P3"/>
      <c r="Q3"/>
      <c r="R3"/>
      <c r="S3"/>
    </row>
    <row r="4" spans="1:19" x14ac:dyDescent="0.25">
      <c r="A4" s="17" t="s">
        <v>5</v>
      </c>
      <c r="B4" s="7"/>
      <c r="C4" s="3"/>
      <c r="D4" s="8"/>
      <c r="E4" s="17" t="s">
        <v>5</v>
      </c>
      <c r="F4" s="7" t="s">
        <v>1033</v>
      </c>
      <c r="G4" s="3" t="s">
        <v>21</v>
      </c>
      <c r="H4" s="10" t="s">
        <v>27</v>
      </c>
      <c r="J4" s="264" t="str">
        <f>A4</f>
        <v>STEPHANE</v>
      </c>
      <c r="K4" s="149">
        <f ca="1">IFERROR(VLOOKUP(D4,tableau_villes,2,0),0)</f>
        <v>0</v>
      </c>
      <c r="L4" s="264" t="str">
        <f t="shared" ref="L4:L7" si="0">E4</f>
        <v>STEPHANE</v>
      </c>
      <c r="M4" s="149">
        <f ca="1">IFERROR(VLOOKUP(H4,tableau_villes,2,0),0)</f>
        <v>32</v>
      </c>
      <c r="O4" s="228" cm="1">
        <f t="array" aca="1" ref="O4" ca="1">MAX(MAX(IF($L4:$L7=O$1,$M4:$M7,0)),MAX(IF($J4:$J7=O$1,$K4:$K7,0)))</f>
        <v>32</v>
      </c>
      <c r="P4" s="228" cm="1">
        <f t="array" aca="1" ref="P4" ca="1">MAX(MAX(IF($L4:$L7=P$1,$M4:$M7,0)),MAX(IF($J4:$J7=P$1,$K4:$K7,0)))</f>
        <v>0</v>
      </c>
      <c r="Q4" s="228" cm="1">
        <f t="array" aca="1" ref="Q4" ca="1">MAX(MAX(IF($L4:$L7=Q$1,$M4:$M7,0)),MAX(IF($J4:$J7=Q$1,$K4:$K7,0)))</f>
        <v>0</v>
      </c>
      <c r="R4" s="228" cm="1">
        <f t="array" aca="1" ref="R4" ca="1">MAX(MAX(IF($L4:$L7=R$1,$M4:$M7,0)),MAX(IF($J4:$J7=R$1,$K4:$K7,0)))</f>
        <v>0</v>
      </c>
      <c r="S4" s="228" cm="1">
        <f t="array" aca="1" ref="S4" ca="1">MAX(MAX(IF($L4:$L7=S$1,$M4:$M7,0)),MAX(IF($J4:$J7=S$1,$K4:$K7,0)))</f>
        <v>0</v>
      </c>
    </row>
    <row r="5" spans="1:19" x14ac:dyDescent="0.25">
      <c r="A5" s="17"/>
      <c r="B5" s="36" t="s">
        <v>16</v>
      </c>
      <c r="C5" s="3"/>
      <c r="D5" s="8"/>
      <c r="E5" s="17" t="s">
        <v>5</v>
      </c>
      <c r="F5" s="7" t="s">
        <v>1034</v>
      </c>
      <c r="G5" s="3" t="s">
        <v>28</v>
      </c>
      <c r="H5" s="8" t="s">
        <v>1160</v>
      </c>
      <c r="J5" s="264">
        <f>A5</f>
        <v>0</v>
      </c>
      <c r="K5" s="149">
        <f ca="1">IFERROR(VLOOKUP(D5,tableau_villes,2,0),0)</f>
        <v>0</v>
      </c>
      <c r="L5" s="264" t="str">
        <f t="shared" si="0"/>
        <v>STEPHANE</v>
      </c>
      <c r="M5" s="149">
        <f ca="1">IFERROR(VLOOKUP(H5,tableau_villes,2,0),0)</f>
        <v>0</v>
      </c>
      <c r="O5" s="228" t="str" cm="1">
        <f t="array" aca="1" ref="O5" ca="1">IFERROR(IFERROR(INDEX($D4:$D7,MATCH(O$1&amp;O4,$J4:$J7&amp;$K4:$K7,0)),INDEX($H4:$H7,MATCH(O$1&amp;O4,$L4:$L7&amp;$M4:$M7,0))),"")</f>
        <v>GONESSE</v>
      </c>
      <c r="P5" s="228" t="str" cm="1">
        <f t="array" aca="1" ref="P5" ca="1">IFERROR(IFERROR(INDEX($D4:$D7,MATCH(P$1&amp;P4,$J4:$J7&amp;$K4:$K7,0)),INDEX($H4:$H7,MATCH(P$1&amp;P4,$L4:$L7&amp;$M4:$M7,0))),"")</f>
        <v/>
      </c>
      <c r="Q5" s="228" t="str" cm="1">
        <f t="array" aca="1" ref="Q5" ca="1">IFERROR(IFERROR(INDEX($D4:$D7,MATCH(Q$1&amp;Q4,$J4:$J7&amp;$K4:$K7,0)),INDEX($H4:$H7,MATCH(Q$1&amp;Q4,$L4:$L7&amp;$M4:$M7,0))),"")</f>
        <v/>
      </c>
      <c r="R5" s="228" t="str" cm="1">
        <f t="array" aca="1" ref="R5" ca="1">IFERROR(IFERROR(INDEX($D4:$D7,MATCH(R$1&amp;R4,$J4:$J7&amp;$K4:$K7,0)),INDEX($H4:$H7,MATCH(R$1&amp;R4,$L4:$L7&amp;$M4:$M7,0))),"")</f>
        <v/>
      </c>
      <c r="S5" s="228" t="str" cm="1">
        <f t="array" aca="1" ref="S5" ca="1">IFERROR(IFERROR(INDEX($D4:$D7,MATCH(S$1&amp;S4,$J4:$J7&amp;$K4:$K7,0)),INDEX($H4:$H7,MATCH(S$1&amp;S4,$L4:$L7&amp;$M4:$M7,0))),"")</f>
        <v/>
      </c>
    </row>
    <row r="6" spans="1:19" x14ac:dyDescent="0.25">
      <c r="B6" s="9"/>
      <c r="C6" s="2"/>
      <c r="D6" s="10"/>
      <c r="E6" s="17" t="s">
        <v>5</v>
      </c>
      <c r="F6" s="9" t="s">
        <v>1035</v>
      </c>
      <c r="G6" s="2" t="s">
        <v>21</v>
      </c>
      <c r="H6" s="10" t="s">
        <v>22</v>
      </c>
      <c r="J6" s="264">
        <f t="shared" ref="J6:J7" si="1">A6</f>
        <v>0</v>
      </c>
      <c r="K6" s="149">
        <f ca="1">IFERROR(VLOOKUP(D6,tableau_villes,2,0),0)</f>
        <v>0</v>
      </c>
      <c r="L6" s="264" t="str">
        <f t="shared" si="0"/>
        <v>STEPHANE</v>
      </c>
      <c r="M6" s="149">
        <f ca="1">IFERROR(VLOOKUP(H6,tableau_villes,2,0),0)</f>
        <v>7.7</v>
      </c>
      <c r="R6"/>
      <c r="S6"/>
    </row>
    <row r="7" spans="1:19" ht="15.75" thickBot="1" x14ac:dyDescent="0.3">
      <c r="A7" s="39"/>
      <c r="B7" s="11"/>
      <c r="C7" s="12"/>
      <c r="D7" s="13"/>
      <c r="E7" s="17" t="s">
        <v>5</v>
      </c>
      <c r="F7" s="11" t="s">
        <v>1036</v>
      </c>
      <c r="G7" s="12" t="s">
        <v>21</v>
      </c>
      <c r="H7" s="13" t="s">
        <v>1170</v>
      </c>
      <c r="J7" s="264">
        <f t="shared" si="1"/>
        <v>0</v>
      </c>
      <c r="K7" s="149">
        <f ca="1">IFERROR(VLOOKUP(D7,tableau_villes,2,0),0)</f>
        <v>0</v>
      </c>
      <c r="L7" s="264" t="str">
        <f t="shared" si="0"/>
        <v>STEPHANE</v>
      </c>
      <c r="M7" s="149">
        <f ca="1">IFERROR(VLOOKUP(H7,tableau_villes,2,0),0)</f>
        <v>4.5999999999999996</v>
      </c>
      <c r="R7"/>
      <c r="S7"/>
    </row>
    <row r="8" spans="1:19" ht="15.75" thickBot="1" x14ac:dyDescent="0.3">
      <c r="B8" s="1" t="s">
        <v>908</v>
      </c>
      <c r="J8" s="263"/>
      <c r="L8" s="263"/>
      <c r="R8"/>
      <c r="S8"/>
    </row>
    <row r="9" spans="1:19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  <c r="J9" s="263"/>
      <c r="K9" s="48"/>
      <c r="L9" s="263"/>
      <c r="M9" s="48"/>
      <c r="N9" s="48"/>
      <c r="O9"/>
      <c r="P9"/>
      <c r="Q9"/>
      <c r="R9"/>
      <c r="S9"/>
    </row>
    <row r="10" spans="1:19" x14ac:dyDescent="0.25">
      <c r="A10" s="17" t="s">
        <v>5</v>
      </c>
      <c r="B10" s="14" t="s">
        <v>1037</v>
      </c>
      <c r="C10" s="2" t="s">
        <v>21</v>
      </c>
      <c r="D10" s="10" t="s">
        <v>19</v>
      </c>
      <c r="E10" s="17" t="s">
        <v>5</v>
      </c>
      <c r="F10" s="119" t="s">
        <v>1039</v>
      </c>
      <c r="G10" s="2" t="s">
        <v>23</v>
      </c>
      <c r="H10" s="10" t="s">
        <v>967</v>
      </c>
      <c r="J10" s="264" t="str">
        <f>A10</f>
        <v>STEPHANE</v>
      </c>
      <c r="K10" s="149">
        <f ca="1">IFERROR(VLOOKUP(D10,tableau_villes,2,0),0)</f>
        <v>4.0999999999999996</v>
      </c>
      <c r="L10" s="264" t="str">
        <f>E10</f>
        <v>STEPHANE</v>
      </c>
      <c r="M10" s="149">
        <f ca="1">IFERROR(VLOOKUP(H10,tableau_villes,2,0),0)</f>
        <v>27</v>
      </c>
      <c r="O10" s="228" cm="1">
        <f t="array" aca="1" ref="O10" ca="1">MAX(MAX(IF($L10:$L13=O$1,$M10:$M13,0)),MAX(IF($J10:$J13=O$1,$K10:$K13,0)))</f>
        <v>27</v>
      </c>
      <c r="P10" s="228" cm="1">
        <f t="array" aca="1" ref="P10" ca="1">MAX(MAX(IF($L10:$L13=P$1,$M10:$M13,0)),MAX(IF($J10:$J13=P$1,$K10:$K13,0)))</f>
        <v>0</v>
      </c>
      <c r="Q10" s="228" cm="1">
        <f t="array" aca="1" ref="Q10" ca="1">MAX(MAX(IF($L10:$L13=Q$1,$M10:$M13,0)),MAX(IF($J10:$J13=Q$1,$K10:$K13,0)))</f>
        <v>0</v>
      </c>
      <c r="R10" s="228" cm="1">
        <f t="array" aca="1" ref="R10" ca="1">MAX(MAX(IF($L10:$L13=R$1,$M10:$M13,0)),MAX(IF($J10:$J13=R$1,$K10:$K13,0)))</f>
        <v>0</v>
      </c>
      <c r="S10" s="228" cm="1">
        <f t="array" aca="1" ref="S10" ca="1">MAX(MAX(IF($L10:$L13=S$1,$M10:$M13,0)),MAX(IF($J10:$J13=S$1,$K10:$K13,0)))</f>
        <v>0</v>
      </c>
    </row>
    <row r="11" spans="1:19" x14ac:dyDescent="0.25">
      <c r="A11" s="39" t="s">
        <v>665</v>
      </c>
      <c r="B11" s="7" t="s">
        <v>1038</v>
      </c>
      <c r="C11" s="3" t="s">
        <v>18</v>
      </c>
      <c r="D11" s="8" t="s">
        <v>31</v>
      </c>
      <c r="F11" s="9"/>
      <c r="G11" s="3"/>
      <c r="H11" s="8"/>
      <c r="J11" s="264" t="str">
        <f t="shared" ref="J11:J31" si="2">A11</f>
        <v>REPORTE</v>
      </c>
      <c r="K11" s="149">
        <f ca="1">IFERROR(VLOOKUP(D11,tableau_villes,2,0),0)</f>
        <v>3.2</v>
      </c>
      <c r="L11" s="264">
        <f t="shared" ref="L11:L31" si="3">E11</f>
        <v>0</v>
      </c>
      <c r="M11" s="149">
        <f ca="1">IFERROR(VLOOKUP(H11,tableau_villes,2,0),0)</f>
        <v>0</v>
      </c>
      <c r="O11" s="57" t="str" cm="1">
        <f t="array" aca="1" ref="O11" ca="1">IFERROR(IFERROR(INDEX($D10:$D13,MATCH(O$1&amp;O10,$J10:$J13&amp;$K10:$K13,0)),INDEX($H10:$H13,MATCH(O$1&amp;O10,$L10:$L13&amp;$M10:$M13,0))),"")</f>
        <v>LAMORLAYE</v>
      </c>
      <c r="P11" s="57" t="str" cm="1">
        <f t="array" aca="1" ref="P11" ca="1">IFERROR(IFERROR(INDEX($D10:$D13,MATCH(P$1&amp;P10,$J10:$J13&amp;$K10:$K13,0)),INDEX($H10:$H13,MATCH(P$1&amp;P10,$L10:$L13&amp;$M10:$M13,0))),"")</f>
        <v/>
      </c>
      <c r="Q11" s="57" t="str" cm="1">
        <f t="array" aca="1" ref="Q11" ca="1">IFERROR(IFERROR(INDEX($D10:$D13,MATCH(Q$1&amp;Q10,$J10:$J13&amp;$K10:$K13,0)),INDEX($H10:$H13,MATCH(Q$1&amp;Q10,$L10:$L13&amp;$M10:$M13,0))),"")</f>
        <v/>
      </c>
      <c r="R11" s="57" t="str" cm="1">
        <f t="array" aca="1" ref="R11" ca="1">IFERROR(IFERROR(INDEX($D10:$D13,MATCH(R$1&amp;R10,$J10:$J13&amp;$K10:$K13,0)),INDEX($H10:$H13,MATCH(R$1&amp;R10,$L10:$L13&amp;$M10:$M13,0))),"")</f>
        <v/>
      </c>
      <c r="S11" s="57" t="str" cm="1">
        <f t="array" aca="1" ref="S11" ca="1">IFERROR(IFERROR(INDEX($D10:$D13,MATCH(S$1&amp;S10,$J10:$J13&amp;$K10:$K13,0)),INDEX($H10:$H13,MATCH(S$1&amp;S10,$L10:$L13&amp;$M10:$M13,0))),"")</f>
        <v/>
      </c>
    </row>
    <row r="12" spans="1:19" x14ac:dyDescent="0.25">
      <c r="A12" s="17" t="s">
        <v>5</v>
      </c>
      <c r="B12" s="7" t="s">
        <v>270</v>
      </c>
      <c r="C12" s="3" t="s">
        <v>21</v>
      </c>
      <c r="D12" s="8" t="s">
        <v>1089</v>
      </c>
      <c r="E12" s="39"/>
      <c r="F12" s="30"/>
      <c r="G12" s="31"/>
      <c r="H12" s="32"/>
      <c r="J12" s="264" t="str">
        <f t="shared" si="2"/>
        <v>STEPHANE</v>
      </c>
      <c r="K12" s="149">
        <f ca="1">IFERROR(VLOOKUP(D12,tableau_villes,2,0),0)</f>
        <v>16</v>
      </c>
      <c r="L12" s="264">
        <f t="shared" si="3"/>
        <v>0</v>
      </c>
      <c r="M12" s="149">
        <f ca="1">IFERROR(VLOOKUP(H12,tableau_villes,2,0),0)</f>
        <v>0</v>
      </c>
      <c r="R12"/>
      <c r="S12"/>
    </row>
    <row r="13" spans="1:19" ht="15.75" thickBot="1" x14ac:dyDescent="0.3">
      <c r="B13" s="111"/>
      <c r="C13" s="112"/>
      <c r="D13" s="113"/>
      <c r="F13" s="11"/>
      <c r="G13" s="12"/>
      <c r="H13" s="13"/>
      <c r="J13" s="264">
        <f t="shared" si="2"/>
        <v>0</v>
      </c>
      <c r="K13" s="149">
        <f ca="1">IFERROR(VLOOKUP(D13,tableau_villes,2,0),0)</f>
        <v>0</v>
      </c>
      <c r="L13" s="264">
        <f t="shared" si="3"/>
        <v>0</v>
      </c>
      <c r="M13" s="149">
        <f ca="1">IFERROR(VLOOKUP(H13,tableau_villes,2,0),0)</f>
        <v>0</v>
      </c>
      <c r="R13"/>
      <c r="S13"/>
    </row>
    <row r="14" spans="1:19" ht="15.75" thickBot="1" x14ac:dyDescent="0.3">
      <c r="B14" s="1" t="s">
        <v>909</v>
      </c>
      <c r="J14" s="263"/>
      <c r="L14" s="263"/>
      <c r="R14"/>
      <c r="S14"/>
    </row>
    <row r="15" spans="1:19" ht="15.75" thickBot="1" x14ac:dyDescent="0.3">
      <c r="B15" s="18" t="s">
        <v>0</v>
      </c>
      <c r="C15" s="19" t="s">
        <v>1</v>
      </c>
      <c r="D15" s="20" t="s">
        <v>2</v>
      </c>
      <c r="F15" s="4" t="s">
        <v>3</v>
      </c>
      <c r="G15" s="5" t="s">
        <v>1</v>
      </c>
      <c r="H15" s="6" t="s">
        <v>2</v>
      </c>
      <c r="J15" s="263"/>
      <c r="K15" s="48"/>
      <c r="L15" s="263"/>
      <c r="M15" s="48"/>
      <c r="N15" s="48"/>
      <c r="O15" s="48"/>
      <c r="P15" s="48"/>
      <c r="Q15" s="48"/>
      <c r="R15" s="48"/>
      <c r="S15" s="48"/>
    </row>
    <row r="16" spans="1:19" x14ac:dyDescent="0.25">
      <c r="A16" s="17" t="s">
        <v>5</v>
      </c>
      <c r="B16" s="14" t="s">
        <v>1040</v>
      </c>
      <c r="C16" s="15" t="s">
        <v>18</v>
      </c>
      <c r="D16" s="16" t="s">
        <v>53</v>
      </c>
      <c r="E16" s="17" t="s">
        <v>5</v>
      </c>
      <c r="F16" s="7" t="s">
        <v>1044</v>
      </c>
      <c r="G16" s="3" t="s">
        <v>21</v>
      </c>
      <c r="H16" s="154" t="s">
        <v>38</v>
      </c>
      <c r="J16" s="264" t="str">
        <f t="shared" si="2"/>
        <v>STEPHANE</v>
      </c>
      <c r="K16" s="149">
        <f ca="1">IFERROR(VLOOKUP(D16,tableau_villes,2,0),0)</f>
        <v>2.5</v>
      </c>
      <c r="L16" s="264" t="str">
        <f t="shared" si="3"/>
        <v>STEPHANE</v>
      </c>
      <c r="M16" s="149">
        <f ca="1">IFERROR(VLOOKUP(H16,tableau_villes,2,0),0)</f>
        <v>7.4</v>
      </c>
      <c r="O16" s="228" cm="1">
        <f t="array" aca="1" ref="O16" ca="1">MAX(MAX(IF($L16:$L19=O$1,$M16:$M19,0)),MAX(IF($J16:$J19=O$1,$K16:$K19,0)))</f>
        <v>12</v>
      </c>
      <c r="P16" s="228" cm="1">
        <f t="array" aca="1" ref="P16" ca="1">MAX(MAX(IF($L16:$L19=P$1,$M16:$M19,0)),MAX(IF($J16:$J19=P$1,$K16:$K19,0)))</f>
        <v>0</v>
      </c>
      <c r="Q16" s="228" cm="1">
        <f t="array" aca="1" ref="Q16" ca="1">MAX(MAX(IF($L16:$L19=Q$1,$M16:$M19,0)),MAX(IF($J16:$J19=Q$1,$K16:$K19,0)))</f>
        <v>0</v>
      </c>
      <c r="R16" s="228" cm="1">
        <f t="array" aca="1" ref="R16" ca="1">MAX(MAX(IF($L16:$L19=R$1,$M16:$M19,0)),MAX(IF($J16:$J19=R$1,$K16:$K19,0)))</f>
        <v>0</v>
      </c>
      <c r="S16" s="228" cm="1">
        <f t="array" aca="1" ref="S16" ca="1">MAX(MAX(IF($L16:$L19=S$1,$M16:$M19,0)),MAX(IF($J16:$J19=S$1,$K16:$K19,0)))</f>
        <v>0</v>
      </c>
    </row>
    <row r="17" spans="1:19" x14ac:dyDescent="0.25">
      <c r="A17" s="17" t="s">
        <v>5</v>
      </c>
      <c r="B17" s="9" t="s">
        <v>1041</v>
      </c>
      <c r="C17" s="2" t="s">
        <v>18</v>
      </c>
      <c r="D17" s="10" t="s">
        <v>19</v>
      </c>
      <c r="E17" s="17" t="s">
        <v>5</v>
      </c>
      <c r="F17" s="9" t="s">
        <v>1045</v>
      </c>
      <c r="G17" s="2" t="s">
        <v>21</v>
      </c>
      <c r="H17" s="153" t="s">
        <v>822</v>
      </c>
      <c r="J17" s="264" t="str">
        <f t="shared" si="2"/>
        <v>STEPHANE</v>
      </c>
      <c r="K17" s="149">
        <f ca="1">IFERROR(VLOOKUP(D17,tableau_villes,2,0),0)</f>
        <v>4.0999999999999996</v>
      </c>
      <c r="L17" s="264" t="str">
        <f t="shared" si="3"/>
        <v>STEPHANE</v>
      </c>
      <c r="M17" s="149">
        <f ca="1">IFERROR(VLOOKUP(H17,tableau_villes,2,0),0)</f>
        <v>11</v>
      </c>
      <c r="O17" s="228" t="str" cm="1">
        <f t="array" aca="1" ref="O17" ca="1">IFERROR(IFERROR(INDEX($D16:$D19,MATCH(O$1&amp;O16,$J16:$J19&amp;$K16:$K19,0)),INDEX($H16:$H19,MATCH(O$1&amp;O16,$L16:$L19&amp;$M16:$M19,0))),"")</f>
        <v>EPINAY SUR SEINE</v>
      </c>
      <c r="P17" s="228" t="str" cm="1">
        <f t="array" aca="1" ref="P17" ca="1">IFERROR(IFERROR(INDEX($D16:$D19,MATCH(P$1&amp;P16,$J16:$J19&amp;$K16:$K19,0)),INDEX($H16:$H19,MATCH(P$1&amp;P16,$L16:$L19&amp;$M16:$M19,0))),"")</f>
        <v/>
      </c>
      <c r="Q17" s="228" t="str" cm="1">
        <f t="array" aca="1" ref="Q17" ca="1">IFERROR(IFERROR(INDEX($D16:$D19,MATCH(Q$1&amp;Q16,$J16:$J19&amp;$K16:$K19,0)),INDEX($H16:$H19,MATCH(Q$1&amp;Q16,$L16:$L19&amp;$M16:$M19,0))),"")</f>
        <v/>
      </c>
      <c r="R17" s="228" t="str" cm="1">
        <f t="array" aca="1" ref="R17" ca="1">IFERROR(IFERROR(INDEX($D16:$D19,MATCH(R$1&amp;R16,$J16:$J19&amp;$K16:$K19,0)),INDEX($H16:$H19,MATCH(R$1&amp;R16,$L16:$L19&amp;$M16:$M19,0))),"")</f>
        <v/>
      </c>
      <c r="S17" s="228" t="str" cm="1">
        <f t="array" aca="1" ref="S17" ca="1">IFERROR(IFERROR(INDEX($D16:$D19,MATCH(S$1&amp;S16,$J16:$J19&amp;$K16:$K19,0)),INDEX($H16:$H19,MATCH(S$1&amp;S16,$L16:$L19&amp;$M16:$M19,0))),"")</f>
        <v/>
      </c>
    </row>
    <row r="18" spans="1:19" x14ac:dyDescent="0.25">
      <c r="A18" s="17" t="s">
        <v>5</v>
      </c>
      <c r="B18" s="9" t="s">
        <v>1042</v>
      </c>
      <c r="C18" s="2" t="s">
        <v>21</v>
      </c>
      <c r="D18" s="10" t="s">
        <v>55</v>
      </c>
      <c r="E18" s="17" t="s">
        <v>5</v>
      </c>
      <c r="F18" s="9" t="s">
        <v>1046</v>
      </c>
      <c r="G18" s="2" t="s">
        <v>23</v>
      </c>
      <c r="H18" s="153" t="s">
        <v>19</v>
      </c>
      <c r="J18" s="264" t="str">
        <f t="shared" si="2"/>
        <v>STEPHANE</v>
      </c>
      <c r="K18" s="149">
        <f ca="1">IFERROR(VLOOKUP(D18,tableau_villes,2,0),0)</f>
        <v>1.9</v>
      </c>
      <c r="L18" s="264" t="str">
        <f t="shared" si="3"/>
        <v>STEPHANE</v>
      </c>
      <c r="M18" s="149">
        <f ca="1">IFERROR(VLOOKUP(H18,tableau_villes,2,0),0)</f>
        <v>4.0999999999999996</v>
      </c>
      <c r="R18"/>
      <c r="S18"/>
    </row>
    <row r="19" spans="1:19" ht="15.75" thickBot="1" x14ac:dyDescent="0.3">
      <c r="A19" s="17" t="s">
        <v>5</v>
      </c>
      <c r="B19" s="11" t="s">
        <v>1043</v>
      </c>
      <c r="C19" s="12" t="s">
        <v>21</v>
      </c>
      <c r="D19" s="13" t="s">
        <v>1106</v>
      </c>
      <c r="F19" s="152"/>
      <c r="G19" s="151"/>
      <c r="H19" s="147"/>
      <c r="J19" s="264" t="str">
        <f t="shared" si="2"/>
        <v>STEPHANE</v>
      </c>
      <c r="K19" s="149">
        <f ca="1">IFERROR(VLOOKUP(D19,tableau_villes,2,0),0)</f>
        <v>12</v>
      </c>
      <c r="L19" s="264">
        <f t="shared" si="3"/>
        <v>0</v>
      </c>
      <c r="M19" s="149">
        <f ca="1">IFERROR(VLOOKUP(H19,tableau_villes,2,0),0)</f>
        <v>0</v>
      </c>
      <c r="R19"/>
      <c r="S19"/>
    </row>
    <row r="20" spans="1:19" ht="15.75" thickBot="1" x14ac:dyDescent="0.3">
      <c r="B20" s="1" t="s">
        <v>910</v>
      </c>
      <c r="J20" s="263"/>
      <c r="L20" s="263"/>
      <c r="R20"/>
      <c r="S20"/>
    </row>
    <row r="21" spans="1:19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  <c r="J21" s="263"/>
      <c r="K21" s="48"/>
      <c r="L21" s="263"/>
      <c r="M21" s="48"/>
      <c r="N21" s="48"/>
      <c r="O21" s="48"/>
      <c r="P21" s="48"/>
      <c r="Q21" s="48"/>
      <c r="R21" s="48"/>
      <c r="S21" s="48"/>
    </row>
    <row r="22" spans="1:19" x14ac:dyDescent="0.25">
      <c r="A22" s="37"/>
      <c r="B22" s="7"/>
      <c r="C22" s="3"/>
      <c r="D22" s="8"/>
      <c r="F22" s="7"/>
      <c r="G22" s="3"/>
      <c r="H22" s="8"/>
      <c r="J22" s="264">
        <f t="shared" si="2"/>
        <v>0</v>
      </c>
      <c r="K22" s="149">
        <f ca="1">IFERROR(VLOOKUP(D22,tableau_villes,2,0),0)</f>
        <v>0</v>
      </c>
      <c r="L22" s="264">
        <f t="shared" si="3"/>
        <v>0</v>
      </c>
      <c r="M22" s="149">
        <f ca="1">IFERROR(VLOOKUP(H22,tableau_villes,2,0),0)</f>
        <v>0</v>
      </c>
      <c r="O22" s="228" cm="1">
        <f t="array" aca="1" ref="O22" ca="1">MAX(MAX(IF($L22:$L25=O$1,$M22:$M25,0)),MAX(IF($J22:$J25=O$1,$K22:$K25,0)))</f>
        <v>0</v>
      </c>
      <c r="P22" s="228" cm="1">
        <f t="array" aca="1" ref="P22" ca="1">MAX(MAX(IF($L22:$L25=P$1,$M22:$M25,0)),MAX(IF($J22:$J25=P$1,$K22:$K25,0)))</f>
        <v>0</v>
      </c>
      <c r="Q22" s="228" cm="1">
        <f t="array" aca="1" ref="Q22" ca="1">MAX(MAX(IF($L22:$L25=Q$1,$M22:$M25,0)),MAX(IF($J22:$J25=Q$1,$K22:$K25,0)))</f>
        <v>0</v>
      </c>
      <c r="R22" s="228" cm="1">
        <f t="array" aca="1" ref="R22" ca="1">MAX(MAX(IF($L22:$L25=R$1,$M22:$M25,0)),MAX(IF($J22:$J25=R$1,$K22:$K25,0)))</f>
        <v>0</v>
      </c>
      <c r="S22" s="228" cm="1">
        <f t="array" aca="1" ref="S22" ca="1">MAX(MAX(IF($L22:$L25=S$1,$M22:$M25,0)),MAX(IF($J22:$J25=S$1,$K22:$K25,0)))</f>
        <v>0</v>
      </c>
    </row>
    <row r="23" spans="1:19" x14ac:dyDescent="0.25">
      <c r="B23" s="7"/>
      <c r="C23" s="3"/>
      <c r="D23" s="8"/>
      <c r="F23" s="7"/>
      <c r="G23" s="3"/>
      <c r="H23" s="8"/>
      <c r="J23" s="264">
        <f t="shared" si="2"/>
        <v>0</v>
      </c>
      <c r="K23" s="149">
        <f ca="1">IFERROR(VLOOKUP(D23,tableau_villes,2,0),0)</f>
        <v>0</v>
      </c>
      <c r="L23" s="264">
        <f t="shared" si="3"/>
        <v>0</v>
      </c>
      <c r="M23" s="149">
        <f ca="1">IFERROR(VLOOKUP(H23,tableau_villes,2,0),0)</f>
        <v>0</v>
      </c>
      <c r="O23" s="228" t="str" cm="1">
        <f t="array" aca="1" ref="O23" ca="1">IFERROR(IFERROR(INDEX($D22:$D25,MATCH(O$1&amp;O22,$J22:$J25&amp;$K22:$K25,0)),INDEX($H22:$H25,MATCH(O$1&amp;O22,$L22:$L25&amp;$M22:$M25,0))),"")</f>
        <v/>
      </c>
      <c r="P23" s="228" t="str" cm="1">
        <f t="array" aca="1" ref="P23" ca="1">IFERROR(IFERROR(INDEX($D22:$D25,MATCH(P$1&amp;P22,$J22:$J25&amp;$K22:$K25,0)),INDEX($H22:$H25,MATCH(P$1&amp;P22,$L22:$L25&amp;$M22:$M25,0))),"")</f>
        <v/>
      </c>
      <c r="Q23" s="228" t="str" cm="1">
        <f t="array" aca="1" ref="Q23" ca="1">IFERROR(IFERROR(INDEX($D22:$D25,MATCH(Q$1&amp;Q22,$J22:$J25&amp;$K22:$K25,0)),INDEX($H22:$H25,MATCH(Q$1&amp;Q22,$L22:$L25&amp;$M22:$M25,0))),"")</f>
        <v/>
      </c>
      <c r="R23" s="228" t="str" cm="1">
        <f t="array" aca="1" ref="R23" ca="1">IFERROR(IFERROR(INDEX($D22:$D25,MATCH(R$1&amp;R22,$J22:$J25&amp;$K22:$K25,0)),INDEX($H22:$H25,MATCH(R$1&amp;R22,$L22:$L25&amp;$M22:$M25,0))),"")</f>
        <v/>
      </c>
      <c r="S23" s="228" t="str" cm="1">
        <f t="array" aca="1" ref="S23" ca="1">IFERROR(IFERROR(INDEX($D22:$D25,MATCH(S$1&amp;S22,$J22:$J25&amp;$K22:$K25,0)),INDEX($H22:$H25,MATCH(S$1&amp;S22,$L22:$L25&amp;$M22:$M25,0))),"")</f>
        <v/>
      </c>
    </row>
    <row r="24" spans="1:19" x14ac:dyDescent="0.25">
      <c r="B24" s="9"/>
      <c r="C24" s="2"/>
      <c r="D24" s="10"/>
      <c r="F24" s="7"/>
      <c r="G24" s="3"/>
      <c r="H24" s="8"/>
      <c r="J24" s="264">
        <f t="shared" si="2"/>
        <v>0</v>
      </c>
      <c r="K24" s="149">
        <f ca="1">IFERROR(VLOOKUP(D24,tableau_villes,2,0),0)</f>
        <v>0</v>
      </c>
      <c r="L24" s="264">
        <f t="shared" si="3"/>
        <v>0</v>
      </c>
      <c r="M24" s="149">
        <f ca="1">IFERROR(VLOOKUP(H24,tableau_villes,2,0),0)</f>
        <v>0</v>
      </c>
      <c r="R24"/>
      <c r="S24"/>
    </row>
    <row r="25" spans="1:19" ht="15.75" thickBot="1" x14ac:dyDescent="0.3">
      <c r="A25" s="39"/>
      <c r="B25" s="11"/>
      <c r="C25" s="12"/>
      <c r="D25" s="13"/>
      <c r="F25" s="11"/>
      <c r="G25" s="12"/>
      <c r="H25" s="13"/>
      <c r="J25" s="264">
        <f t="shared" si="2"/>
        <v>0</v>
      </c>
      <c r="K25" s="149">
        <f ca="1">IFERROR(VLOOKUP(D25,tableau_villes,2,0),0)</f>
        <v>0</v>
      </c>
      <c r="L25" s="264">
        <f t="shared" si="3"/>
        <v>0</v>
      </c>
      <c r="M25" s="149">
        <f ca="1">IFERROR(VLOOKUP(H25,tableau_villes,2,0),0)</f>
        <v>0</v>
      </c>
      <c r="R25"/>
      <c r="S25"/>
    </row>
    <row r="26" spans="1:19" ht="15.75" thickBot="1" x14ac:dyDescent="0.3">
      <c r="B26" s="1" t="s">
        <v>911</v>
      </c>
      <c r="J26" s="263"/>
      <c r="L26" s="263"/>
      <c r="R26"/>
      <c r="S26"/>
    </row>
    <row r="27" spans="1:19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  <c r="J27" s="263"/>
      <c r="K27" s="48"/>
      <c r="L27" s="263"/>
      <c r="M27" s="48"/>
      <c r="N27" s="48"/>
      <c r="O27" s="48"/>
      <c r="P27" s="48"/>
      <c r="Q27" s="48"/>
      <c r="R27" s="48"/>
      <c r="S27" s="48"/>
    </row>
    <row r="28" spans="1:19" x14ac:dyDescent="0.25">
      <c r="A28" s="37"/>
      <c r="B28" s="7"/>
      <c r="C28" s="3"/>
      <c r="D28" s="8"/>
      <c r="F28" s="7"/>
      <c r="G28" s="3"/>
      <c r="H28" s="8"/>
      <c r="J28" s="264">
        <f t="shared" si="2"/>
        <v>0</v>
      </c>
      <c r="K28" s="149">
        <f ca="1">IFERROR(VLOOKUP(D28,tableau_villes,2,0),0)</f>
        <v>0</v>
      </c>
      <c r="L28" s="264">
        <f t="shared" si="3"/>
        <v>0</v>
      </c>
      <c r="M28" s="149">
        <f ca="1">IFERROR(VLOOKUP(H28,tableau_villes,2,0),0)</f>
        <v>0</v>
      </c>
      <c r="O28" s="228" cm="1">
        <f t="array" aca="1" ref="O28" ca="1">MAX(MAX(IF($L28:$L31=O$1,$M28:$M31,0)),MAX(IF($J28:$J31=O$1,$K28:$K31,0)))</f>
        <v>0</v>
      </c>
      <c r="P28" s="228" cm="1">
        <f t="array" aca="1" ref="P28" ca="1">MAX(MAX(IF($L28:$L31=P$1,$M28:$M31,0)),MAX(IF($J28:$J31=P$1,$K28:$K31,0)))</f>
        <v>0</v>
      </c>
      <c r="Q28" s="228" cm="1">
        <f t="array" aca="1" ref="Q28" ca="1">MAX(MAX(IF($L28:$L31=Q$1,$M28:$M31,0)),MAX(IF($J28:$J31=Q$1,$K28:$K31,0)))</f>
        <v>0</v>
      </c>
      <c r="R28" s="228" cm="1">
        <f t="array" aca="1" ref="R28" ca="1">MAX(MAX(IF($L28:$L31=R$1,$M28:$M31,0)),MAX(IF($J28:$J31=R$1,$K28:$K31,0)))</f>
        <v>0</v>
      </c>
      <c r="S28" s="228" cm="1">
        <f t="array" aca="1" ref="S28" ca="1">MAX(MAX(IF($L28:$L31=S$1,$M28:$M31,0)),MAX(IF($J28:$J31=S$1,$K28:$K31,0)))</f>
        <v>0</v>
      </c>
    </row>
    <row r="29" spans="1:19" x14ac:dyDescent="0.25">
      <c r="B29" s="7"/>
      <c r="C29" s="3"/>
      <c r="D29" s="8"/>
      <c r="F29" s="7"/>
      <c r="G29" s="3"/>
      <c r="H29" s="8"/>
      <c r="J29" s="264">
        <f t="shared" si="2"/>
        <v>0</v>
      </c>
      <c r="K29" s="149">
        <f ca="1">IFERROR(VLOOKUP(D29,tableau_villes,2,0),0)</f>
        <v>0</v>
      </c>
      <c r="L29" s="264">
        <f t="shared" si="3"/>
        <v>0</v>
      </c>
      <c r="M29" s="149">
        <f ca="1">IFERROR(VLOOKUP(H29,tableau_villes,2,0),0)</f>
        <v>0</v>
      </c>
      <c r="O29" s="228" t="str" cm="1">
        <f t="array" aca="1" ref="O29" ca="1">IFERROR(IFERROR(INDEX($D28:$D31,MATCH(O$1&amp;O28,$J28:$J31&amp;$K28:$K31,0)),INDEX($H28:$H31,MATCH(O$1&amp;O28,$L28:$L31&amp;$M28:$M31,0))),"")</f>
        <v/>
      </c>
      <c r="P29" s="228" t="str" cm="1">
        <f t="array" aca="1" ref="P29" ca="1">IFERROR(IFERROR(INDEX($D28:$D31,MATCH(P$1&amp;P28,$J28:$J31&amp;$K28:$K31,0)),INDEX($H28:$H31,MATCH(P$1&amp;P28,$L28:$L31&amp;$M28:$M31,0))),"")</f>
        <v/>
      </c>
      <c r="Q29" s="228" t="str" cm="1">
        <f t="array" aca="1" ref="Q29" ca="1">IFERROR(IFERROR(INDEX($D28:$D31,MATCH(Q$1&amp;Q28,$J28:$J31&amp;$K28:$K31,0)),INDEX($H28:$H31,MATCH(Q$1&amp;Q28,$L28:$L31&amp;$M28:$M31,0))),"")</f>
        <v/>
      </c>
      <c r="R29" s="228" t="str" cm="1">
        <f t="array" aca="1" ref="R29" ca="1">IFERROR(IFERROR(INDEX($D28:$D31,MATCH(R$1&amp;R28,$J28:$J31&amp;$K28:$K31,0)),INDEX($H28:$H31,MATCH(R$1&amp;R28,$L28:$L31&amp;$M28:$M31,0))),"")</f>
        <v/>
      </c>
      <c r="S29" s="228" t="str" cm="1">
        <f t="array" aca="1" ref="S29" ca="1">IFERROR(IFERROR(INDEX($D28:$D31,MATCH(S$1&amp;S28,$J28:$J31&amp;$K28:$K31,0)),INDEX($H28:$H31,MATCH(S$1&amp;S28,$L28:$L31&amp;$M28:$M31,0))),"")</f>
        <v/>
      </c>
    </row>
    <row r="30" spans="1:19" x14ac:dyDescent="0.25">
      <c r="B30" s="9"/>
      <c r="C30" s="2"/>
      <c r="D30" s="10"/>
      <c r="F30" s="9"/>
      <c r="G30" s="2"/>
      <c r="H30" s="10"/>
      <c r="J30" s="264">
        <f t="shared" si="2"/>
        <v>0</v>
      </c>
      <c r="K30" s="149">
        <f ca="1">IFERROR(VLOOKUP(D30,tableau_villes,2,0),0)</f>
        <v>0</v>
      </c>
      <c r="L30" s="264">
        <f t="shared" si="3"/>
        <v>0</v>
      </c>
      <c r="M30" s="149">
        <f ca="1">IFERROR(VLOOKUP(H30,tableau_villes,2,0),0)</f>
        <v>0</v>
      </c>
      <c r="R30"/>
      <c r="S30"/>
    </row>
    <row r="31" spans="1:19" ht="15.75" thickBot="1" x14ac:dyDescent="0.3">
      <c r="B31" s="11"/>
      <c r="C31" s="12"/>
      <c r="D31" s="13"/>
      <c r="F31" s="11"/>
      <c r="G31" s="12"/>
      <c r="H31" s="13"/>
      <c r="J31" s="264">
        <f t="shared" si="2"/>
        <v>0</v>
      </c>
      <c r="K31" s="149">
        <f ca="1">IFERROR(VLOOKUP(D31,tableau_villes,2,0),0)</f>
        <v>0</v>
      </c>
      <c r="L31" s="264">
        <f t="shared" si="3"/>
        <v>0</v>
      </c>
      <c r="M31" s="149">
        <f ca="1">IFERROR(VLOOKUP(H31,tableau_villes,2,0),0)</f>
        <v>0</v>
      </c>
      <c r="R31"/>
      <c r="S31"/>
    </row>
    <row r="32" spans="1:19" x14ac:dyDescent="0.25">
      <c r="O32" s="228">
        <f ca="1">COUNTIFS(O$4:O$28,"&gt;0",O$4:O$28,"&lt;=5")</f>
        <v>0</v>
      </c>
      <c r="P32" s="228">
        <f t="shared" ref="P32:S32" ca="1" si="4">COUNTIFS(P$4:P$28,"&gt;0",P$4:P$28,"&lt;=5")</f>
        <v>0</v>
      </c>
      <c r="Q32" s="228">
        <f t="shared" ca="1" si="4"/>
        <v>0</v>
      </c>
      <c r="R32" s="228">
        <f t="shared" ca="1" si="4"/>
        <v>0</v>
      </c>
      <c r="S32" s="228">
        <f t="shared" ca="1" si="4"/>
        <v>0</v>
      </c>
    </row>
    <row r="33" spans="15:19" x14ac:dyDescent="0.25">
      <c r="O33" s="228">
        <f ca="1">COUNTIFS(O$4:O$28,"&gt;5",O$4:O$28,"&lt;=10")</f>
        <v>0</v>
      </c>
      <c r="P33" s="228">
        <f t="shared" ref="P33:S33" ca="1" si="5">COUNTIFS(P$4:P$28,"&gt;5",P$4:P$28,"&lt;=10")</f>
        <v>0</v>
      </c>
      <c r="Q33" s="228">
        <f t="shared" ca="1" si="5"/>
        <v>0</v>
      </c>
      <c r="R33" s="228">
        <f t="shared" ca="1" si="5"/>
        <v>0</v>
      </c>
      <c r="S33" s="228">
        <f t="shared" ca="1" si="5"/>
        <v>0</v>
      </c>
    </row>
    <row r="34" spans="15:19" x14ac:dyDescent="0.25">
      <c r="O34" s="228">
        <f ca="1">COUNTIFS(O$4:O$28,"&gt;10",O$4:O$28,"&lt;=20")</f>
        <v>1</v>
      </c>
      <c r="P34" s="228">
        <f t="shared" ref="P34:S34" ca="1" si="6">COUNTIFS(P$4:P$28,"&gt;10",P$4:P$28,"&lt;=20")</f>
        <v>0</v>
      </c>
      <c r="Q34" s="228">
        <f t="shared" ca="1" si="6"/>
        <v>0</v>
      </c>
      <c r="R34" s="228">
        <f t="shared" ca="1" si="6"/>
        <v>0</v>
      </c>
      <c r="S34" s="228">
        <f t="shared" ca="1" si="6"/>
        <v>0</v>
      </c>
    </row>
    <row r="35" spans="15:19" x14ac:dyDescent="0.25">
      <c r="O35" s="228">
        <f ca="1">COUNTIFS(O$4:O$28,"&gt;20",O$4:O$28,"&lt;=30")</f>
        <v>1</v>
      </c>
      <c r="P35" s="228">
        <f ca="1">COUNTIFS(P$4:P$28,"&gt;20",P$4:P$28,"&lt;=30")</f>
        <v>0</v>
      </c>
      <c r="Q35" s="228">
        <f t="shared" ref="Q35:S35" ca="1" si="7">COUNTIFS(Q$4:Q$28,"&gt;20",Q$4:Q$28,"&lt;=30")</f>
        <v>0</v>
      </c>
      <c r="R35" s="228">
        <f t="shared" ca="1" si="7"/>
        <v>0</v>
      </c>
      <c r="S35" s="228">
        <f t="shared" ca="1" si="7"/>
        <v>0</v>
      </c>
    </row>
    <row r="36" spans="15:19" x14ac:dyDescent="0.25">
      <c r="O36" s="228">
        <f ca="1">COUNTIFS(O$4:O$28,"&gt;30",O$4:O$28,"&lt;=40")</f>
        <v>1</v>
      </c>
      <c r="P36" s="228">
        <f t="shared" ref="P36:S36" ca="1" si="8">COUNTIFS(P$4:P$28,"&gt;30",P$4:P$28,"&lt;=40")</f>
        <v>0</v>
      </c>
      <c r="Q36" s="228">
        <f t="shared" ca="1" si="8"/>
        <v>0</v>
      </c>
      <c r="R36" s="228">
        <f t="shared" ca="1" si="8"/>
        <v>0</v>
      </c>
      <c r="S36" s="228">
        <f t="shared" ca="1" si="8"/>
        <v>0</v>
      </c>
    </row>
    <row r="37" spans="15:19" x14ac:dyDescent="0.25">
      <c r="O37" s="228">
        <f ca="1">COUNTIFS(O$4:O$28,"&gt;40",O$4:O$28,"&lt;=50")</f>
        <v>0</v>
      </c>
      <c r="P37" s="228">
        <f t="shared" ref="P37:S37" ca="1" si="9">COUNTIFS(P$4:P$28,"&gt;40",P$4:P$28,"&lt;=50")</f>
        <v>0</v>
      </c>
      <c r="Q37" s="228">
        <f t="shared" ca="1" si="9"/>
        <v>0</v>
      </c>
      <c r="R37" s="228">
        <f t="shared" ca="1" si="9"/>
        <v>0</v>
      </c>
      <c r="S37" s="228">
        <f t="shared" ca="1" si="9"/>
        <v>0</v>
      </c>
    </row>
    <row r="38" spans="15:19" x14ac:dyDescent="0.25">
      <c r="O38" s="228">
        <f ca="1">SUMIFS(O$4:O$28,O$4:O$28,"&gt;50",O$4:O$28,"&lt;=60")</f>
        <v>0</v>
      </c>
      <c r="P38" s="228">
        <f t="shared" ref="P38:S38" ca="1" si="10">SUMIFS(P$4:P$28,P$4:P$28,"&gt;50",P$4:P$28,"&lt;=60")</f>
        <v>0</v>
      </c>
      <c r="Q38" s="228">
        <f t="shared" ca="1" si="10"/>
        <v>0</v>
      </c>
      <c r="R38" s="228">
        <f t="shared" ca="1" si="10"/>
        <v>0</v>
      </c>
      <c r="S38" s="228">
        <f t="shared" ca="1" si="10"/>
        <v>0</v>
      </c>
    </row>
  </sheetData>
  <mergeCells count="1">
    <mergeCell ref="A1:H1"/>
  </mergeCells>
  <dataValidations count="1">
    <dataValidation type="list" allowBlank="1" showInputMessage="1" showErrorMessage="1" sqref="H28:H31 H4:H7 D10:D13 H10:H13 D16:D19 H16:H19 D22:D25 H22:H25 D28:D31 D4:D7" xr:uid="{4946F930-7753-4D00-B95A-48BBD160584E}">
      <formula1>liste_villes</formula1>
    </dataValidation>
  </dataValidations>
  <pageMargins left="0.7" right="0.7" top="0.75" bottom="0.75" header="0.3" footer="0.3"/>
  <pageSetup paperSize="9" scale="7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9FA05C17-9FBF-49CF-ADDF-4E965E274A6A}">
            <xm:f>VLOOKUP(D10,'LISTE VILLES'!$A:$B,2,0)&lt;=5</xm:f>
            <x14:dxf>
              <fill>
                <patternFill>
                  <bgColor rgb="FF92D050"/>
                </patternFill>
              </fill>
            </x14:dxf>
          </x14:cfRule>
          <x14:cfRule type="expression" priority="2" stopIfTrue="1" id="{3C9FA631-D505-4153-A253-259BD51DBF94}">
            <xm:f>VLOOKUP(D10,'LISTE VILLES'!$A:$B,2,0)&lt;=10</xm:f>
            <x14:dxf>
              <fill>
                <patternFill>
                  <bgColor rgb="FF00B0F0"/>
                </patternFill>
              </fill>
            </x14:dxf>
          </x14:cfRule>
          <x14:cfRule type="expression" priority="3" stopIfTrue="1" id="{E0DB187C-B0F0-4076-A67B-E648FA530C20}">
            <xm:f>VLOOKUP(D10,'LISTE VILLES'!$A:$B,2,0)&lt;=20</xm:f>
            <x14:dxf>
              <fill>
                <patternFill>
                  <bgColor rgb="FFFFFF00"/>
                </patternFill>
              </fill>
            </x14:dxf>
          </x14:cfRule>
          <x14:cfRule type="expression" priority="4" stopIfTrue="1" id="{B9CBD6F1-2F0B-461C-8A58-15EDA3447302}">
            <xm:f>VLOOKUP(D10,'LISTE VILLES'!$A:$B,2,0)&lt;=30</xm:f>
            <x14:dxf>
              <fill>
                <patternFill>
                  <bgColor rgb="FFFF33CC"/>
                </patternFill>
              </fill>
            </x14:dxf>
          </x14:cfRule>
          <x14:cfRule type="expression" priority="5" stopIfTrue="1" id="{B036EA1D-3063-4E20-8680-6C007712401E}">
            <xm:f>VLOOKUP(D10,'LISTE VILLES'!$A:$B,2,0)&lt;=40</xm:f>
            <x14:dxf>
              <fill>
                <patternFill>
                  <bgColor rgb="FFFFC000"/>
                </patternFill>
              </fill>
            </x14:dxf>
          </x14:cfRule>
          <x14:cfRule type="expression" priority="6" stopIfTrue="1" id="{A81AA232-6D16-46B4-B943-97414827089B}">
            <xm:f>VLOOKUP(D10,'LISTE VILLES'!$A:$B,2,0)&lt;=50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7" stopIfTrue="1" id="{1D7ED8B2-7CBF-4F76-A694-E36FB985EF44}">
            <xm:f>VLOOKUP(D10,'LISTE VILLES'!$A:$B,2,0)&lt;=60</xm:f>
            <x14:dxf>
              <fill>
                <patternFill>
                  <bgColor rgb="FFFF0000"/>
                </patternFill>
              </fill>
            </x14:dxf>
          </x14:cfRule>
          <xm:sqref>D10:D31</xm:sqref>
        </x14:conditionalFormatting>
        <x14:conditionalFormatting xmlns:xm="http://schemas.microsoft.com/office/excel/2006/main">
          <x14:cfRule type="expression" priority="8" stopIfTrue="1" id="{5D49BD2D-BDBC-43A2-AD51-9000238D6F21}">
            <xm:f>VLOOKUP($H4,'LISTE VILLES'!$A:$B,2,0)&lt;=5</xm:f>
            <x14:dxf>
              <fill>
                <patternFill>
                  <bgColor rgb="FF92D050"/>
                </patternFill>
              </fill>
            </x14:dxf>
          </x14:cfRule>
          <x14:cfRule type="expression" priority="9" stopIfTrue="1" id="{5EB54FA0-7100-4632-98E2-910287D9A978}">
            <xm:f>VLOOKUP(H4,'LISTE VILLES'!$A:$B,2,0)&lt;=10</xm:f>
            <x14:dxf>
              <fill>
                <patternFill>
                  <bgColor rgb="FF00B0F0"/>
                </patternFill>
              </fill>
            </x14:dxf>
          </x14:cfRule>
          <x14:cfRule type="expression" priority="10" stopIfTrue="1" id="{48ED578E-B98C-4894-B92D-65855E6FAB5E}">
            <xm:f>VLOOKUP(H4,'LISTE VILLES'!$A:$B,2,0)&lt;=20</xm:f>
            <x14:dxf>
              <fill>
                <patternFill>
                  <bgColor rgb="FFFFFF00"/>
                </patternFill>
              </fill>
            </x14:dxf>
          </x14:cfRule>
          <x14:cfRule type="expression" priority="11" stopIfTrue="1" id="{BC4E12B9-6CA1-48EA-9AB7-99462947E3F0}">
            <xm:f>VLOOKUP(H4,'LISTE VILLES'!$A:$B,2,0)&lt;=30</xm:f>
            <x14:dxf>
              <fill>
                <patternFill>
                  <bgColor rgb="FFFF33CC"/>
                </patternFill>
              </fill>
            </x14:dxf>
          </x14:cfRule>
          <x14:cfRule type="expression" priority="12" stopIfTrue="1" id="{1B19F09E-552F-4ADB-A18E-552E12096B57}">
            <xm:f>VLOOKUP(H4,'LISTE VILLES'!$A:$B,2,0)&lt;=40</xm:f>
            <x14:dxf>
              <fill>
                <patternFill>
                  <bgColor rgb="FFFFC000"/>
                </patternFill>
              </fill>
            </x14:dxf>
          </x14:cfRule>
          <x14:cfRule type="expression" priority="13" stopIfTrue="1" id="{64E5A992-71A7-4144-A496-2DE706393551}">
            <xm:f>VLOOKUP(H4,'LISTE VILLES'!$A:$B,2,0)&lt;=50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4" stopIfTrue="1" id="{92BAC9E3-1030-4E62-9D4F-5DD7A178FABC}">
            <xm:f>VLOOKUP(H4,'LISTE VILLES'!$A:$B,2,0)&lt;=60</xm:f>
            <x14:dxf>
              <fill>
                <patternFill>
                  <bgColor rgb="FFFF0000"/>
                </patternFill>
              </fill>
            </x14:dxf>
          </x14:cfRule>
          <xm:sqref>H4:H31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31"/>
  <sheetViews>
    <sheetView workbookViewId="0">
      <selection activeCell="N24" sqref="N24"/>
    </sheetView>
  </sheetViews>
  <sheetFormatPr baseColWidth="10" defaultRowHeight="15" x14ac:dyDescent="0.25"/>
  <cols>
    <col min="1" max="1" width="9.7109375" customWidth="1"/>
    <col min="2" max="2" width="15.85546875" customWidth="1"/>
    <col min="3" max="3" width="6.5703125" customWidth="1"/>
    <col min="4" max="4" width="14.7109375" bestFit="1" customWidth="1"/>
    <col min="5" max="5" width="10.5703125" customWidth="1"/>
    <col min="6" max="6" width="16.140625" bestFit="1" customWidth="1"/>
    <col min="7" max="7" width="7.28515625" customWidth="1"/>
    <col min="8" max="8" width="16.42578125" customWidth="1"/>
    <col min="9" max="9" width="12.42578125" bestFit="1" customWidth="1"/>
  </cols>
  <sheetData>
    <row r="1" spans="1:8" ht="23.25" x14ac:dyDescent="0.35">
      <c r="A1" s="281" t="s">
        <v>906</v>
      </c>
      <c r="B1" s="281"/>
      <c r="C1" s="281"/>
      <c r="D1" s="281"/>
      <c r="E1" s="281"/>
      <c r="F1" s="281"/>
      <c r="G1" s="281"/>
      <c r="H1" s="281"/>
    </row>
    <row r="2" spans="1:8" ht="15.75" thickBot="1" x14ac:dyDescent="0.3">
      <c r="A2" s="44"/>
      <c r="B2" s="42" t="s">
        <v>912</v>
      </c>
      <c r="C2" s="44"/>
      <c r="D2" s="44"/>
      <c r="E2" s="44"/>
      <c r="F2" s="44"/>
      <c r="G2" s="44"/>
      <c r="H2" s="44"/>
    </row>
    <row r="3" spans="1:8" ht="15.75" thickBot="1" x14ac:dyDescent="0.3">
      <c r="B3" s="4" t="s">
        <v>0</v>
      </c>
      <c r="C3" s="5" t="s">
        <v>1</v>
      </c>
      <c r="D3" s="6" t="s">
        <v>2</v>
      </c>
      <c r="F3" s="18" t="s">
        <v>3</v>
      </c>
      <c r="G3" s="19" t="s">
        <v>1</v>
      </c>
      <c r="H3" s="20" t="s">
        <v>2</v>
      </c>
    </row>
    <row r="4" spans="1:8" x14ac:dyDescent="0.25">
      <c r="A4" s="17" t="s">
        <v>5</v>
      </c>
      <c r="B4" s="7"/>
      <c r="C4" s="3"/>
      <c r="D4" s="8"/>
      <c r="E4" s="47"/>
      <c r="F4" s="14" t="s">
        <v>1047</v>
      </c>
      <c r="G4" s="15" t="s">
        <v>481</v>
      </c>
      <c r="H4" s="16" t="s">
        <v>39</v>
      </c>
    </row>
    <row r="5" spans="1:8" x14ac:dyDescent="0.25">
      <c r="A5" s="17"/>
      <c r="B5" s="7"/>
      <c r="C5" s="3"/>
      <c r="D5" s="8"/>
      <c r="E5" s="39"/>
      <c r="F5" s="9" t="s">
        <v>1048</v>
      </c>
      <c r="G5" s="2" t="s">
        <v>21</v>
      </c>
      <c r="H5" s="10" t="s">
        <v>39</v>
      </c>
    </row>
    <row r="6" spans="1:8" x14ac:dyDescent="0.25">
      <c r="B6" s="36" t="s">
        <v>16</v>
      </c>
      <c r="C6" s="3"/>
      <c r="D6" s="8"/>
      <c r="F6" s="105"/>
      <c r="G6" s="2"/>
      <c r="H6" s="10"/>
    </row>
    <row r="7" spans="1:8" ht="15.75" thickBot="1" x14ac:dyDescent="0.3">
      <c r="A7" s="39"/>
      <c r="B7" s="11"/>
      <c r="C7" s="12"/>
      <c r="D7" s="13"/>
      <c r="F7" s="11"/>
      <c r="G7" s="12"/>
      <c r="H7" s="13"/>
    </row>
    <row r="8" spans="1:8" ht="15.75" thickBot="1" x14ac:dyDescent="0.3">
      <c r="B8" s="1" t="s">
        <v>913</v>
      </c>
    </row>
    <row r="9" spans="1:8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8" x14ac:dyDescent="0.25">
      <c r="A10" s="17" t="s">
        <v>5</v>
      </c>
      <c r="B10" s="7" t="s">
        <v>1053</v>
      </c>
      <c r="C10" s="3" t="s">
        <v>18</v>
      </c>
      <c r="D10" s="8" t="s">
        <v>19</v>
      </c>
      <c r="F10" s="7" t="s">
        <v>1049</v>
      </c>
      <c r="G10" s="3" t="s">
        <v>24</v>
      </c>
      <c r="H10" s="8" t="s">
        <v>27</v>
      </c>
    </row>
    <row r="11" spans="1:8" x14ac:dyDescent="0.25">
      <c r="A11" s="17"/>
      <c r="B11" s="7" t="s">
        <v>1054</v>
      </c>
      <c r="C11" s="3" t="s">
        <v>18</v>
      </c>
      <c r="D11" s="8" t="s">
        <v>31</v>
      </c>
      <c r="F11" s="7" t="s">
        <v>1050</v>
      </c>
      <c r="G11" s="3" t="s">
        <v>18</v>
      </c>
      <c r="H11" s="8" t="s">
        <v>22</v>
      </c>
    </row>
    <row r="12" spans="1:8" x14ac:dyDescent="0.25">
      <c r="B12" s="7" t="s">
        <v>1055</v>
      </c>
      <c r="C12" s="3" t="s">
        <v>28</v>
      </c>
      <c r="D12" s="8" t="s">
        <v>43</v>
      </c>
      <c r="F12" s="9" t="s">
        <v>1051</v>
      </c>
      <c r="G12" s="2" t="s">
        <v>18</v>
      </c>
      <c r="H12" s="10" t="s">
        <v>53</v>
      </c>
    </row>
    <row r="13" spans="1:8" ht="15.75" thickBot="1" x14ac:dyDescent="0.3">
      <c r="B13" s="11" t="s">
        <v>1056</v>
      </c>
      <c r="C13" s="12" t="s">
        <v>24</v>
      </c>
      <c r="D13" s="13" t="s">
        <v>98</v>
      </c>
      <c r="F13" s="11" t="s">
        <v>1052</v>
      </c>
      <c r="G13" s="12" t="s">
        <v>21</v>
      </c>
      <c r="H13" s="13" t="s">
        <v>20</v>
      </c>
    </row>
    <row r="14" spans="1:8" ht="15.75" thickBot="1" x14ac:dyDescent="0.3">
      <c r="B14" s="1" t="s">
        <v>914</v>
      </c>
    </row>
    <row r="15" spans="1:8" ht="15.75" thickBot="1" x14ac:dyDescent="0.3"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8" x14ac:dyDescent="0.25">
      <c r="A16" s="17" t="s">
        <v>5</v>
      </c>
      <c r="B16" s="14" t="s">
        <v>1057</v>
      </c>
      <c r="C16" s="15" t="s">
        <v>25</v>
      </c>
      <c r="D16" s="16" t="s">
        <v>19</v>
      </c>
      <c r="F16" s="9" t="s">
        <v>1058</v>
      </c>
      <c r="G16" s="2" t="s">
        <v>103</v>
      </c>
      <c r="H16" s="10" t="s">
        <v>14</v>
      </c>
    </row>
    <row r="17" spans="1:8" x14ac:dyDescent="0.25">
      <c r="A17" s="17"/>
      <c r="B17" s="155"/>
      <c r="C17" s="3"/>
      <c r="D17" s="8"/>
      <c r="F17" s="7" t="s">
        <v>1059</v>
      </c>
      <c r="G17" s="3" t="s">
        <v>18</v>
      </c>
      <c r="H17" s="8" t="s">
        <v>31</v>
      </c>
    </row>
    <row r="18" spans="1:8" x14ac:dyDescent="0.25">
      <c r="B18" s="9"/>
      <c r="C18" s="2"/>
      <c r="D18" s="10"/>
      <c r="F18" s="9" t="s">
        <v>1060</v>
      </c>
      <c r="G18" s="2" t="s">
        <v>18</v>
      </c>
      <c r="H18" s="10" t="s">
        <v>47</v>
      </c>
    </row>
    <row r="19" spans="1:8" ht="15.75" thickBot="1" x14ac:dyDescent="0.3">
      <c r="B19" s="11"/>
      <c r="C19" s="12"/>
      <c r="D19" s="13"/>
      <c r="F19" s="11"/>
      <c r="G19" s="12"/>
      <c r="H19" s="13"/>
    </row>
    <row r="20" spans="1:8" ht="15.75" thickBot="1" x14ac:dyDescent="0.3">
      <c r="B20" s="1" t="s">
        <v>915</v>
      </c>
    </row>
    <row r="21" spans="1:8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</row>
    <row r="22" spans="1:8" x14ac:dyDescent="0.25">
      <c r="A22" s="37"/>
      <c r="B22" s="7"/>
      <c r="C22" s="3"/>
      <c r="D22" s="8"/>
      <c r="F22" s="7"/>
      <c r="G22" s="3"/>
      <c r="H22" s="8"/>
    </row>
    <row r="23" spans="1:8" x14ac:dyDescent="0.25">
      <c r="B23" s="7"/>
      <c r="C23" s="3"/>
      <c r="D23" s="8"/>
      <c r="F23" s="7"/>
      <c r="G23" s="3"/>
      <c r="H23" s="8"/>
    </row>
    <row r="24" spans="1:8" x14ac:dyDescent="0.25">
      <c r="B24" s="9"/>
      <c r="C24" s="2"/>
      <c r="D24" s="10"/>
      <c r="F24" s="7"/>
      <c r="G24" s="3"/>
      <c r="H24" s="8"/>
    </row>
    <row r="25" spans="1:8" ht="15.75" thickBot="1" x14ac:dyDescent="0.3">
      <c r="A25" s="39"/>
      <c r="B25" s="11"/>
      <c r="C25" s="12"/>
      <c r="D25" s="13"/>
      <c r="F25" s="11"/>
      <c r="G25" s="12"/>
      <c r="H25" s="13"/>
    </row>
    <row r="26" spans="1:8" ht="15.75" thickBot="1" x14ac:dyDescent="0.3">
      <c r="B26" s="1" t="s">
        <v>916</v>
      </c>
    </row>
    <row r="27" spans="1:8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</row>
    <row r="28" spans="1:8" x14ac:dyDescent="0.25">
      <c r="A28" s="37"/>
      <c r="B28" s="7"/>
      <c r="C28" s="3"/>
      <c r="D28" s="8"/>
      <c r="F28" s="7"/>
      <c r="G28" s="3"/>
      <c r="H28" s="8"/>
    </row>
    <row r="29" spans="1:8" x14ac:dyDescent="0.25">
      <c r="B29" s="7"/>
      <c r="C29" s="3"/>
      <c r="D29" s="8"/>
      <c r="F29" s="7"/>
      <c r="G29" s="3"/>
      <c r="H29" s="8"/>
    </row>
    <row r="30" spans="1:8" x14ac:dyDescent="0.25">
      <c r="B30" s="9"/>
      <c r="C30" s="2"/>
      <c r="D30" s="10"/>
      <c r="F30" s="9"/>
      <c r="G30" s="2"/>
      <c r="H30" s="10"/>
    </row>
    <row r="31" spans="1:8" ht="15.75" thickBot="1" x14ac:dyDescent="0.3">
      <c r="B31" s="11"/>
      <c r="C31" s="12"/>
      <c r="D31" s="13"/>
      <c r="F31" s="11"/>
      <c r="G31" s="12"/>
      <c r="H31" s="13"/>
    </row>
  </sheetData>
  <mergeCells count="1">
    <mergeCell ref="A1:H1"/>
  </mergeCells>
  <pageMargins left="0.7" right="0.7" top="0.75" bottom="0.75" header="0.3" footer="0.3"/>
  <pageSetup paperSize="9" scale="8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31"/>
  <sheetViews>
    <sheetView workbookViewId="0">
      <selection activeCell="N24" sqref="N24"/>
    </sheetView>
  </sheetViews>
  <sheetFormatPr baseColWidth="10" defaultRowHeight="15" x14ac:dyDescent="0.25"/>
  <cols>
    <col min="4" max="4" width="17.42578125" customWidth="1"/>
    <col min="8" max="8" width="15" bestFit="1" customWidth="1"/>
  </cols>
  <sheetData>
    <row r="1" spans="1:8" ht="23.25" x14ac:dyDescent="0.35">
      <c r="A1" s="281" t="s">
        <v>917</v>
      </c>
      <c r="B1" s="281"/>
      <c r="C1" s="281"/>
      <c r="D1" s="281"/>
      <c r="E1" s="281"/>
      <c r="F1" s="281"/>
      <c r="G1" s="281"/>
      <c r="H1" s="281"/>
    </row>
    <row r="2" spans="1:8" ht="15.75" thickBot="1" x14ac:dyDescent="0.3">
      <c r="A2" s="44"/>
      <c r="B2" s="42" t="s">
        <v>918</v>
      </c>
      <c r="C2" s="44"/>
      <c r="D2" s="44"/>
      <c r="E2" s="44"/>
      <c r="F2" s="44"/>
      <c r="G2" s="44"/>
      <c r="H2" s="44"/>
    </row>
    <row r="3" spans="1:8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A4" s="17" t="s">
        <v>5</v>
      </c>
      <c r="B4" s="7"/>
      <c r="C4" s="3"/>
      <c r="D4" s="8"/>
      <c r="E4" s="39"/>
      <c r="F4" s="7" t="s">
        <v>951</v>
      </c>
      <c r="G4" s="3" t="s">
        <v>24</v>
      </c>
      <c r="H4" s="8" t="s">
        <v>47</v>
      </c>
    </row>
    <row r="5" spans="1:8" x14ac:dyDescent="0.25">
      <c r="B5" s="36" t="s">
        <v>16</v>
      </c>
      <c r="C5" s="3"/>
      <c r="D5" s="8"/>
      <c r="F5" s="7" t="s">
        <v>966</v>
      </c>
      <c r="G5" s="3" t="s">
        <v>21</v>
      </c>
      <c r="H5" s="8" t="s">
        <v>980</v>
      </c>
    </row>
    <row r="6" spans="1:8" x14ac:dyDescent="0.25">
      <c r="B6" s="9"/>
      <c r="C6" s="2"/>
      <c r="D6" s="10"/>
      <c r="F6" s="9" t="s">
        <v>985</v>
      </c>
      <c r="G6" s="2" t="s">
        <v>21</v>
      </c>
      <c r="H6" s="10" t="s">
        <v>47</v>
      </c>
    </row>
    <row r="7" spans="1:8" ht="15.75" thickBot="1" x14ac:dyDescent="0.3">
      <c r="A7" s="39"/>
      <c r="B7" s="11"/>
      <c r="C7" s="12"/>
      <c r="D7" s="13"/>
      <c r="F7" s="11"/>
      <c r="G7" s="12"/>
      <c r="H7" s="13"/>
    </row>
    <row r="8" spans="1:8" ht="15.75" thickBot="1" x14ac:dyDescent="0.3">
      <c r="B8" s="1" t="s">
        <v>919</v>
      </c>
    </row>
    <row r="9" spans="1:8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8" x14ac:dyDescent="0.25">
      <c r="A10" s="17" t="s">
        <v>5</v>
      </c>
      <c r="B10" s="7" t="s">
        <v>108</v>
      </c>
      <c r="C10" s="3" t="s">
        <v>24</v>
      </c>
      <c r="D10" s="8" t="s">
        <v>26</v>
      </c>
      <c r="F10" s="7" t="s">
        <v>974</v>
      </c>
      <c r="G10" s="3" t="s">
        <v>25</v>
      </c>
      <c r="H10" s="8" t="s">
        <v>967</v>
      </c>
    </row>
    <row r="11" spans="1:8" x14ac:dyDescent="0.25">
      <c r="A11" s="17"/>
      <c r="B11" s="7" t="s">
        <v>961</v>
      </c>
      <c r="C11" s="3" t="s">
        <v>103</v>
      </c>
      <c r="D11" s="8" t="s">
        <v>65</v>
      </c>
      <c r="F11" s="7" t="s">
        <v>115</v>
      </c>
      <c r="G11" s="3" t="s">
        <v>21</v>
      </c>
      <c r="H11" s="8" t="s">
        <v>272</v>
      </c>
    </row>
    <row r="12" spans="1:8" x14ac:dyDescent="0.25">
      <c r="B12" s="9" t="s">
        <v>973</v>
      </c>
      <c r="C12" s="3" t="s">
        <v>103</v>
      </c>
      <c r="D12" s="8" t="s">
        <v>19</v>
      </c>
      <c r="F12" s="9"/>
      <c r="G12" s="2"/>
      <c r="H12" s="10"/>
    </row>
    <row r="13" spans="1:8" ht="15.75" thickBot="1" x14ac:dyDescent="0.3">
      <c r="B13" s="11" t="s">
        <v>975</v>
      </c>
      <c r="C13" s="12" t="s">
        <v>103</v>
      </c>
      <c r="D13" s="13" t="s">
        <v>19</v>
      </c>
      <c r="F13" s="11"/>
      <c r="G13" s="12"/>
      <c r="H13" s="13"/>
    </row>
    <row r="14" spans="1:8" ht="15.75" thickBot="1" x14ac:dyDescent="0.3">
      <c r="B14" s="1" t="s">
        <v>920</v>
      </c>
    </row>
    <row r="15" spans="1:8" ht="15.75" thickBot="1" x14ac:dyDescent="0.3"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8" x14ac:dyDescent="0.25">
      <c r="A16" s="17" t="s">
        <v>5</v>
      </c>
      <c r="B16" s="14" t="s">
        <v>976</v>
      </c>
      <c r="C16" s="15" t="s">
        <v>103</v>
      </c>
      <c r="D16" s="16" t="s">
        <v>97</v>
      </c>
      <c r="F16" s="14" t="s">
        <v>699</v>
      </c>
      <c r="G16" s="15" t="s">
        <v>18</v>
      </c>
      <c r="H16" s="16" t="s">
        <v>53</v>
      </c>
    </row>
    <row r="17" spans="1:8" x14ac:dyDescent="0.25">
      <c r="B17" s="9" t="s">
        <v>981</v>
      </c>
      <c r="C17" s="2" t="s">
        <v>103</v>
      </c>
      <c r="D17" s="10" t="s">
        <v>19</v>
      </c>
      <c r="F17" s="9" t="s">
        <v>953</v>
      </c>
      <c r="G17" s="2" t="s">
        <v>21</v>
      </c>
      <c r="H17" s="10" t="s">
        <v>38</v>
      </c>
    </row>
    <row r="18" spans="1:8" x14ac:dyDescent="0.25">
      <c r="B18" s="9" t="s">
        <v>979</v>
      </c>
      <c r="C18" s="2" t="s">
        <v>103</v>
      </c>
      <c r="D18" s="10" t="s">
        <v>22</v>
      </c>
      <c r="F18" s="9" t="s">
        <v>304</v>
      </c>
      <c r="G18" s="2" t="s">
        <v>23</v>
      </c>
      <c r="H18" s="10" t="s">
        <v>55</v>
      </c>
    </row>
    <row r="19" spans="1:8" ht="15.75" thickBot="1" x14ac:dyDescent="0.3">
      <c r="B19" s="11" t="s">
        <v>982</v>
      </c>
      <c r="C19" s="12" t="s">
        <v>103</v>
      </c>
      <c r="D19" s="13" t="s">
        <v>32</v>
      </c>
      <c r="F19" s="11"/>
      <c r="G19" s="12"/>
      <c r="H19" s="13"/>
    </row>
    <row r="20" spans="1:8" ht="15.75" thickBot="1" x14ac:dyDescent="0.3">
      <c r="B20" s="1" t="s">
        <v>921</v>
      </c>
    </row>
    <row r="21" spans="1:8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</row>
    <row r="22" spans="1:8" x14ac:dyDescent="0.25">
      <c r="A22" s="37"/>
      <c r="B22" s="7"/>
      <c r="C22" s="3"/>
      <c r="D22" s="8"/>
      <c r="F22" s="7"/>
      <c r="G22" s="3"/>
      <c r="H22" s="8"/>
    </row>
    <row r="23" spans="1:8" x14ac:dyDescent="0.25">
      <c r="B23" s="7"/>
      <c r="C23" s="3"/>
      <c r="D23" s="8"/>
      <c r="F23" s="7"/>
      <c r="G23" s="3"/>
      <c r="H23" s="8"/>
    </row>
    <row r="24" spans="1:8" x14ac:dyDescent="0.25">
      <c r="B24" s="9"/>
      <c r="C24" s="2"/>
      <c r="D24" s="10"/>
      <c r="F24" s="7"/>
      <c r="G24" s="3"/>
      <c r="H24" s="8"/>
    </row>
    <row r="25" spans="1:8" ht="15.75" thickBot="1" x14ac:dyDescent="0.3">
      <c r="A25" s="39"/>
      <c r="B25" s="11"/>
      <c r="C25" s="12"/>
      <c r="D25" s="13"/>
      <c r="F25" s="11"/>
      <c r="G25" s="12"/>
      <c r="H25" s="13"/>
    </row>
    <row r="26" spans="1:8" ht="15.75" thickBot="1" x14ac:dyDescent="0.3">
      <c r="B26" s="1" t="s">
        <v>922</v>
      </c>
    </row>
    <row r="27" spans="1:8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</row>
    <row r="28" spans="1:8" x14ac:dyDescent="0.25">
      <c r="A28" s="37"/>
      <c r="B28" s="7"/>
      <c r="C28" s="3"/>
      <c r="D28" s="8"/>
      <c r="F28" s="7"/>
      <c r="G28" s="3"/>
      <c r="H28" s="8"/>
    </row>
    <row r="29" spans="1:8" x14ac:dyDescent="0.25">
      <c r="B29" s="7"/>
      <c r="C29" s="3"/>
      <c r="D29" s="8"/>
      <c r="F29" s="7"/>
      <c r="G29" s="3"/>
      <c r="H29" s="8"/>
    </row>
    <row r="30" spans="1:8" x14ac:dyDescent="0.25">
      <c r="B30" s="9"/>
      <c r="C30" s="2"/>
      <c r="D30" s="10"/>
      <c r="F30" s="9"/>
      <c r="G30" s="2"/>
      <c r="H30" s="10"/>
    </row>
    <row r="31" spans="1:8" ht="15.75" thickBot="1" x14ac:dyDescent="0.3">
      <c r="B31" s="11"/>
      <c r="C31" s="12"/>
      <c r="D31" s="13"/>
      <c r="F31" s="11"/>
      <c r="G31" s="12"/>
      <c r="H31" s="13"/>
    </row>
  </sheetData>
  <mergeCells count="1">
    <mergeCell ref="A1:H1"/>
  </mergeCells>
  <pageMargins left="0.7" right="0.7" top="0.75" bottom="0.75" header="0.3" footer="0.3"/>
  <pageSetup paperSize="9" scale="86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31"/>
  <sheetViews>
    <sheetView workbookViewId="0">
      <selection activeCell="N24" sqref="N24"/>
    </sheetView>
  </sheetViews>
  <sheetFormatPr baseColWidth="10" defaultRowHeight="15" x14ac:dyDescent="0.25"/>
  <cols>
    <col min="1" max="1" width="15" customWidth="1"/>
    <col min="4" max="4" width="14.7109375" bestFit="1" customWidth="1"/>
    <col min="5" max="5" width="12.85546875" customWidth="1"/>
    <col min="8" max="8" width="19.42578125" bestFit="1" customWidth="1"/>
  </cols>
  <sheetData>
    <row r="1" spans="1:9" ht="23.25" x14ac:dyDescent="0.35">
      <c r="A1" s="281" t="s">
        <v>923</v>
      </c>
      <c r="B1" s="281"/>
      <c r="C1" s="281"/>
      <c r="D1" s="281"/>
      <c r="E1" s="281"/>
      <c r="F1" s="281"/>
      <c r="G1" s="281"/>
      <c r="H1" s="281"/>
    </row>
    <row r="2" spans="1:9" ht="15.75" thickBot="1" x14ac:dyDescent="0.3">
      <c r="A2" s="44"/>
      <c r="B2" s="42" t="s">
        <v>924</v>
      </c>
      <c r="C2" s="44"/>
      <c r="D2" s="44"/>
      <c r="E2" s="44"/>
      <c r="F2" s="44"/>
      <c r="G2" s="44"/>
      <c r="H2" s="44"/>
    </row>
    <row r="3" spans="1:9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9" x14ac:dyDescent="0.25">
      <c r="A4" s="17" t="s">
        <v>5</v>
      </c>
      <c r="B4" s="7"/>
      <c r="C4" s="3"/>
      <c r="D4" s="8"/>
      <c r="F4" s="7" t="s">
        <v>969</v>
      </c>
      <c r="G4" s="3" t="s">
        <v>18</v>
      </c>
      <c r="H4" s="8" t="s">
        <v>14</v>
      </c>
    </row>
    <row r="5" spans="1:9" x14ac:dyDescent="0.25">
      <c r="B5" s="36" t="s">
        <v>16</v>
      </c>
      <c r="C5" s="36" t="s">
        <v>16</v>
      </c>
      <c r="D5" s="8"/>
      <c r="F5" s="9" t="s">
        <v>950</v>
      </c>
      <c r="G5" s="2" t="s">
        <v>18</v>
      </c>
      <c r="H5" s="10" t="s">
        <v>19</v>
      </c>
    </row>
    <row r="6" spans="1:9" x14ac:dyDescent="0.25">
      <c r="B6" s="9"/>
      <c r="C6" s="2"/>
      <c r="D6" s="10"/>
      <c r="E6" s="28"/>
      <c r="F6" s="9" t="s">
        <v>965</v>
      </c>
      <c r="G6" s="2" t="s">
        <v>18</v>
      </c>
      <c r="H6" s="10" t="s">
        <v>26</v>
      </c>
      <c r="I6" s="39"/>
    </row>
    <row r="7" spans="1:9" ht="15.75" thickBot="1" x14ac:dyDescent="0.3">
      <c r="A7" s="39"/>
      <c r="B7" s="11"/>
      <c r="C7" s="12"/>
      <c r="D7" s="13"/>
      <c r="F7" s="11" t="s">
        <v>987</v>
      </c>
      <c r="G7" s="12" t="s">
        <v>21</v>
      </c>
      <c r="H7" s="13" t="s">
        <v>31</v>
      </c>
    </row>
    <row r="8" spans="1:9" ht="15.75" thickBot="1" x14ac:dyDescent="0.3">
      <c r="B8" s="1" t="s">
        <v>925</v>
      </c>
    </row>
    <row r="9" spans="1:9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9" x14ac:dyDescent="0.25">
      <c r="A10" s="17" t="s">
        <v>5</v>
      </c>
      <c r="B10" s="7" t="s">
        <v>978</v>
      </c>
      <c r="C10" s="3" t="s">
        <v>21</v>
      </c>
      <c r="D10" s="8" t="s">
        <v>377</v>
      </c>
      <c r="F10" s="7" t="s">
        <v>977</v>
      </c>
      <c r="G10" s="3" t="s">
        <v>21</v>
      </c>
      <c r="H10" s="8" t="s">
        <v>259</v>
      </c>
    </row>
    <row r="11" spans="1:9" ht="18.75" customHeight="1" x14ac:dyDescent="0.25">
      <c r="A11" s="17"/>
      <c r="B11" s="7" t="s">
        <v>984</v>
      </c>
      <c r="C11" s="3" t="s">
        <v>21</v>
      </c>
      <c r="D11" s="8" t="s">
        <v>36</v>
      </c>
      <c r="E11" s="76"/>
      <c r="F11" s="7" t="s">
        <v>227</v>
      </c>
      <c r="G11" s="3" t="s">
        <v>28</v>
      </c>
      <c r="H11" s="8" t="s">
        <v>33</v>
      </c>
    </row>
    <row r="12" spans="1:9" x14ac:dyDescent="0.25">
      <c r="A12" s="77"/>
      <c r="B12" s="51" t="s">
        <v>986</v>
      </c>
      <c r="C12" s="52" t="s">
        <v>21</v>
      </c>
      <c r="D12" s="53" t="s">
        <v>26</v>
      </c>
      <c r="F12" s="30"/>
      <c r="G12" s="31"/>
      <c r="H12" s="32"/>
    </row>
    <row r="13" spans="1:9" ht="15.75" thickBot="1" x14ac:dyDescent="0.3">
      <c r="A13" s="28" t="s">
        <v>989</v>
      </c>
      <c r="B13" s="11" t="s">
        <v>988</v>
      </c>
      <c r="C13" s="12" t="s">
        <v>18</v>
      </c>
      <c r="D13" s="13" t="s">
        <v>43</v>
      </c>
      <c r="F13" s="11"/>
      <c r="G13" s="12"/>
      <c r="H13" s="13"/>
    </row>
    <row r="14" spans="1:9" ht="15.75" thickBot="1" x14ac:dyDescent="0.3">
      <c r="B14" s="1" t="s">
        <v>926</v>
      </c>
    </row>
    <row r="15" spans="1:9" ht="15.75" thickBot="1" x14ac:dyDescent="0.3"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9" x14ac:dyDescent="0.25">
      <c r="A16" s="39"/>
      <c r="B16" s="14"/>
      <c r="C16" s="15"/>
      <c r="D16" s="16"/>
      <c r="F16" s="14"/>
      <c r="G16" s="15"/>
      <c r="H16" s="16"/>
    </row>
    <row r="17" spans="1:8" x14ac:dyDescent="0.25">
      <c r="A17" s="17" t="s">
        <v>5</v>
      </c>
      <c r="B17" s="7"/>
      <c r="C17" s="3"/>
      <c r="D17" s="8"/>
      <c r="F17" s="7"/>
      <c r="G17" s="3"/>
      <c r="H17" s="8"/>
    </row>
    <row r="18" spans="1:8" x14ac:dyDescent="0.25">
      <c r="B18" s="9"/>
      <c r="C18" s="27"/>
      <c r="D18" s="10"/>
      <c r="F18" s="9"/>
      <c r="G18" s="2"/>
      <c r="H18" s="10"/>
    </row>
    <row r="19" spans="1:8" ht="15.75" thickBot="1" x14ac:dyDescent="0.3">
      <c r="B19" s="11"/>
      <c r="C19" s="12"/>
      <c r="D19" s="13"/>
      <c r="F19" s="11"/>
      <c r="G19" s="12"/>
      <c r="H19" s="13"/>
    </row>
    <row r="20" spans="1:8" ht="15.75" thickBot="1" x14ac:dyDescent="0.3">
      <c r="B20" s="1" t="s">
        <v>927</v>
      </c>
    </row>
    <row r="21" spans="1:8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</row>
    <row r="22" spans="1:8" x14ac:dyDescent="0.25">
      <c r="A22" s="37"/>
      <c r="B22" s="7"/>
      <c r="C22" s="3"/>
      <c r="D22" s="8"/>
      <c r="F22" s="7"/>
      <c r="G22" s="3"/>
      <c r="H22" s="8"/>
    </row>
    <row r="23" spans="1:8" x14ac:dyDescent="0.25">
      <c r="B23" s="7"/>
      <c r="C23" s="3"/>
      <c r="D23" s="8"/>
      <c r="F23" s="7"/>
      <c r="G23" s="3"/>
      <c r="H23" s="8"/>
    </row>
    <row r="24" spans="1:8" x14ac:dyDescent="0.25">
      <c r="B24" s="9"/>
      <c r="C24" s="2"/>
      <c r="D24" s="10"/>
      <c r="F24" s="7"/>
      <c r="G24" s="3"/>
      <c r="H24" s="8"/>
    </row>
    <row r="25" spans="1:8" ht="15.75" thickBot="1" x14ac:dyDescent="0.3">
      <c r="A25" s="39"/>
      <c r="B25" s="11"/>
      <c r="C25" s="12"/>
      <c r="D25" s="13"/>
      <c r="F25" s="11"/>
      <c r="G25" s="12"/>
      <c r="H25" s="13"/>
    </row>
    <row r="26" spans="1:8" ht="15.75" thickBot="1" x14ac:dyDescent="0.3">
      <c r="B26" s="1" t="s">
        <v>928</v>
      </c>
    </row>
    <row r="27" spans="1:8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</row>
    <row r="28" spans="1:8" x14ac:dyDescent="0.25">
      <c r="A28" s="37"/>
      <c r="B28" s="7"/>
      <c r="C28" s="3"/>
      <c r="D28" s="8"/>
      <c r="F28" s="7"/>
      <c r="G28" s="3"/>
      <c r="H28" s="8"/>
    </row>
    <row r="29" spans="1:8" x14ac:dyDescent="0.25">
      <c r="B29" s="7"/>
      <c r="C29" s="3"/>
      <c r="D29" s="8"/>
      <c r="F29" s="7"/>
      <c r="G29" s="3"/>
      <c r="H29" s="8"/>
    </row>
    <row r="30" spans="1:8" x14ac:dyDescent="0.25">
      <c r="B30" s="9"/>
      <c r="C30" s="2"/>
      <c r="D30" s="10"/>
      <c r="F30" s="9"/>
      <c r="G30" s="2"/>
      <c r="H30" s="10"/>
    </row>
    <row r="31" spans="1:8" ht="15.75" thickBot="1" x14ac:dyDescent="0.3">
      <c r="B31" s="11"/>
      <c r="C31" s="12"/>
      <c r="D31" s="13"/>
      <c r="F31" s="11"/>
      <c r="G31" s="12"/>
      <c r="H31" s="13"/>
    </row>
  </sheetData>
  <mergeCells count="1">
    <mergeCell ref="A1:H1"/>
  </mergeCells>
  <pageMargins left="0.7" right="0.7" top="0.75" bottom="0.75" header="0.3" footer="0.3"/>
  <pageSetup paperSize="9" scale="81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35"/>
  <sheetViews>
    <sheetView workbookViewId="0">
      <selection activeCell="N24" sqref="N24"/>
    </sheetView>
  </sheetViews>
  <sheetFormatPr baseColWidth="10" defaultRowHeight="15" x14ac:dyDescent="0.25"/>
  <cols>
    <col min="4" max="4" width="14.7109375" bestFit="1" customWidth="1"/>
    <col min="8" max="8" width="18" customWidth="1"/>
  </cols>
  <sheetData>
    <row r="1" spans="1:8" ht="23.25" x14ac:dyDescent="0.35">
      <c r="A1" s="281" t="s">
        <v>929</v>
      </c>
      <c r="B1" s="281"/>
      <c r="C1" s="281"/>
      <c r="D1" s="281"/>
      <c r="E1" s="281"/>
      <c r="F1" s="281"/>
      <c r="G1" s="281"/>
      <c r="H1" s="281"/>
    </row>
    <row r="2" spans="1:8" ht="15.75" thickBot="1" x14ac:dyDescent="0.3">
      <c r="A2" s="44"/>
      <c r="B2" s="42" t="s">
        <v>930</v>
      </c>
      <c r="C2" s="44"/>
      <c r="D2" s="44"/>
      <c r="E2" s="44"/>
      <c r="F2" s="44"/>
      <c r="G2" s="44"/>
      <c r="H2" s="44"/>
    </row>
    <row r="3" spans="1:8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A4" s="17" t="s">
        <v>5</v>
      </c>
      <c r="B4" s="7"/>
      <c r="C4" s="3"/>
      <c r="D4" s="8"/>
      <c r="F4" s="7" t="s">
        <v>947</v>
      </c>
      <c r="G4" s="3" t="s">
        <v>23</v>
      </c>
      <c r="H4" s="8" t="s">
        <v>48</v>
      </c>
    </row>
    <row r="5" spans="1:8" x14ac:dyDescent="0.25">
      <c r="B5" s="36" t="s">
        <v>16</v>
      </c>
      <c r="C5" s="3"/>
      <c r="D5" s="8"/>
      <c r="E5" s="39"/>
      <c r="F5" s="7" t="s">
        <v>964</v>
      </c>
      <c r="G5" s="3" t="s">
        <v>28</v>
      </c>
      <c r="H5" s="8" t="s">
        <v>74</v>
      </c>
    </row>
    <row r="6" spans="1:8" x14ac:dyDescent="0.25">
      <c r="B6" s="9"/>
      <c r="C6" s="2"/>
      <c r="D6" s="10"/>
      <c r="F6" s="9" t="s">
        <v>970</v>
      </c>
      <c r="G6" s="2" t="s">
        <v>18</v>
      </c>
      <c r="H6" s="10" t="s">
        <v>43</v>
      </c>
    </row>
    <row r="7" spans="1:8" ht="15.75" thickBot="1" x14ac:dyDescent="0.3">
      <c r="A7" s="39"/>
      <c r="B7" s="11"/>
      <c r="C7" s="12"/>
      <c r="D7" s="13"/>
      <c r="F7" s="11"/>
      <c r="G7" s="12"/>
      <c r="H7" s="13"/>
    </row>
    <row r="8" spans="1:8" ht="15.75" thickBot="1" x14ac:dyDescent="0.3">
      <c r="B8" s="1" t="s">
        <v>931</v>
      </c>
    </row>
    <row r="9" spans="1:8" ht="15.75" thickBot="1" x14ac:dyDescent="0.3">
      <c r="B9" s="18" t="s">
        <v>0</v>
      </c>
      <c r="C9" s="19" t="s">
        <v>1</v>
      </c>
      <c r="D9" s="20" t="s">
        <v>2</v>
      </c>
      <c r="F9" s="4" t="s">
        <v>3</v>
      </c>
      <c r="G9" s="5" t="s">
        <v>1</v>
      </c>
      <c r="H9" s="6" t="s">
        <v>2</v>
      </c>
    </row>
    <row r="10" spans="1:8" x14ac:dyDescent="0.25">
      <c r="A10" s="17" t="s">
        <v>5</v>
      </c>
      <c r="B10" s="14" t="s">
        <v>958</v>
      </c>
      <c r="C10" s="15" t="s">
        <v>23</v>
      </c>
      <c r="D10" s="16" t="s">
        <v>983</v>
      </c>
      <c r="F10" s="7"/>
      <c r="G10" s="3"/>
      <c r="H10" s="8"/>
    </row>
    <row r="11" spans="1:8" x14ac:dyDescent="0.25">
      <c r="A11" s="39"/>
      <c r="B11" s="9"/>
      <c r="C11" s="2"/>
      <c r="D11" s="10"/>
      <c r="F11" s="7"/>
      <c r="G11" s="3"/>
      <c r="H11" s="8"/>
    </row>
    <row r="12" spans="1:8" x14ac:dyDescent="0.25">
      <c r="B12" s="9"/>
      <c r="C12" s="2"/>
      <c r="D12" s="10"/>
      <c r="F12" s="9"/>
      <c r="G12" s="2"/>
      <c r="H12" s="10"/>
    </row>
    <row r="13" spans="1:8" ht="15.75" thickBot="1" x14ac:dyDescent="0.3">
      <c r="B13" s="11"/>
      <c r="C13" s="12"/>
      <c r="D13" s="13"/>
      <c r="F13" s="11"/>
      <c r="G13" s="12"/>
      <c r="H13" s="13"/>
    </row>
    <row r="14" spans="1:8" ht="15.75" thickBot="1" x14ac:dyDescent="0.3">
      <c r="B14" s="1" t="s">
        <v>932</v>
      </c>
    </row>
    <row r="15" spans="1:8" ht="15.75" thickBot="1" x14ac:dyDescent="0.3"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8" x14ac:dyDescent="0.25">
      <c r="A16" s="17" t="s">
        <v>5</v>
      </c>
      <c r="B16" s="14" t="s">
        <v>971</v>
      </c>
      <c r="C16" s="15" t="s">
        <v>18</v>
      </c>
      <c r="D16" s="16" t="s">
        <v>31</v>
      </c>
      <c r="E16" s="28" t="s">
        <v>972</v>
      </c>
      <c r="F16" s="14" t="s">
        <v>264</v>
      </c>
      <c r="G16" s="15" t="s">
        <v>21</v>
      </c>
      <c r="H16" s="16" t="s">
        <v>46</v>
      </c>
    </row>
    <row r="17" spans="1:8" x14ac:dyDescent="0.25">
      <c r="A17" s="39"/>
      <c r="B17" s="7"/>
      <c r="C17" s="2"/>
      <c r="D17" s="10"/>
      <c r="F17" s="9"/>
      <c r="G17" s="2"/>
      <c r="H17" s="10"/>
    </row>
    <row r="18" spans="1:8" x14ac:dyDescent="0.25">
      <c r="B18" s="30"/>
      <c r="C18" s="31"/>
      <c r="D18" s="32"/>
      <c r="F18" s="7"/>
      <c r="G18" s="3"/>
      <c r="H18" s="8"/>
    </row>
    <row r="19" spans="1:8" ht="15.75" thickBot="1" x14ac:dyDescent="0.3">
      <c r="B19" s="11"/>
      <c r="C19" s="12"/>
      <c r="D19" s="13"/>
      <c r="F19" s="11"/>
      <c r="G19" s="12"/>
      <c r="H19" s="13"/>
    </row>
    <row r="20" spans="1:8" ht="15.75" thickBot="1" x14ac:dyDescent="0.3">
      <c r="B20" s="1" t="s">
        <v>933</v>
      </c>
    </row>
    <row r="21" spans="1:8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</row>
    <row r="22" spans="1:8" x14ac:dyDescent="0.25">
      <c r="A22" s="37"/>
      <c r="B22" s="7"/>
      <c r="C22" s="3"/>
      <c r="D22" s="8"/>
      <c r="F22" s="7"/>
      <c r="G22" s="3"/>
      <c r="H22" s="8"/>
    </row>
    <row r="23" spans="1:8" x14ac:dyDescent="0.25">
      <c r="B23" s="7"/>
      <c r="C23" s="3"/>
      <c r="D23" s="8"/>
      <c r="F23" s="7"/>
      <c r="G23" s="3"/>
      <c r="H23" s="8"/>
    </row>
    <row r="24" spans="1:8" x14ac:dyDescent="0.25">
      <c r="B24" s="9"/>
      <c r="C24" s="2"/>
      <c r="D24" s="10"/>
      <c r="F24" s="7"/>
      <c r="G24" s="3"/>
      <c r="H24" s="8"/>
    </row>
    <row r="25" spans="1:8" ht="15.75" thickBot="1" x14ac:dyDescent="0.3">
      <c r="A25" s="39"/>
      <c r="B25" s="11"/>
      <c r="C25" s="12"/>
      <c r="D25" s="13"/>
      <c r="F25" s="11"/>
      <c r="G25" s="12"/>
      <c r="H25" s="13"/>
    </row>
    <row r="26" spans="1:8" ht="15.75" thickBot="1" x14ac:dyDescent="0.3">
      <c r="B26" s="1" t="s">
        <v>934</v>
      </c>
    </row>
    <row r="27" spans="1:8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</row>
    <row r="28" spans="1:8" x14ac:dyDescent="0.25">
      <c r="A28" s="37"/>
      <c r="B28" s="7"/>
      <c r="C28" s="3"/>
      <c r="D28" s="8"/>
      <c r="F28" s="7"/>
      <c r="G28" s="3"/>
      <c r="H28" s="8"/>
    </row>
    <row r="29" spans="1:8" x14ac:dyDescent="0.25">
      <c r="B29" s="7"/>
      <c r="C29" s="3"/>
      <c r="D29" s="8"/>
      <c r="F29" s="7"/>
      <c r="G29" s="3"/>
      <c r="H29" s="8"/>
    </row>
    <row r="30" spans="1:8" x14ac:dyDescent="0.25">
      <c r="B30" s="9"/>
      <c r="C30" s="2"/>
      <c r="D30" s="10"/>
      <c r="F30" s="9"/>
      <c r="G30" s="2"/>
      <c r="H30" s="10"/>
    </row>
    <row r="31" spans="1:8" ht="15.75" thickBot="1" x14ac:dyDescent="0.3">
      <c r="B31" s="11"/>
      <c r="C31" s="12"/>
      <c r="D31" s="13"/>
      <c r="F31" s="11"/>
      <c r="G31" s="12"/>
      <c r="H31" s="13"/>
    </row>
    <row r="35" spans="3:3" x14ac:dyDescent="0.25">
      <c r="C35" t="s">
        <v>107</v>
      </c>
    </row>
  </sheetData>
  <mergeCells count="1">
    <mergeCell ref="A1:H1"/>
  </mergeCells>
  <pageMargins left="0.7" right="0.7" top="0.75" bottom="0.75" header="0.3" footer="0.3"/>
  <pageSetup paperSize="9" scale="86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32"/>
  <sheetViews>
    <sheetView workbookViewId="0">
      <selection activeCell="N24" sqref="N24"/>
    </sheetView>
  </sheetViews>
  <sheetFormatPr baseColWidth="10" defaultRowHeight="15" x14ac:dyDescent="0.25"/>
  <cols>
    <col min="8" max="8" width="15.42578125" bestFit="1" customWidth="1"/>
  </cols>
  <sheetData>
    <row r="1" spans="1:8" ht="23.25" x14ac:dyDescent="0.35">
      <c r="A1" s="281" t="s">
        <v>940</v>
      </c>
      <c r="B1" s="281"/>
      <c r="C1" s="281"/>
      <c r="D1" s="281"/>
      <c r="E1" s="281"/>
      <c r="F1" s="281"/>
      <c r="G1" s="281"/>
      <c r="H1" s="281"/>
    </row>
    <row r="2" spans="1:8" ht="15.75" thickBot="1" x14ac:dyDescent="0.3">
      <c r="A2" s="44"/>
      <c r="B2" s="42" t="s">
        <v>935</v>
      </c>
      <c r="C2" s="44"/>
      <c r="D2" s="44"/>
      <c r="E2" s="44"/>
      <c r="F2" s="44"/>
      <c r="G2" s="44"/>
      <c r="H2" s="44"/>
    </row>
    <row r="3" spans="1:8" ht="15.75" thickBot="1" x14ac:dyDescent="0.3">
      <c r="B3" s="4" t="s">
        <v>0</v>
      </c>
      <c r="C3" s="5" t="s">
        <v>1</v>
      </c>
      <c r="D3" s="6" t="s">
        <v>2</v>
      </c>
      <c r="F3" s="18" t="s">
        <v>3</v>
      </c>
      <c r="G3" s="19" t="s">
        <v>1</v>
      </c>
      <c r="H3" s="20" t="s">
        <v>2</v>
      </c>
    </row>
    <row r="4" spans="1:8" x14ac:dyDescent="0.25">
      <c r="A4" s="17" t="s">
        <v>5</v>
      </c>
      <c r="B4" s="7"/>
      <c r="C4" s="3"/>
      <c r="D4" s="8"/>
      <c r="F4" s="14"/>
      <c r="G4" s="15"/>
      <c r="H4" s="16"/>
    </row>
    <row r="5" spans="1:8" x14ac:dyDescent="0.25">
      <c r="B5" s="36" t="s">
        <v>16</v>
      </c>
      <c r="C5" s="3"/>
      <c r="D5" s="8"/>
      <c r="F5" s="9"/>
      <c r="G5" s="2"/>
      <c r="H5" s="10"/>
    </row>
    <row r="6" spans="1:8" x14ac:dyDescent="0.25">
      <c r="B6" s="9"/>
      <c r="C6" s="2"/>
      <c r="D6" s="10"/>
      <c r="F6" s="9"/>
      <c r="G6" s="2"/>
      <c r="H6" s="10"/>
    </row>
    <row r="7" spans="1:8" ht="15.75" thickBot="1" x14ac:dyDescent="0.3">
      <c r="A7" s="39"/>
      <c r="B7" s="11"/>
      <c r="C7" s="12"/>
      <c r="D7" s="13"/>
      <c r="F7" s="11"/>
      <c r="G7" s="12"/>
      <c r="H7" s="13"/>
    </row>
    <row r="8" spans="1:8" ht="15.75" thickBot="1" x14ac:dyDescent="0.3">
      <c r="B8" s="1" t="s">
        <v>936</v>
      </c>
    </row>
    <row r="9" spans="1:8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8" x14ac:dyDescent="0.25">
      <c r="A10" s="17" t="s">
        <v>5</v>
      </c>
      <c r="B10" s="7"/>
      <c r="C10" s="3"/>
      <c r="D10" s="8"/>
      <c r="F10" s="7"/>
      <c r="G10" s="3"/>
      <c r="H10" s="8"/>
    </row>
    <row r="11" spans="1:8" x14ac:dyDescent="0.25">
      <c r="A11" s="17"/>
      <c r="B11" s="62"/>
      <c r="C11" s="63"/>
      <c r="D11" s="64"/>
      <c r="E11" s="1"/>
      <c r="F11" s="62"/>
      <c r="G11" s="3"/>
      <c r="H11" s="8"/>
    </row>
    <row r="12" spans="1:8" x14ac:dyDescent="0.25">
      <c r="A12" s="39"/>
      <c r="B12" s="7"/>
      <c r="C12" s="3"/>
      <c r="D12" s="8"/>
      <c r="F12" s="9"/>
      <c r="G12" s="2"/>
      <c r="H12" s="10"/>
    </row>
    <row r="13" spans="1:8" x14ac:dyDescent="0.25">
      <c r="A13" s="39"/>
      <c r="B13" s="51"/>
      <c r="C13" s="52"/>
      <c r="D13" s="53"/>
      <c r="F13" s="30"/>
      <c r="G13" s="31"/>
      <c r="H13" s="32"/>
    </row>
    <row r="14" spans="1:8" ht="15.75" thickBot="1" x14ac:dyDescent="0.3">
      <c r="B14" s="11"/>
      <c r="C14" s="12"/>
      <c r="D14" s="13"/>
      <c r="F14" s="11"/>
      <c r="G14" s="12"/>
      <c r="H14" s="13"/>
    </row>
    <row r="15" spans="1:8" ht="15.75" thickBot="1" x14ac:dyDescent="0.3">
      <c r="B15" s="1" t="s">
        <v>937</v>
      </c>
    </row>
    <row r="16" spans="1:8" ht="15.75" thickBot="1" x14ac:dyDescent="0.3"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</row>
    <row r="17" spans="1:8" x14ac:dyDescent="0.25">
      <c r="A17" s="17" t="s">
        <v>5</v>
      </c>
      <c r="B17" s="14" t="s">
        <v>948</v>
      </c>
      <c r="C17" s="15" t="s">
        <v>18</v>
      </c>
      <c r="D17" s="16" t="s">
        <v>14</v>
      </c>
      <c r="F17" s="14"/>
      <c r="G17" s="15"/>
      <c r="H17" s="16"/>
    </row>
    <row r="18" spans="1:8" x14ac:dyDescent="0.25">
      <c r="B18" s="7"/>
      <c r="C18" s="2"/>
      <c r="D18" s="10"/>
      <c r="F18" s="7"/>
      <c r="G18" s="2"/>
      <c r="H18" s="10"/>
    </row>
    <row r="19" spans="1:8" x14ac:dyDescent="0.25">
      <c r="B19" s="9"/>
      <c r="C19" s="2"/>
      <c r="D19" s="10"/>
      <c r="F19" s="9"/>
      <c r="G19" s="2"/>
      <c r="H19" s="10"/>
    </row>
    <row r="20" spans="1:8" ht="15.75" thickBot="1" x14ac:dyDescent="0.3">
      <c r="A20" s="39"/>
      <c r="B20" s="11"/>
      <c r="C20" s="12"/>
      <c r="D20" s="13"/>
      <c r="F20" s="11"/>
      <c r="G20" s="12"/>
      <c r="H20" s="13"/>
    </row>
    <row r="21" spans="1:8" ht="15.75" thickBot="1" x14ac:dyDescent="0.3">
      <c r="B21" s="1" t="s">
        <v>938</v>
      </c>
    </row>
    <row r="22" spans="1:8" ht="15.75" thickBot="1" x14ac:dyDescent="0.3">
      <c r="B22" s="4" t="s">
        <v>0</v>
      </c>
      <c r="C22" s="5" t="s">
        <v>1</v>
      </c>
      <c r="D22" s="6" t="s">
        <v>2</v>
      </c>
      <c r="F22" s="4" t="s">
        <v>3</v>
      </c>
      <c r="G22" s="5" t="s">
        <v>1</v>
      </c>
      <c r="H22" s="6" t="s">
        <v>2</v>
      </c>
    </row>
    <row r="23" spans="1:8" x14ac:dyDescent="0.25">
      <c r="A23" s="37"/>
      <c r="B23" s="7"/>
      <c r="C23" s="3"/>
      <c r="D23" s="8"/>
      <c r="F23" s="7"/>
      <c r="G23" s="3"/>
      <c r="H23" s="8"/>
    </row>
    <row r="24" spans="1:8" x14ac:dyDescent="0.25">
      <c r="B24" s="7"/>
      <c r="C24" s="3"/>
      <c r="D24" s="8"/>
      <c r="F24" s="7"/>
      <c r="G24" s="3"/>
      <c r="H24" s="8"/>
    </row>
    <row r="25" spans="1:8" x14ac:dyDescent="0.25">
      <c r="B25" s="9"/>
      <c r="C25" s="2"/>
      <c r="D25" s="10"/>
      <c r="F25" s="7"/>
      <c r="G25" s="3"/>
      <c r="H25" s="8"/>
    </row>
    <row r="26" spans="1:8" ht="15.75" thickBot="1" x14ac:dyDescent="0.3">
      <c r="A26" s="39"/>
      <c r="B26" s="11"/>
      <c r="C26" s="12"/>
      <c r="D26" s="13"/>
      <c r="F26" s="11"/>
      <c r="G26" s="12"/>
      <c r="H26" s="13"/>
    </row>
    <row r="27" spans="1:8" ht="15.75" thickBot="1" x14ac:dyDescent="0.3">
      <c r="B27" s="1" t="s">
        <v>939</v>
      </c>
    </row>
    <row r="28" spans="1:8" ht="15.75" thickBot="1" x14ac:dyDescent="0.3">
      <c r="B28" s="4" t="s">
        <v>0</v>
      </c>
      <c r="C28" s="5" t="s">
        <v>1</v>
      </c>
      <c r="D28" s="6" t="s">
        <v>2</v>
      </c>
      <c r="F28" s="4" t="s">
        <v>3</v>
      </c>
      <c r="G28" s="5" t="s">
        <v>1</v>
      </c>
      <c r="H28" s="6" t="s">
        <v>2</v>
      </c>
    </row>
    <row r="29" spans="1:8" x14ac:dyDescent="0.25">
      <c r="A29" s="37"/>
      <c r="B29" s="36" t="s">
        <v>322</v>
      </c>
      <c r="C29" s="3"/>
      <c r="D29" s="8"/>
      <c r="F29" s="7"/>
      <c r="G29" s="3"/>
      <c r="H29" s="8"/>
    </row>
    <row r="30" spans="1:8" x14ac:dyDescent="0.25">
      <c r="B30" s="7"/>
      <c r="C30" s="3"/>
      <c r="D30" s="8"/>
      <c r="F30" s="7"/>
      <c r="G30" s="3"/>
      <c r="H30" s="8"/>
    </row>
    <row r="31" spans="1:8" x14ac:dyDescent="0.25">
      <c r="B31" s="9"/>
      <c r="C31" s="2"/>
      <c r="D31" s="10"/>
      <c r="F31" s="9"/>
      <c r="G31" s="2"/>
      <c r="H31" s="10"/>
    </row>
    <row r="32" spans="1:8" ht="15.75" thickBot="1" x14ac:dyDescent="0.3">
      <c r="B32" s="11"/>
      <c r="C32" s="12"/>
      <c r="D32" s="13"/>
      <c r="F32" s="11"/>
      <c r="G32" s="12"/>
      <c r="H32" s="13"/>
    </row>
  </sheetData>
  <mergeCells count="1">
    <mergeCell ref="A1:H1"/>
  </mergeCells>
  <pageMargins left="0.7" right="0.7" top="0.75" bottom="0.75" header="0.3" footer="0.3"/>
  <pageSetup paperSize="9" scale="91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31"/>
  <sheetViews>
    <sheetView workbookViewId="0">
      <selection activeCell="N24" sqref="N24"/>
    </sheetView>
  </sheetViews>
  <sheetFormatPr baseColWidth="10" defaultRowHeight="15" x14ac:dyDescent="0.25"/>
  <cols>
    <col min="8" max="8" width="12.140625" bestFit="1" customWidth="1"/>
  </cols>
  <sheetData>
    <row r="1" spans="1:11" ht="23.25" x14ac:dyDescent="0.35">
      <c r="A1" s="281" t="s">
        <v>941</v>
      </c>
      <c r="B1" s="281"/>
      <c r="C1" s="281"/>
      <c r="D1" s="281"/>
      <c r="E1" s="281"/>
      <c r="F1" s="281"/>
      <c r="G1" s="281"/>
      <c r="H1" s="281"/>
    </row>
    <row r="2" spans="1:11" ht="15.75" thickBot="1" x14ac:dyDescent="0.3">
      <c r="A2" s="44"/>
      <c r="B2" s="42" t="s">
        <v>942</v>
      </c>
      <c r="C2" s="44"/>
      <c r="D2" s="44"/>
      <c r="E2" s="44"/>
      <c r="F2" s="44"/>
      <c r="G2" s="44"/>
      <c r="H2" s="44"/>
    </row>
    <row r="3" spans="1:11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11" x14ac:dyDescent="0.25">
      <c r="A4" s="17" t="s">
        <v>5</v>
      </c>
      <c r="B4" s="7"/>
      <c r="C4" s="3"/>
      <c r="D4" s="8"/>
      <c r="F4" s="7"/>
      <c r="G4" s="3"/>
      <c r="H4" s="8"/>
    </row>
    <row r="5" spans="1:11" x14ac:dyDescent="0.25">
      <c r="B5" s="36" t="s">
        <v>16</v>
      </c>
      <c r="C5" s="3"/>
      <c r="D5" s="8"/>
      <c r="F5" s="7"/>
      <c r="G5" s="3"/>
      <c r="H5" s="8"/>
    </row>
    <row r="6" spans="1:11" x14ac:dyDescent="0.25">
      <c r="B6" s="9"/>
      <c r="C6" s="2"/>
      <c r="D6" s="10"/>
      <c r="F6" s="9"/>
      <c r="G6" s="2"/>
      <c r="H6" s="10"/>
    </row>
    <row r="7" spans="1:11" ht="15.75" thickBot="1" x14ac:dyDescent="0.3">
      <c r="A7" s="39"/>
      <c r="B7" s="11"/>
      <c r="C7" s="12"/>
      <c r="D7" s="13"/>
      <c r="F7" s="11"/>
      <c r="G7" s="12"/>
      <c r="H7" s="13"/>
    </row>
    <row r="8" spans="1:11" ht="15.75" thickBot="1" x14ac:dyDescent="0.3">
      <c r="B8" s="1" t="s">
        <v>943</v>
      </c>
    </row>
    <row r="9" spans="1:11" ht="15.75" thickBot="1" x14ac:dyDescent="0.3">
      <c r="B9" s="18" t="s">
        <v>0</v>
      </c>
      <c r="C9" s="19" t="s">
        <v>1</v>
      </c>
      <c r="D9" s="20" t="s">
        <v>2</v>
      </c>
      <c r="F9" s="4" t="s">
        <v>3</v>
      </c>
      <c r="G9" s="5" t="s">
        <v>1</v>
      </c>
      <c r="H9" s="6" t="s">
        <v>2</v>
      </c>
      <c r="K9" t="s">
        <v>107</v>
      </c>
    </row>
    <row r="10" spans="1:11" x14ac:dyDescent="0.25">
      <c r="A10" s="17" t="s">
        <v>5</v>
      </c>
      <c r="B10" s="14"/>
      <c r="C10" s="15"/>
      <c r="D10" s="16"/>
      <c r="E10" s="47"/>
      <c r="F10" s="7"/>
      <c r="G10" s="3"/>
      <c r="H10" s="8"/>
    </row>
    <row r="11" spans="1:11" x14ac:dyDescent="0.25">
      <c r="A11" s="17"/>
      <c r="B11" s="9"/>
      <c r="C11" s="2"/>
      <c r="D11" s="10"/>
      <c r="F11" s="7"/>
      <c r="G11" s="3"/>
      <c r="H11" s="8"/>
    </row>
    <row r="12" spans="1:11" x14ac:dyDescent="0.25">
      <c r="A12" s="39"/>
      <c r="B12" s="9"/>
      <c r="C12" s="2"/>
      <c r="D12" s="10"/>
      <c r="F12" s="30"/>
      <c r="G12" s="31"/>
      <c r="H12" s="32"/>
    </row>
    <row r="13" spans="1:11" ht="15.75" thickBot="1" x14ac:dyDescent="0.3">
      <c r="B13" s="11"/>
      <c r="C13" s="12"/>
      <c r="D13" s="13"/>
      <c r="F13" s="11"/>
      <c r="G13" s="12"/>
      <c r="H13" s="13"/>
    </row>
    <row r="14" spans="1:11" ht="15.75" thickBot="1" x14ac:dyDescent="0.3">
      <c r="B14" s="1" t="s">
        <v>944</v>
      </c>
    </row>
    <row r="15" spans="1:11" ht="15.75" thickBot="1" x14ac:dyDescent="0.3"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11" x14ac:dyDescent="0.25">
      <c r="A16" s="17" t="s">
        <v>5</v>
      </c>
      <c r="B16" s="14"/>
      <c r="C16" s="15"/>
      <c r="D16" s="16"/>
      <c r="F16" s="14"/>
      <c r="G16" s="15"/>
      <c r="H16" s="16"/>
    </row>
    <row r="17" spans="1:8" x14ac:dyDescent="0.25">
      <c r="B17" s="7"/>
      <c r="C17" s="2"/>
      <c r="D17" s="10"/>
      <c r="F17" s="7"/>
      <c r="G17" s="2"/>
      <c r="H17" s="10"/>
    </row>
    <row r="18" spans="1:8" x14ac:dyDescent="0.25">
      <c r="B18" s="9"/>
      <c r="C18" s="2"/>
      <c r="D18" s="10"/>
      <c r="F18" s="9"/>
      <c r="G18" s="2"/>
      <c r="H18" s="10"/>
    </row>
    <row r="19" spans="1:8" ht="15.75" thickBot="1" x14ac:dyDescent="0.3">
      <c r="B19" s="11"/>
      <c r="C19" s="12"/>
      <c r="D19" s="13"/>
      <c r="F19" s="11"/>
      <c r="G19" s="12"/>
      <c r="H19" s="13"/>
    </row>
    <row r="20" spans="1:8" ht="15.75" thickBot="1" x14ac:dyDescent="0.3">
      <c r="B20" s="1" t="s">
        <v>945</v>
      </c>
    </row>
    <row r="21" spans="1:8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</row>
    <row r="22" spans="1:8" x14ac:dyDescent="0.25">
      <c r="A22" s="37"/>
      <c r="B22" s="7"/>
      <c r="C22" s="3"/>
      <c r="D22" s="8"/>
      <c r="F22" s="7"/>
      <c r="G22" s="3"/>
      <c r="H22" s="8"/>
    </row>
    <row r="23" spans="1:8" x14ac:dyDescent="0.25">
      <c r="B23" s="7"/>
      <c r="C23" s="3"/>
      <c r="D23" s="8"/>
      <c r="F23" s="7"/>
      <c r="G23" s="3"/>
      <c r="H23" s="8"/>
    </row>
    <row r="24" spans="1:8" x14ac:dyDescent="0.25">
      <c r="B24" s="9"/>
      <c r="C24" s="2"/>
      <c r="D24" s="10"/>
      <c r="F24" s="7"/>
      <c r="G24" s="3"/>
      <c r="H24" s="8"/>
    </row>
    <row r="25" spans="1:8" ht="15.75" thickBot="1" x14ac:dyDescent="0.3">
      <c r="A25" s="39"/>
      <c r="B25" s="11"/>
      <c r="C25" s="12"/>
      <c r="D25" s="13"/>
      <c r="F25" s="11"/>
      <c r="G25" s="12"/>
      <c r="H25" s="13"/>
    </row>
    <row r="26" spans="1:8" ht="15.75" thickBot="1" x14ac:dyDescent="0.3">
      <c r="B26" s="1" t="s">
        <v>946</v>
      </c>
    </row>
    <row r="27" spans="1:8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</row>
    <row r="28" spans="1:8" x14ac:dyDescent="0.25">
      <c r="A28" s="37"/>
      <c r="B28" s="7"/>
      <c r="C28" s="3"/>
      <c r="D28" s="8"/>
      <c r="F28" s="7"/>
      <c r="G28" s="3"/>
      <c r="H28" s="8"/>
    </row>
    <row r="29" spans="1:8" x14ac:dyDescent="0.25">
      <c r="B29" s="7"/>
      <c r="C29" s="3"/>
      <c r="D29" s="8"/>
      <c r="F29" s="7"/>
      <c r="G29" s="3"/>
      <c r="H29" s="8"/>
    </row>
    <row r="30" spans="1:8" x14ac:dyDescent="0.25">
      <c r="B30" s="9"/>
      <c r="C30" s="2"/>
      <c r="D30" s="10"/>
      <c r="F30" s="9"/>
      <c r="G30" s="2"/>
      <c r="H30" s="10"/>
    </row>
    <row r="31" spans="1:8" ht="15.75" thickBot="1" x14ac:dyDescent="0.3">
      <c r="B31" s="11"/>
      <c r="C31" s="12"/>
      <c r="D31" s="13"/>
      <c r="F31" s="11"/>
      <c r="G31" s="12"/>
      <c r="H31" s="13"/>
    </row>
  </sheetData>
  <mergeCells count="1">
    <mergeCell ref="A1:H1"/>
  </mergeCells>
  <pageMargins left="0.7" right="0.7" top="0.75" bottom="0.75" header="0.3" footer="0.3"/>
  <pageSetup paperSize="9" scale="6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31"/>
  <sheetViews>
    <sheetView workbookViewId="0">
      <selection activeCell="N24" sqref="N24"/>
    </sheetView>
  </sheetViews>
  <sheetFormatPr baseColWidth="10" defaultRowHeight="15" x14ac:dyDescent="0.25"/>
  <cols>
    <col min="3" max="3" width="6.5703125" bestFit="1" customWidth="1"/>
    <col min="4" max="4" width="14.7109375" bestFit="1" customWidth="1"/>
    <col min="5" max="5" width="8.85546875" customWidth="1"/>
    <col min="6" max="6" width="14" bestFit="1" customWidth="1"/>
    <col min="7" max="7" width="6.5703125" bestFit="1" customWidth="1"/>
    <col min="8" max="8" width="15" bestFit="1" customWidth="1"/>
  </cols>
  <sheetData>
    <row r="1" spans="1:9" ht="23.25" x14ac:dyDescent="0.35">
      <c r="A1" s="281" t="s">
        <v>155</v>
      </c>
      <c r="B1" s="281"/>
      <c r="C1" s="281"/>
      <c r="D1" s="281"/>
      <c r="E1" s="281"/>
      <c r="F1" s="281"/>
      <c r="G1" s="281"/>
      <c r="H1" s="281"/>
    </row>
    <row r="2" spans="1:9" ht="15.75" thickBot="1" x14ac:dyDescent="0.3">
      <c r="A2" s="44"/>
      <c r="B2" s="42" t="s">
        <v>156</v>
      </c>
      <c r="C2" s="44"/>
      <c r="D2" s="44"/>
      <c r="E2" s="44"/>
      <c r="F2" s="44"/>
      <c r="G2" s="44"/>
      <c r="H2" s="44"/>
    </row>
    <row r="3" spans="1:9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9" x14ac:dyDescent="0.25">
      <c r="A4" s="17" t="s">
        <v>5</v>
      </c>
      <c r="B4" s="7"/>
      <c r="C4" s="3"/>
      <c r="D4" s="8"/>
      <c r="E4" s="39" t="s">
        <v>56</v>
      </c>
      <c r="F4" s="7" t="s">
        <v>51</v>
      </c>
      <c r="G4" s="3" t="s">
        <v>24</v>
      </c>
      <c r="H4" s="8" t="s">
        <v>22</v>
      </c>
    </row>
    <row r="5" spans="1:9" x14ac:dyDescent="0.25">
      <c r="B5" s="36" t="s">
        <v>16</v>
      </c>
      <c r="C5" s="3"/>
      <c r="D5" s="8"/>
      <c r="F5" s="7" t="s">
        <v>274</v>
      </c>
      <c r="G5" s="3" t="s">
        <v>21</v>
      </c>
      <c r="H5" s="8" t="s">
        <v>19</v>
      </c>
    </row>
    <row r="6" spans="1:9" x14ac:dyDescent="0.25">
      <c r="B6" s="9"/>
      <c r="C6" s="2"/>
      <c r="D6" s="10"/>
      <c r="F6" s="9" t="s">
        <v>35</v>
      </c>
      <c r="G6" s="2" t="s">
        <v>21</v>
      </c>
      <c r="H6" s="10" t="s">
        <v>22</v>
      </c>
    </row>
    <row r="7" spans="1:9" ht="15.75" thickBot="1" x14ac:dyDescent="0.3">
      <c r="A7" s="39"/>
      <c r="B7" s="11"/>
      <c r="C7" s="12"/>
      <c r="D7" s="13"/>
      <c r="F7" s="11" t="s">
        <v>277</v>
      </c>
      <c r="G7" s="12" t="s">
        <v>278</v>
      </c>
      <c r="H7" s="13" t="s">
        <v>31</v>
      </c>
    </row>
    <row r="8" spans="1:9" ht="15.75" thickBot="1" x14ac:dyDescent="0.3">
      <c r="B8" s="1" t="s">
        <v>157</v>
      </c>
    </row>
    <row r="9" spans="1:9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9" x14ac:dyDescent="0.25">
      <c r="A10" s="17" t="s">
        <v>5</v>
      </c>
      <c r="B10" s="9" t="s">
        <v>232</v>
      </c>
      <c r="C10" s="2" t="s">
        <v>23</v>
      </c>
      <c r="D10" s="10" t="s">
        <v>53</v>
      </c>
      <c r="F10" s="9" t="s">
        <v>252</v>
      </c>
      <c r="G10" s="2" t="s">
        <v>23</v>
      </c>
      <c r="H10" s="10" t="s">
        <v>38</v>
      </c>
    </row>
    <row r="11" spans="1:9" x14ac:dyDescent="0.25">
      <c r="A11" s="39"/>
      <c r="B11" s="7" t="s">
        <v>69</v>
      </c>
      <c r="C11" s="3" t="s">
        <v>18</v>
      </c>
      <c r="D11" s="8" t="s">
        <v>22</v>
      </c>
      <c r="F11" s="7" t="s">
        <v>115</v>
      </c>
      <c r="G11" s="3" t="s">
        <v>23</v>
      </c>
      <c r="H11" s="8" t="s">
        <v>272</v>
      </c>
      <c r="I11" s="39" t="s">
        <v>273</v>
      </c>
    </row>
    <row r="12" spans="1:9" x14ac:dyDescent="0.25">
      <c r="B12" s="7" t="s">
        <v>275</v>
      </c>
      <c r="C12" s="3" t="s">
        <v>18</v>
      </c>
      <c r="D12" s="8" t="s">
        <v>26</v>
      </c>
      <c r="F12" s="9" t="s">
        <v>321</v>
      </c>
      <c r="G12" s="2" t="s">
        <v>21</v>
      </c>
      <c r="H12" s="10" t="s">
        <v>27</v>
      </c>
    </row>
    <row r="13" spans="1:9" ht="15.75" thickBot="1" x14ac:dyDescent="0.3">
      <c r="B13" s="11" t="s">
        <v>219</v>
      </c>
      <c r="C13" s="12" t="s">
        <v>18</v>
      </c>
      <c r="D13" s="13" t="s">
        <v>19</v>
      </c>
      <c r="F13" s="11"/>
      <c r="G13" s="12"/>
      <c r="H13" s="13"/>
    </row>
    <row r="14" spans="1:9" ht="15.75" thickBot="1" x14ac:dyDescent="0.3">
      <c r="B14" s="1" t="s">
        <v>158</v>
      </c>
    </row>
    <row r="15" spans="1:9" ht="15.75" thickBot="1" x14ac:dyDescent="0.3"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9" x14ac:dyDescent="0.25">
      <c r="A16" s="17" t="s">
        <v>5</v>
      </c>
      <c r="B16" s="14" t="s">
        <v>271</v>
      </c>
      <c r="C16" s="15" t="s">
        <v>18</v>
      </c>
      <c r="D16" s="16" t="s">
        <v>22</v>
      </c>
      <c r="F16" s="14" t="s">
        <v>214</v>
      </c>
      <c r="G16" s="15" t="s">
        <v>42</v>
      </c>
      <c r="H16" s="16" t="s">
        <v>215</v>
      </c>
    </row>
    <row r="17" spans="1:8" x14ac:dyDescent="0.25">
      <c r="B17" s="7" t="s">
        <v>237</v>
      </c>
      <c r="C17" s="2" t="s">
        <v>23</v>
      </c>
      <c r="D17" s="10" t="s">
        <v>26</v>
      </c>
      <c r="F17" s="7"/>
      <c r="G17" s="2"/>
      <c r="H17" s="10"/>
    </row>
    <row r="18" spans="1:8" x14ac:dyDescent="0.25">
      <c r="B18" s="9" t="s">
        <v>279</v>
      </c>
      <c r="C18" s="2" t="s">
        <v>62</v>
      </c>
      <c r="D18" s="10" t="s">
        <v>32</v>
      </c>
      <c r="F18" s="9"/>
      <c r="G18" s="2"/>
      <c r="H18" s="10"/>
    </row>
    <row r="19" spans="1:8" ht="15.75" thickBot="1" x14ac:dyDescent="0.3">
      <c r="A19" s="39" t="s">
        <v>56</v>
      </c>
      <c r="B19" s="11" t="s">
        <v>253</v>
      </c>
      <c r="C19" s="12" t="s">
        <v>21</v>
      </c>
      <c r="D19" s="13" t="s">
        <v>32</v>
      </c>
      <c r="F19" s="11"/>
      <c r="G19" s="12"/>
      <c r="H19" s="13"/>
    </row>
    <row r="20" spans="1:8" ht="15.75" thickBot="1" x14ac:dyDescent="0.3">
      <c r="B20" s="1" t="s">
        <v>159</v>
      </c>
    </row>
    <row r="21" spans="1:8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</row>
    <row r="22" spans="1:8" x14ac:dyDescent="0.25">
      <c r="A22" s="37" t="s">
        <v>15</v>
      </c>
      <c r="B22" s="7"/>
      <c r="C22" s="3"/>
      <c r="D22" s="8"/>
      <c r="F22" s="7"/>
      <c r="G22" s="3"/>
      <c r="H22" s="8"/>
    </row>
    <row r="23" spans="1:8" x14ac:dyDescent="0.25">
      <c r="B23" s="7"/>
      <c r="C23" s="3"/>
      <c r="D23" s="8"/>
      <c r="F23" s="7"/>
      <c r="G23" s="3"/>
      <c r="H23" s="8"/>
    </row>
    <row r="24" spans="1:8" ht="34.5" customHeight="1" x14ac:dyDescent="0.25">
      <c r="B24" s="9"/>
      <c r="C24" s="2"/>
      <c r="D24" s="10"/>
      <c r="F24" s="7"/>
      <c r="G24" s="3"/>
      <c r="H24" s="8"/>
    </row>
    <row r="25" spans="1:8" ht="15.75" thickBot="1" x14ac:dyDescent="0.3">
      <c r="A25" s="39"/>
      <c r="B25" s="11"/>
      <c r="C25" s="12"/>
      <c r="D25" s="13"/>
      <c r="F25" s="11"/>
      <c r="G25" s="12"/>
      <c r="H25" s="13"/>
    </row>
    <row r="26" spans="1:8" ht="15.75" thickBot="1" x14ac:dyDescent="0.3">
      <c r="B26" s="1" t="s">
        <v>160</v>
      </c>
    </row>
    <row r="27" spans="1:8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</row>
    <row r="28" spans="1:8" x14ac:dyDescent="0.25">
      <c r="A28" s="37" t="s">
        <v>15</v>
      </c>
      <c r="B28" s="7"/>
      <c r="C28" s="3"/>
      <c r="D28" s="8"/>
      <c r="F28" s="7"/>
      <c r="G28" s="3"/>
      <c r="H28" s="8"/>
    </row>
    <row r="29" spans="1:8" x14ac:dyDescent="0.25">
      <c r="B29" s="7"/>
      <c r="C29" s="3"/>
      <c r="D29" s="8"/>
      <c r="F29" s="7"/>
      <c r="G29" s="3"/>
      <c r="H29" s="8"/>
    </row>
    <row r="30" spans="1:8" x14ac:dyDescent="0.25">
      <c r="B30" s="9"/>
      <c r="C30" s="2"/>
      <c r="D30" s="10"/>
      <c r="F30" s="9"/>
      <c r="G30" s="2"/>
      <c r="H30" s="10"/>
    </row>
    <row r="31" spans="1:8" ht="15.75" thickBot="1" x14ac:dyDescent="0.3">
      <c r="B31" s="11"/>
      <c r="C31" s="12"/>
      <c r="D31" s="13"/>
      <c r="F31" s="11"/>
      <c r="G31" s="12"/>
      <c r="H31" s="13"/>
    </row>
  </sheetData>
  <mergeCells count="1">
    <mergeCell ref="A1:H1"/>
  </mergeCells>
  <pageMargins left="0.7" right="0.7" top="0.75" bottom="0.75" header="0.3" footer="0.3"/>
  <pageSetup paperSize="9" scale="78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32"/>
  <sheetViews>
    <sheetView workbookViewId="0">
      <selection activeCell="N24" sqref="N24"/>
    </sheetView>
  </sheetViews>
  <sheetFormatPr baseColWidth="10" defaultRowHeight="15" x14ac:dyDescent="0.25"/>
  <cols>
    <col min="5" max="5" width="6.140625" customWidth="1"/>
    <col min="6" max="6" width="17.28515625" customWidth="1"/>
  </cols>
  <sheetData>
    <row r="1" spans="1:8" ht="23.25" x14ac:dyDescent="0.35">
      <c r="A1" s="281" t="s">
        <v>161</v>
      </c>
      <c r="B1" s="281"/>
      <c r="C1" s="281"/>
      <c r="D1" s="281"/>
      <c r="E1" s="281"/>
      <c r="F1" s="281"/>
      <c r="G1" s="281"/>
      <c r="H1" s="281"/>
    </row>
    <row r="2" spans="1:8" ht="15.75" thickBot="1" x14ac:dyDescent="0.3">
      <c r="A2" s="44"/>
      <c r="B2" s="42" t="s">
        <v>162</v>
      </c>
      <c r="C2" s="44"/>
      <c r="D2" s="44"/>
      <c r="E2" s="44"/>
      <c r="F2" s="44"/>
      <c r="G2" s="44"/>
      <c r="H2" s="44"/>
    </row>
    <row r="3" spans="1:8" ht="15.75" thickBot="1" x14ac:dyDescent="0.3">
      <c r="B3" s="4" t="s">
        <v>0</v>
      </c>
      <c r="C3" s="5" t="s">
        <v>1</v>
      </c>
      <c r="D3" s="6" t="s">
        <v>2</v>
      </c>
      <c r="F3" s="18" t="s">
        <v>3</v>
      </c>
      <c r="G3" s="19" t="s">
        <v>1</v>
      </c>
      <c r="H3" s="20" t="s">
        <v>2</v>
      </c>
    </row>
    <row r="4" spans="1:8" x14ac:dyDescent="0.25">
      <c r="A4" s="17" t="s">
        <v>5</v>
      </c>
      <c r="B4" s="7"/>
      <c r="C4" s="3"/>
      <c r="D4" s="8"/>
      <c r="F4" s="14" t="s">
        <v>44</v>
      </c>
      <c r="G4" s="15" t="s">
        <v>18</v>
      </c>
      <c r="H4" s="16" t="s">
        <v>30</v>
      </c>
    </row>
    <row r="5" spans="1:8" x14ac:dyDescent="0.25">
      <c r="A5" s="39" t="s">
        <v>56</v>
      </c>
      <c r="B5" s="36" t="s">
        <v>245</v>
      </c>
      <c r="C5" s="3" t="s">
        <v>21</v>
      </c>
      <c r="D5" s="8" t="s">
        <v>22</v>
      </c>
      <c r="F5" s="9" t="s">
        <v>280</v>
      </c>
      <c r="G5" s="2" t="s">
        <v>28</v>
      </c>
      <c r="H5" s="10" t="s">
        <v>65</v>
      </c>
    </row>
    <row r="6" spans="1:8" x14ac:dyDescent="0.25">
      <c r="B6" s="9" t="s">
        <v>328</v>
      </c>
      <c r="C6" s="2" t="s">
        <v>23</v>
      </c>
      <c r="D6" s="10" t="s">
        <v>329</v>
      </c>
      <c r="F6" s="9" t="s">
        <v>303</v>
      </c>
      <c r="G6" s="2" t="s">
        <v>18</v>
      </c>
      <c r="H6" s="10" t="s">
        <v>22</v>
      </c>
    </row>
    <row r="7" spans="1:8" x14ac:dyDescent="0.25">
      <c r="B7" s="30" t="s">
        <v>216</v>
      </c>
      <c r="C7" s="31" t="s">
        <v>21</v>
      </c>
      <c r="D7" s="32" t="s">
        <v>217</v>
      </c>
      <c r="F7" s="9" t="s">
        <v>233</v>
      </c>
      <c r="G7" s="2" t="s">
        <v>23</v>
      </c>
      <c r="H7" s="10" t="s">
        <v>19</v>
      </c>
    </row>
    <row r="8" spans="1:8" ht="15.75" thickBot="1" x14ac:dyDescent="0.3">
      <c r="A8" s="39"/>
      <c r="B8" s="11"/>
      <c r="C8" s="12"/>
      <c r="D8" s="13"/>
      <c r="F8" s="11" t="s">
        <v>317</v>
      </c>
      <c r="G8" s="12" t="s">
        <v>21</v>
      </c>
      <c r="H8" s="13" t="s">
        <v>26</v>
      </c>
    </row>
    <row r="9" spans="1:8" ht="15.75" thickBot="1" x14ac:dyDescent="0.3">
      <c r="B9" s="1" t="s">
        <v>163</v>
      </c>
    </row>
    <row r="10" spans="1:8" ht="15.75" thickBot="1" x14ac:dyDescent="0.3">
      <c r="B10" s="4" t="s">
        <v>0</v>
      </c>
      <c r="C10" s="5" t="s">
        <v>1</v>
      </c>
      <c r="D10" s="6" t="s">
        <v>2</v>
      </c>
      <c r="F10" s="4" t="s">
        <v>3</v>
      </c>
      <c r="G10" s="5" t="s">
        <v>1</v>
      </c>
      <c r="H10" s="6" t="s">
        <v>2</v>
      </c>
    </row>
    <row r="11" spans="1:8" x14ac:dyDescent="0.25">
      <c r="A11" s="17" t="s">
        <v>5</v>
      </c>
      <c r="B11" s="7"/>
      <c r="C11" s="3"/>
      <c r="D11" s="8"/>
      <c r="F11" s="7"/>
      <c r="G11" s="3"/>
      <c r="H11" s="8"/>
    </row>
    <row r="12" spans="1:8" x14ac:dyDescent="0.25">
      <c r="A12" s="17"/>
      <c r="B12" s="78" t="s">
        <v>136</v>
      </c>
      <c r="C12" s="3"/>
      <c r="D12" s="8"/>
      <c r="F12" s="80" t="s">
        <v>136</v>
      </c>
      <c r="G12" s="52"/>
      <c r="H12" s="53"/>
    </row>
    <row r="13" spans="1:8" x14ac:dyDescent="0.25">
      <c r="B13" s="7"/>
      <c r="C13" s="3"/>
      <c r="D13" s="8"/>
      <c r="F13" s="9"/>
      <c r="G13" s="2"/>
      <c r="H13" s="10"/>
    </row>
    <row r="14" spans="1:8" ht="15.75" thickBot="1" x14ac:dyDescent="0.3">
      <c r="B14" s="11"/>
      <c r="C14" s="12"/>
      <c r="D14" s="13"/>
      <c r="F14" s="11"/>
      <c r="G14" s="12"/>
      <c r="H14" s="13"/>
    </row>
    <row r="15" spans="1:8" ht="15.75" thickBot="1" x14ac:dyDescent="0.3">
      <c r="B15" s="1" t="s">
        <v>164</v>
      </c>
    </row>
    <row r="16" spans="1:8" ht="15.75" thickBot="1" x14ac:dyDescent="0.3"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</row>
    <row r="17" spans="1:8" x14ac:dyDescent="0.25">
      <c r="A17" s="17" t="s">
        <v>5</v>
      </c>
      <c r="B17" s="14" t="s">
        <v>226</v>
      </c>
      <c r="C17" s="79" t="s">
        <v>24</v>
      </c>
      <c r="D17" s="16" t="s">
        <v>47</v>
      </c>
      <c r="F17" s="7" t="s">
        <v>268</v>
      </c>
      <c r="G17" s="3" t="s">
        <v>42</v>
      </c>
      <c r="H17" s="8" t="s">
        <v>259</v>
      </c>
    </row>
    <row r="18" spans="1:8" x14ac:dyDescent="0.25">
      <c r="B18" s="9" t="s">
        <v>120</v>
      </c>
      <c r="C18" s="2" t="s">
        <v>52</v>
      </c>
      <c r="D18" s="10" t="s">
        <v>31</v>
      </c>
      <c r="F18" s="7"/>
      <c r="G18" s="2"/>
      <c r="H18" s="10"/>
    </row>
    <row r="19" spans="1:8" x14ac:dyDescent="0.25">
      <c r="B19" s="9" t="s">
        <v>305</v>
      </c>
      <c r="C19" s="2" t="s">
        <v>18</v>
      </c>
      <c r="D19" s="10" t="s">
        <v>47</v>
      </c>
      <c r="F19" s="9"/>
      <c r="G19" s="2"/>
      <c r="H19" s="10"/>
    </row>
    <row r="20" spans="1:8" ht="15.75" thickBot="1" x14ac:dyDescent="0.3">
      <c r="B20" s="11" t="s">
        <v>332</v>
      </c>
      <c r="C20" s="12" t="s">
        <v>21</v>
      </c>
      <c r="D20" s="13" t="s">
        <v>47</v>
      </c>
      <c r="F20" s="11"/>
      <c r="G20" s="12"/>
      <c r="H20" s="13"/>
    </row>
    <row r="21" spans="1:8" ht="15.75" thickBot="1" x14ac:dyDescent="0.3">
      <c r="B21" s="1" t="s">
        <v>165</v>
      </c>
    </row>
    <row r="22" spans="1:8" ht="15.75" thickBot="1" x14ac:dyDescent="0.3">
      <c r="B22" s="4" t="s">
        <v>0</v>
      </c>
      <c r="C22" s="5" t="s">
        <v>1</v>
      </c>
      <c r="D22" s="6" t="s">
        <v>2</v>
      </c>
      <c r="F22" s="4" t="s">
        <v>3</v>
      </c>
      <c r="G22" s="5" t="s">
        <v>1</v>
      </c>
      <c r="H22" s="6" t="s">
        <v>2</v>
      </c>
    </row>
    <row r="23" spans="1:8" x14ac:dyDescent="0.25">
      <c r="A23" s="37" t="s">
        <v>15</v>
      </c>
      <c r="B23" s="7"/>
      <c r="C23" s="3"/>
      <c r="D23" s="8"/>
      <c r="F23" s="7"/>
      <c r="G23" s="3"/>
      <c r="H23" s="8"/>
    </row>
    <row r="24" spans="1:8" x14ac:dyDescent="0.25">
      <c r="B24" s="7"/>
      <c r="C24" s="3"/>
      <c r="D24" s="8"/>
      <c r="F24" s="7"/>
      <c r="G24" s="3"/>
      <c r="H24" s="8"/>
    </row>
    <row r="25" spans="1:8" x14ac:dyDescent="0.25">
      <c r="B25" s="9"/>
      <c r="C25" s="2"/>
      <c r="D25" s="10"/>
      <c r="F25" s="7"/>
      <c r="G25" s="3"/>
      <c r="H25" s="8"/>
    </row>
    <row r="26" spans="1:8" ht="15.75" thickBot="1" x14ac:dyDescent="0.3">
      <c r="A26" s="39"/>
      <c r="B26" s="11"/>
      <c r="C26" s="12"/>
      <c r="D26" s="13"/>
      <c r="F26" s="11"/>
      <c r="G26" s="12"/>
      <c r="H26" s="13"/>
    </row>
    <row r="27" spans="1:8" ht="15.75" thickBot="1" x14ac:dyDescent="0.3">
      <c r="B27" s="1" t="s">
        <v>166</v>
      </c>
    </row>
    <row r="28" spans="1:8" ht="15.75" thickBot="1" x14ac:dyDescent="0.3">
      <c r="B28" s="4" t="s">
        <v>0</v>
      </c>
      <c r="C28" s="5" t="s">
        <v>1</v>
      </c>
      <c r="D28" s="6" t="s">
        <v>2</v>
      </c>
      <c r="F28" s="4" t="s">
        <v>3</v>
      </c>
      <c r="G28" s="5" t="s">
        <v>1</v>
      </c>
      <c r="H28" s="6" t="s">
        <v>2</v>
      </c>
    </row>
    <row r="29" spans="1:8" x14ac:dyDescent="0.25">
      <c r="A29" s="37" t="s">
        <v>15</v>
      </c>
      <c r="B29" s="7"/>
      <c r="C29" s="3"/>
      <c r="D29" s="8"/>
      <c r="F29" s="7"/>
      <c r="G29" s="3"/>
      <c r="H29" s="8"/>
    </row>
    <row r="30" spans="1:8" x14ac:dyDescent="0.25">
      <c r="B30" s="7"/>
      <c r="C30" s="3"/>
      <c r="D30" s="8"/>
      <c r="F30" s="7"/>
      <c r="G30" s="3"/>
      <c r="H30" s="8"/>
    </row>
    <row r="31" spans="1:8" x14ac:dyDescent="0.25">
      <c r="B31" s="9"/>
      <c r="C31" s="2"/>
      <c r="D31" s="10"/>
      <c r="F31" s="9"/>
      <c r="G31" s="2"/>
      <c r="H31" s="10"/>
    </row>
    <row r="32" spans="1:8" ht="15.75" thickBot="1" x14ac:dyDescent="0.3">
      <c r="B32" s="11"/>
      <c r="C32" s="12"/>
      <c r="D32" s="13"/>
      <c r="F32" s="11"/>
      <c r="G32" s="12"/>
      <c r="H32" s="13"/>
    </row>
  </sheetData>
  <mergeCells count="1">
    <mergeCell ref="A1:H1"/>
  </mergeCells>
  <pageMargins left="0.7" right="0.7" top="0.75" bottom="0.75" header="0.3" footer="0.3"/>
  <pageSetup paperSize="9" scale="8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32"/>
  <sheetViews>
    <sheetView workbookViewId="0">
      <selection activeCell="N24" sqref="N24"/>
    </sheetView>
  </sheetViews>
  <sheetFormatPr baseColWidth="10" defaultRowHeight="15" x14ac:dyDescent="0.25"/>
  <cols>
    <col min="1" max="1" width="14" customWidth="1"/>
    <col min="2" max="2" width="12.85546875" customWidth="1"/>
    <col min="3" max="3" width="8.5703125" customWidth="1"/>
    <col min="4" max="4" width="15.42578125" bestFit="1" customWidth="1"/>
    <col min="7" max="7" width="7" customWidth="1"/>
    <col min="8" max="8" width="15.7109375" bestFit="1" customWidth="1"/>
  </cols>
  <sheetData>
    <row r="1" spans="1:8" ht="23.25" x14ac:dyDescent="0.35">
      <c r="A1" s="281" t="s">
        <v>167</v>
      </c>
      <c r="B1" s="281"/>
      <c r="C1" s="281"/>
      <c r="D1" s="281"/>
      <c r="E1" s="281"/>
      <c r="F1" s="281"/>
      <c r="G1" s="281"/>
      <c r="H1" s="281"/>
    </row>
    <row r="2" spans="1:8" ht="15.75" thickBot="1" x14ac:dyDescent="0.3">
      <c r="A2" s="44"/>
      <c r="B2" s="42" t="s">
        <v>168</v>
      </c>
      <c r="C2" s="44"/>
      <c r="D2" s="44"/>
      <c r="E2" s="44"/>
      <c r="F2" s="44"/>
      <c r="G2" s="44"/>
      <c r="H2" s="44"/>
    </row>
    <row r="3" spans="1:8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A4" s="17" t="s">
        <v>5</v>
      </c>
      <c r="B4" s="7" t="s">
        <v>283</v>
      </c>
      <c r="C4" s="3"/>
      <c r="D4" s="8"/>
      <c r="F4" s="7" t="s">
        <v>255</v>
      </c>
      <c r="G4" s="3" t="s">
        <v>23</v>
      </c>
      <c r="H4" s="8" t="s">
        <v>106</v>
      </c>
    </row>
    <row r="5" spans="1:8" x14ac:dyDescent="0.25">
      <c r="B5" s="36"/>
      <c r="C5" s="3"/>
      <c r="D5" s="8"/>
      <c r="F5" s="7" t="s">
        <v>304</v>
      </c>
      <c r="G5" s="3" t="s">
        <v>18</v>
      </c>
      <c r="H5" s="8" t="s">
        <v>55</v>
      </c>
    </row>
    <row r="6" spans="1:8" x14ac:dyDescent="0.25">
      <c r="B6" s="9"/>
      <c r="C6" s="2"/>
      <c r="D6" s="10"/>
      <c r="F6" s="9" t="s">
        <v>308</v>
      </c>
      <c r="G6" s="2" t="s">
        <v>21</v>
      </c>
      <c r="H6" s="10" t="s">
        <v>43</v>
      </c>
    </row>
    <row r="7" spans="1:8" ht="15.75" thickBot="1" x14ac:dyDescent="0.3">
      <c r="A7" s="39"/>
      <c r="B7" s="11"/>
      <c r="C7" s="12"/>
      <c r="D7" s="13"/>
      <c r="F7" s="11" t="s">
        <v>249</v>
      </c>
      <c r="G7" s="12" t="s">
        <v>17</v>
      </c>
      <c r="H7" s="13" t="s">
        <v>31</v>
      </c>
    </row>
    <row r="8" spans="1:8" ht="15.75" thickBot="1" x14ac:dyDescent="0.3">
      <c r="B8" s="1" t="s">
        <v>169</v>
      </c>
    </row>
    <row r="9" spans="1:8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8" x14ac:dyDescent="0.25">
      <c r="A10" s="17" t="s">
        <v>5</v>
      </c>
      <c r="B10" s="7" t="s">
        <v>59</v>
      </c>
      <c r="C10" s="3" t="s">
        <v>23</v>
      </c>
      <c r="D10" s="8" t="s">
        <v>26</v>
      </c>
      <c r="F10" s="14" t="s">
        <v>242</v>
      </c>
      <c r="G10" s="79" t="s">
        <v>42</v>
      </c>
      <c r="H10" s="16" t="s">
        <v>19</v>
      </c>
    </row>
    <row r="11" spans="1:8" x14ac:dyDescent="0.25">
      <c r="A11" s="17"/>
      <c r="B11" s="7" t="s">
        <v>281</v>
      </c>
      <c r="C11" s="3" t="s">
        <v>21</v>
      </c>
      <c r="D11" s="8" t="s">
        <v>22</v>
      </c>
      <c r="F11" s="7"/>
      <c r="G11" s="3"/>
      <c r="H11" s="8"/>
    </row>
    <row r="12" spans="1:8" x14ac:dyDescent="0.25">
      <c r="B12" s="7" t="s">
        <v>282</v>
      </c>
      <c r="C12" s="3" t="s">
        <v>21</v>
      </c>
      <c r="D12" s="8" t="s">
        <v>14</v>
      </c>
      <c r="F12" s="9"/>
      <c r="G12" s="2"/>
      <c r="H12" s="10"/>
    </row>
    <row r="13" spans="1:8" ht="15.75" thickBot="1" x14ac:dyDescent="0.3">
      <c r="B13" s="11" t="s">
        <v>239</v>
      </c>
      <c r="C13" s="12" t="s">
        <v>24</v>
      </c>
      <c r="D13" s="13" t="s">
        <v>20</v>
      </c>
      <c r="F13" s="11"/>
      <c r="G13" s="12"/>
      <c r="H13" s="13"/>
    </row>
    <row r="14" spans="1:8" ht="15.75" thickBot="1" x14ac:dyDescent="0.3">
      <c r="B14" s="1" t="s">
        <v>170</v>
      </c>
    </row>
    <row r="15" spans="1:8" ht="15.75" thickBot="1" x14ac:dyDescent="0.3"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8" x14ac:dyDescent="0.25">
      <c r="A16" s="17" t="s">
        <v>5</v>
      </c>
      <c r="B16" s="14" t="s">
        <v>307</v>
      </c>
      <c r="C16" s="15" t="s">
        <v>21</v>
      </c>
      <c r="D16" s="16" t="s">
        <v>30</v>
      </c>
      <c r="F16" s="14" t="s">
        <v>276</v>
      </c>
      <c r="G16" s="15" t="s">
        <v>23</v>
      </c>
      <c r="H16" s="16" t="s">
        <v>32</v>
      </c>
    </row>
    <row r="17" spans="1:8" x14ac:dyDescent="0.25">
      <c r="B17" s="9" t="s">
        <v>227</v>
      </c>
      <c r="C17" s="2" t="s">
        <v>21</v>
      </c>
      <c r="D17" s="10" t="s">
        <v>310</v>
      </c>
      <c r="E17" s="39" t="s">
        <v>56</v>
      </c>
      <c r="F17" s="7" t="s">
        <v>263</v>
      </c>
      <c r="G17" s="2" t="s">
        <v>28</v>
      </c>
      <c r="H17" s="10" t="s">
        <v>31</v>
      </c>
    </row>
    <row r="18" spans="1:8" x14ac:dyDescent="0.25">
      <c r="A18" s="39" t="s">
        <v>56</v>
      </c>
      <c r="B18" s="9" t="s">
        <v>225</v>
      </c>
      <c r="C18" s="2" t="s">
        <v>21</v>
      </c>
      <c r="D18" s="10" t="s">
        <v>53</v>
      </c>
      <c r="F18" s="7" t="s">
        <v>338</v>
      </c>
      <c r="G18" s="2" t="s">
        <v>21</v>
      </c>
      <c r="H18" s="10" t="s">
        <v>19</v>
      </c>
    </row>
    <row r="19" spans="1:8" x14ac:dyDescent="0.25">
      <c r="B19" s="9" t="s">
        <v>313</v>
      </c>
      <c r="C19" s="2" t="s">
        <v>21</v>
      </c>
      <c r="D19" s="10" t="s">
        <v>32</v>
      </c>
      <c r="F19" s="9" t="s">
        <v>220</v>
      </c>
      <c r="G19" s="2" t="s">
        <v>52</v>
      </c>
      <c r="H19" s="10" t="s">
        <v>20</v>
      </c>
    </row>
    <row r="20" spans="1:8" ht="15.75" thickBot="1" x14ac:dyDescent="0.3">
      <c r="B20" s="11" t="s">
        <v>318</v>
      </c>
      <c r="C20" s="12" t="s">
        <v>21</v>
      </c>
      <c r="D20" s="13" t="s">
        <v>55</v>
      </c>
      <c r="E20" s="39"/>
      <c r="F20" s="90" t="s">
        <v>339</v>
      </c>
      <c r="G20" s="12"/>
      <c r="H20" s="13"/>
    </row>
    <row r="21" spans="1:8" ht="15.75" thickBot="1" x14ac:dyDescent="0.3">
      <c r="B21" s="1" t="s">
        <v>171</v>
      </c>
    </row>
    <row r="22" spans="1:8" ht="15.75" thickBot="1" x14ac:dyDescent="0.3">
      <c r="B22" s="4" t="s">
        <v>0</v>
      </c>
      <c r="C22" s="5" t="s">
        <v>1</v>
      </c>
      <c r="D22" s="6" t="s">
        <v>2</v>
      </c>
      <c r="F22" s="4" t="s">
        <v>3</v>
      </c>
      <c r="G22" s="5" t="s">
        <v>1</v>
      </c>
      <c r="H22" s="6" t="s">
        <v>2</v>
      </c>
    </row>
    <row r="23" spans="1:8" x14ac:dyDescent="0.25">
      <c r="A23" s="37" t="s">
        <v>15</v>
      </c>
      <c r="B23" s="7"/>
      <c r="C23" s="3"/>
      <c r="D23" s="8"/>
      <c r="F23" s="7"/>
      <c r="G23" s="3"/>
      <c r="H23" s="8"/>
    </row>
    <row r="24" spans="1:8" x14ac:dyDescent="0.25">
      <c r="B24" s="7"/>
      <c r="C24" s="3"/>
      <c r="D24" s="8"/>
      <c r="F24" s="7"/>
      <c r="G24" s="3"/>
      <c r="H24" s="8"/>
    </row>
    <row r="25" spans="1:8" x14ac:dyDescent="0.25">
      <c r="B25" s="9"/>
      <c r="C25" s="2"/>
      <c r="D25" s="10"/>
      <c r="F25" s="7"/>
      <c r="G25" s="3"/>
      <c r="H25" s="8"/>
    </row>
    <row r="26" spans="1:8" ht="15.75" thickBot="1" x14ac:dyDescent="0.3">
      <c r="A26" s="39"/>
      <c r="B26" s="11"/>
      <c r="C26" s="12"/>
      <c r="D26" s="13"/>
      <c r="F26" s="11"/>
      <c r="G26" s="12"/>
      <c r="H26" s="13"/>
    </row>
    <row r="27" spans="1:8" ht="15.75" thickBot="1" x14ac:dyDescent="0.3">
      <c r="B27" s="1" t="s">
        <v>172</v>
      </c>
    </row>
    <row r="28" spans="1:8" ht="15.75" thickBot="1" x14ac:dyDescent="0.3">
      <c r="B28" s="4" t="s">
        <v>0</v>
      </c>
      <c r="C28" s="5" t="s">
        <v>1</v>
      </c>
      <c r="D28" s="6" t="s">
        <v>2</v>
      </c>
      <c r="F28" s="4" t="s">
        <v>3</v>
      </c>
      <c r="G28" s="5" t="s">
        <v>1</v>
      </c>
      <c r="H28" s="6" t="s">
        <v>2</v>
      </c>
    </row>
    <row r="29" spans="1:8" x14ac:dyDescent="0.25">
      <c r="A29" s="37" t="s">
        <v>15</v>
      </c>
      <c r="B29" s="7"/>
      <c r="C29" s="3"/>
      <c r="D29" s="8"/>
      <c r="F29" s="7"/>
      <c r="G29" s="3"/>
      <c r="H29" s="8"/>
    </row>
    <row r="30" spans="1:8" x14ac:dyDescent="0.25">
      <c r="B30" s="7"/>
      <c r="C30" s="3"/>
      <c r="D30" s="8"/>
      <c r="F30" s="7"/>
      <c r="G30" s="3"/>
      <c r="H30" s="8"/>
    </row>
    <row r="31" spans="1:8" x14ac:dyDescent="0.25">
      <c r="B31" s="9"/>
      <c r="C31" s="2"/>
      <c r="D31" s="10"/>
      <c r="F31" s="9"/>
      <c r="G31" s="2"/>
      <c r="H31" s="10"/>
    </row>
    <row r="32" spans="1:8" ht="15.75" thickBot="1" x14ac:dyDescent="0.3">
      <c r="B32" s="11"/>
      <c r="C32" s="12"/>
      <c r="D32" s="13"/>
      <c r="F32" s="11"/>
      <c r="G32" s="12"/>
      <c r="H32" s="13"/>
    </row>
  </sheetData>
  <mergeCells count="1">
    <mergeCell ref="A1:H1"/>
  </mergeCells>
  <pageMargins left="0.7" right="0.7" top="0.75" bottom="0.75" header="0.3" footer="0.3"/>
  <pageSetup paperSize="9" scale="82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H35"/>
  <sheetViews>
    <sheetView workbookViewId="0">
      <selection activeCell="N24" sqref="N24"/>
    </sheetView>
  </sheetViews>
  <sheetFormatPr baseColWidth="10" defaultRowHeight="15" x14ac:dyDescent="0.25"/>
  <cols>
    <col min="1" max="1" width="15.7109375" customWidth="1"/>
    <col min="6" max="6" width="16.28515625" customWidth="1"/>
    <col min="7" max="7" width="7" customWidth="1"/>
    <col min="8" max="8" width="16" customWidth="1"/>
  </cols>
  <sheetData>
    <row r="1" spans="1:8" ht="23.25" x14ac:dyDescent="0.35">
      <c r="A1" s="281" t="s">
        <v>173</v>
      </c>
      <c r="B1" s="281"/>
      <c r="C1" s="281"/>
      <c r="D1" s="281"/>
      <c r="E1" s="281"/>
      <c r="F1" s="281"/>
      <c r="G1" s="281"/>
      <c r="H1" s="281"/>
    </row>
    <row r="2" spans="1:8" ht="15.75" thickBot="1" x14ac:dyDescent="0.3">
      <c r="A2" s="44"/>
      <c r="B2" s="42" t="s">
        <v>174</v>
      </c>
      <c r="C2" s="44"/>
      <c r="D2" s="44"/>
      <c r="E2" s="44"/>
      <c r="F2" s="44"/>
      <c r="G2" s="44"/>
      <c r="H2" s="44"/>
    </row>
    <row r="3" spans="1:8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A4" s="17" t="s">
        <v>5</v>
      </c>
      <c r="B4" s="7" t="s">
        <v>241</v>
      </c>
      <c r="C4" s="3" t="s">
        <v>18</v>
      </c>
      <c r="D4" s="8" t="s">
        <v>19</v>
      </c>
      <c r="F4" s="7" t="s">
        <v>137</v>
      </c>
      <c r="G4" s="3" t="s">
        <v>21</v>
      </c>
      <c r="H4" s="8" t="s">
        <v>138</v>
      </c>
    </row>
    <row r="5" spans="1:8" x14ac:dyDescent="0.25">
      <c r="A5" s="39"/>
      <c r="B5" s="7" t="s">
        <v>59</v>
      </c>
      <c r="C5" s="3" t="s">
        <v>23</v>
      </c>
      <c r="D5" s="8" t="s">
        <v>26</v>
      </c>
      <c r="F5" s="7" t="s">
        <v>254</v>
      </c>
      <c r="G5" s="3" t="s">
        <v>24</v>
      </c>
      <c r="H5" s="8" t="s">
        <v>31</v>
      </c>
    </row>
    <row r="6" spans="1:8" x14ac:dyDescent="0.25">
      <c r="B6" s="9" t="s">
        <v>257</v>
      </c>
      <c r="C6" s="2" t="s">
        <v>21</v>
      </c>
      <c r="D6" s="10" t="s">
        <v>20</v>
      </c>
      <c r="F6" s="9" t="s">
        <v>302</v>
      </c>
      <c r="G6" s="2" t="s">
        <v>21</v>
      </c>
      <c r="H6" s="10" t="s">
        <v>31</v>
      </c>
    </row>
    <row r="7" spans="1:8" x14ac:dyDescent="0.25">
      <c r="B7" s="9" t="s">
        <v>261</v>
      </c>
      <c r="C7" s="2" t="s">
        <v>21</v>
      </c>
      <c r="D7" s="10" t="s">
        <v>20</v>
      </c>
      <c r="F7" s="30"/>
      <c r="G7" s="31"/>
      <c r="H7" s="32"/>
    </row>
    <row r="8" spans="1:8" ht="15.75" thickBot="1" x14ac:dyDescent="0.3">
      <c r="A8" s="39"/>
      <c r="B8" s="9" t="s">
        <v>312</v>
      </c>
      <c r="C8" s="2" t="s">
        <v>21</v>
      </c>
      <c r="D8" s="10" t="s">
        <v>20</v>
      </c>
      <c r="F8" s="11" t="s">
        <v>309</v>
      </c>
      <c r="G8" s="12" t="s">
        <v>21</v>
      </c>
      <c r="H8" s="13" t="s">
        <v>19</v>
      </c>
    </row>
    <row r="9" spans="1:8" ht="15.75" thickBot="1" x14ac:dyDescent="0.3">
      <c r="B9" s="1" t="s">
        <v>175</v>
      </c>
    </row>
    <row r="10" spans="1:8" ht="15.75" thickBot="1" x14ac:dyDescent="0.3">
      <c r="B10" s="4" t="s">
        <v>0</v>
      </c>
      <c r="C10" s="5" t="s">
        <v>1</v>
      </c>
      <c r="D10" s="6" t="s">
        <v>2</v>
      </c>
      <c r="F10" s="18" t="s">
        <v>3</v>
      </c>
      <c r="G10" s="19" t="s">
        <v>1</v>
      </c>
      <c r="H10" s="20" t="s">
        <v>2</v>
      </c>
    </row>
    <row r="11" spans="1:8" x14ac:dyDescent="0.25">
      <c r="A11" s="17" t="s">
        <v>5</v>
      </c>
      <c r="B11" s="7" t="s">
        <v>285</v>
      </c>
      <c r="C11" s="3" t="s">
        <v>21</v>
      </c>
      <c r="D11" s="8" t="s">
        <v>39</v>
      </c>
      <c r="F11" s="14"/>
      <c r="G11" s="15"/>
      <c r="H11" s="16"/>
    </row>
    <row r="12" spans="1:8" x14ac:dyDescent="0.25">
      <c r="A12" s="17"/>
      <c r="B12" s="7" t="s">
        <v>111</v>
      </c>
      <c r="C12" s="3" t="s">
        <v>21</v>
      </c>
      <c r="D12" s="8" t="s">
        <v>39</v>
      </c>
      <c r="E12" s="28"/>
      <c r="F12" s="9"/>
      <c r="G12" s="2"/>
      <c r="H12" s="10"/>
    </row>
    <row r="13" spans="1:8" x14ac:dyDescent="0.25">
      <c r="A13" s="17" t="s">
        <v>49</v>
      </c>
      <c r="B13" s="7" t="s">
        <v>342</v>
      </c>
      <c r="C13" s="3" t="s">
        <v>21</v>
      </c>
      <c r="D13" s="8" t="s">
        <v>39</v>
      </c>
      <c r="E13" s="39" t="s">
        <v>56</v>
      </c>
      <c r="F13" s="9" t="s">
        <v>239</v>
      </c>
      <c r="G13" s="2" t="s">
        <v>24</v>
      </c>
      <c r="H13" s="10" t="s">
        <v>20</v>
      </c>
    </row>
    <row r="14" spans="1:8" x14ac:dyDescent="0.25">
      <c r="B14" s="7" t="s">
        <v>269</v>
      </c>
      <c r="C14" s="3" t="s">
        <v>21</v>
      </c>
      <c r="D14" s="8" t="s">
        <v>20</v>
      </c>
      <c r="F14" s="9" t="s">
        <v>108</v>
      </c>
      <c r="G14" s="2" t="s">
        <v>25</v>
      </c>
      <c r="H14" s="10" t="s">
        <v>358</v>
      </c>
    </row>
    <row r="15" spans="1:8" x14ac:dyDescent="0.25">
      <c r="A15" t="s">
        <v>361</v>
      </c>
      <c r="B15" s="9" t="s">
        <v>357</v>
      </c>
      <c r="C15" s="2" t="s">
        <v>21</v>
      </c>
      <c r="D15" s="10" t="s">
        <v>39</v>
      </c>
      <c r="F15" s="30"/>
      <c r="G15" s="31"/>
      <c r="H15" s="32"/>
    </row>
    <row r="16" spans="1:8" ht="15.75" thickBot="1" x14ac:dyDescent="0.3">
      <c r="B16" s="11" t="s">
        <v>311</v>
      </c>
      <c r="C16" s="12" t="s">
        <v>21</v>
      </c>
      <c r="D16" s="13" t="s">
        <v>20</v>
      </c>
      <c r="F16" s="11"/>
      <c r="G16" s="12"/>
      <c r="H16" s="13"/>
    </row>
    <row r="17" spans="1:8" ht="15.75" thickBot="1" x14ac:dyDescent="0.3">
      <c r="B17" s="1" t="s">
        <v>176</v>
      </c>
    </row>
    <row r="18" spans="1:8" ht="15.75" thickBot="1" x14ac:dyDescent="0.3">
      <c r="B18" s="18" t="s">
        <v>0</v>
      </c>
      <c r="C18" s="19" t="s">
        <v>1</v>
      </c>
      <c r="D18" s="20" t="s">
        <v>2</v>
      </c>
      <c r="F18" s="18" t="s">
        <v>3</v>
      </c>
      <c r="G18" s="19" t="s">
        <v>1</v>
      </c>
      <c r="H18" s="20" t="s">
        <v>2</v>
      </c>
    </row>
    <row r="19" spans="1:8" x14ac:dyDescent="0.25">
      <c r="A19" s="17" t="s">
        <v>5</v>
      </c>
      <c r="B19" s="14" t="s">
        <v>314</v>
      </c>
      <c r="C19" s="15" t="s">
        <v>23</v>
      </c>
      <c r="D19" s="16" t="s">
        <v>47</v>
      </c>
      <c r="F19" s="14" t="s">
        <v>109</v>
      </c>
      <c r="G19" s="15" t="s">
        <v>24</v>
      </c>
      <c r="H19" s="16" t="s">
        <v>20</v>
      </c>
    </row>
    <row r="20" spans="1:8" x14ac:dyDescent="0.25">
      <c r="B20" s="7" t="s">
        <v>352</v>
      </c>
      <c r="C20" s="2" t="s">
        <v>21</v>
      </c>
      <c r="D20" s="10" t="s">
        <v>47</v>
      </c>
      <c r="F20" s="9" t="s">
        <v>359</v>
      </c>
      <c r="G20" s="2" t="s">
        <v>360</v>
      </c>
      <c r="H20" s="10" t="s">
        <v>97</v>
      </c>
    </row>
    <row r="21" spans="1:8" x14ac:dyDescent="0.25">
      <c r="B21" s="9" t="s">
        <v>316</v>
      </c>
      <c r="C21" s="2" t="s">
        <v>23</v>
      </c>
      <c r="D21" s="10" t="s">
        <v>31</v>
      </c>
      <c r="E21" s="39"/>
      <c r="F21" s="9"/>
      <c r="G21" s="2"/>
      <c r="H21" s="10"/>
    </row>
    <row r="22" spans="1:8" x14ac:dyDescent="0.25">
      <c r="B22" s="9" t="s">
        <v>353</v>
      </c>
      <c r="C22" s="2" t="s">
        <v>21</v>
      </c>
      <c r="D22" s="10" t="s">
        <v>20</v>
      </c>
      <c r="E22" s="39"/>
      <c r="F22" s="9"/>
      <c r="G22" s="2"/>
      <c r="H22" s="10"/>
    </row>
    <row r="23" spans="1:8" ht="15.75" thickBot="1" x14ac:dyDescent="0.3">
      <c r="B23" s="11" t="s">
        <v>315</v>
      </c>
      <c r="C23" s="12" t="s">
        <v>18</v>
      </c>
      <c r="D23" s="13" t="s">
        <v>19</v>
      </c>
      <c r="F23" s="11"/>
      <c r="G23" s="12"/>
      <c r="H23" s="13"/>
    </row>
    <row r="24" spans="1:8" ht="15.75" thickBot="1" x14ac:dyDescent="0.3">
      <c r="B24" s="1" t="s">
        <v>177</v>
      </c>
    </row>
    <row r="25" spans="1:8" ht="15.75" thickBot="1" x14ac:dyDescent="0.3">
      <c r="B25" s="4" t="s">
        <v>0</v>
      </c>
      <c r="C25" s="5" t="s">
        <v>1</v>
      </c>
      <c r="D25" s="6" t="s">
        <v>2</v>
      </c>
      <c r="F25" s="4" t="s">
        <v>3</v>
      </c>
      <c r="G25" s="5" t="s">
        <v>1</v>
      </c>
      <c r="H25" s="6" t="s">
        <v>2</v>
      </c>
    </row>
    <row r="26" spans="1:8" x14ac:dyDescent="0.25">
      <c r="A26" s="37" t="s">
        <v>15</v>
      </c>
      <c r="B26" s="7"/>
      <c r="C26" s="3"/>
      <c r="D26" s="8"/>
      <c r="F26" s="7"/>
      <c r="G26" s="3"/>
      <c r="H26" s="8"/>
    </row>
    <row r="27" spans="1:8" x14ac:dyDescent="0.25">
      <c r="B27" s="7"/>
      <c r="C27" s="3"/>
      <c r="D27" s="8"/>
      <c r="F27" s="7"/>
      <c r="G27" s="3"/>
      <c r="H27" s="8"/>
    </row>
    <row r="28" spans="1:8" x14ac:dyDescent="0.25">
      <c r="B28" s="9"/>
      <c r="C28" s="2"/>
      <c r="D28" s="10"/>
      <c r="F28" s="7"/>
      <c r="G28" s="3"/>
      <c r="H28" s="8"/>
    </row>
    <row r="29" spans="1:8" ht="15.75" thickBot="1" x14ac:dyDescent="0.3">
      <c r="A29" s="39"/>
      <c r="B29" s="11"/>
      <c r="C29" s="12"/>
      <c r="D29" s="13"/>
      <c r="F29" s="11"/>
      <c r="G29" s="12"/>
      <c r="H29" s="13"/>
    </row>
    <row r="30" spans="1:8" ht="15.75" thickBot="1" x14ac:dyDescent="0.3">
      <c r="B30" s="1" t="s">
        <v>178</v>
      </c>
    </row>
    <row r="31" spans="1:8" ht="15.75" thickBot="1" x14ac:dyDescent="0.3">
      <c r="B31" s="4" t="s">
        <v>0</v>
      </c>
      <c r="C31" s="5" t="s">
        <v>1</v>
      </c>
      <c r="D31" s="6" t="s">
        <v>2</v>
      </c>
      <c r="F31" s="4" t="s">
        <v>3</v>
      </c>
      <c r="G31" s="5" t="s">
        <v>1</v>
      </c>
      <c r="H31" s="6" t="s">
        <v>2</v>
      </c>
    </row>
    <row r="32" spans="1:8" x14ac:dyDescent="0.25">
      <c r="A32" s="37" t="s">
        <v>15</v>
      </c>
      <c r="B32" s="7"/>
      <c r="C32" s="3"/>
      <c r="D32" s="8"/>
      <c r="F32" s="7"/>
      <c r="G32" s="3"/>
      <c r="H32" s="8"/>
    </row>
    <row r="33" spans="2:8" x14ac:dyDescent="0.25">
      <c r="B33" s="7"/>
      <c r="C33" s="3"/>
      <c r="D33" s="8"/>
      <c r="F33" s="7"/>
      <c r="G33" s="3"/>
      <c r="H33" s="8"/>
    </row>
    <row r="34" spans="2:8" x14ac:dyDescent="0.25">
      <c r="B34" s="9"/>
      <c r="C34" s="2"/>
      <c r="D34" s="10"/>
      <c r="F34" s="9"/>
      <c r="G34" s="2"/>
      <c r="H34" s="10"/>
    </row>
    <row r="35" spans="2:8" ht="15.75" thickBot="1" x14ac:dyDescent="0.3">
      <c r="B35" s="11"/>
      <c r="C35" s="12"/>
      <c r="D35" s="13"/>
      <c r="F35" s="11"/>
      <c r="G35" s="12"/>
      <c r="H35" s="13"/>
    </row>
  </sheetData>
  <mergeCells count="1">
    <mergeCell ref="A1:H1"/>
  </mergeCells>
  <pageMargins left="0.7" right="0.7" top="0.75" bottom="0.75" header="0.3" footer="0.3"/>
  <pageSetup paperSize="9" scale="86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31"/>
  <sheetViews>
    <sheetView workbookViewId="0">
      <selection activeCell="N24" sqref="N24"/>
    </sheetView>
  </sheetViews>
  <sheetFormatPr baseColWidth="10" defaultRowHeight="15" x14ac:dyDescent="0.25"/>
  <sheetData>
    <row r="1" spans="1:8" ht="23.25" x14ac:dyDescent="0.35">
      <c r="A1" s="281" t="s">
        <v>179</v>
      </c>
      <c r="B1" s="281"/>
      <c r="C1" s="281"/>
      <c r="D1" s="281"/>
      <c r="E1" s="281"/>
      <c r="F1" s="281"/>
      <c r="G1" s="281"/>
      <c r="H1" s="281"/>
    </row>
    <row r="2" spans="1:8" ht="15.75" thickBot="1" x14ac:dyDescent="0.3">
      <c r="A2" s="44"/>
      <c r="B2" s="42" t="s">
        <v>180</v>
      </c>
      <c r="C2" s="44"/>
      <c r="D2" s="44"/>
      <c r="E2" s="44"/>
      <c r="F2" s="44"/>
      <c r="G2" s="44"/>
      <c r="H2" s="44"/>
    </row>
    <row r="3" spans="1:8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A4" s="17" t="s">
        <v>5</v>
      </c>
      <c r="B4" s="7"/>
      <c r="C4" s="3"/>
      <c r="D4" s="8"/>
      <c r="F4" s="7"/>
      <c r="G4" s="3"/>
      <c r="H4" s="8"/>
    </row>
    <row r="5" spans="1:8" x14ac:dyDescent="0.25">
      <c r="B5" s="36" t="s">
        <v>6</v>
      </c>
      <c r="C5" s="3"/>
      <c r="D5" s="8"/>
      <c r="F5" s="36" t="s">
        <v>6</v>
      </c>
      <c r="G5" s="3"/>
      <c r="H5" s="8"/>
    </row>
    <row r="6" spans="1:8" x14ac:dyDescent="0.25">
      <c r="B6" s="9"/>
      <c r="C6" s="2"/>
      <c r="D6" s="10"/>
      <c r="F6" s="9"/>
      <c r="G6" s="2"/>
      <c r="H6" s="10"/>
    </row>
    <row r="7" spans="1:8" ht="15.75" thickBot="1" x14ac:dyDescent="0.3">
      <c r="A7" s="39"/>
      <c r="B7" s="11"/>
      <c r="C7" s="12"/>
      <c r="D7" s="13"/>
      <c r="F7" s="11"/>
      <c r="G7" s="12"/>
      <c r="H7" s="13"/>
    </row>
    <row r="8" spans="1:8" ht="15.75" thickBot="1" x14ac:dyDescent="0.3">
      <c r="B8" s="1" t="s">
        <v>181</v>
      </c>
    </row>
    <row r="9" spans="1:8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8" x14ac:dyDescent="0.25">
      <c r="A10" s="17" t="s">
        <v>5</v>
      </c>
      <c r="B10" s="7"/>
      <c r="C10" s="3"/>
      <c r="D10" s="8"/>
      <c r="F10" s="7"/>
      <c r="G10" s="3"/>
      <c r="H10" s="8"/>
    </row>
    <row r="11" spans="1:8" x14ac:dyDescent="0.25">
      <c r="A11" s="17"/>
      <c r="B11" s="1" t="s">
        <v>152</v>
      </c>
      <c r="C11" s="3"/>
      <c r="D11" s="8"/>
      <c r="F11" s="7"/>
      <c r="G11" s="3"/>
      <c r="H11" s="8"/>
    </row>
    <row r="12" spans="1:8" x14ac:dyDescent="0.25">
      <c r="B12" s="7"/>
      <c r="C12" s="3"/>
      <c r="D12" s="8"/>
      <c r="F12" s="9"/>
      <c r="G12" s="2"/>
      <c r="H12" s="10"/>
    </row>
    <row r="13" spans="1:8" ht="15.75" thickBot="1" x14ac:dyDescent="0.3">
      <c r="B13" s="11"/>
      <c r="C13" s="12"/>
      <c r="D13" s="13"/>
      <c r="F13" s="11"/>
      <c r="G13" s="12"/>
      <c r="H13" s="13"/>
    </row>
    <row r="14" spans="1:8" ht="15.75" thickBot="1" x14ac:dyDescent="0.3">
      <c r="B14" s="1" t="s">
        <v>182</v>
      </c>
    </row>
    <row r="15" spans="1:8" ht="15.75" thickBot="1" x14ac:dyDescent="0.3"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8" x14ac:dyDescent="0.25">
      <c r="A16" s="17" t="s">
        <v>5</v>
      </c>
      <c r="B16" s="14"/>
      <c r="C16" s="15"/>
      <c r="D16" s="16"/>
      <c r="F16" s="14"/>
      <c r="G16" s="15"/>
      <c r="H16" s="16"/>
    </row>
    <row r="17" spans="1:8" x14ac:dyDescent="0.25">
      <c r="B17" s="1" t="s">
        <v>152</v>
      </c>
      <c r="C17" s="2"/>
      <c r="D17" s="10"/>
      <c r="F17" s="7"/>
      <c r="G17" s="2"/>
      <c r="H17" s="10"/>
    </row>
    <row r="18" spans="1:8" x14ac:dyDescent="0.25">
      <c r="B18" s="9"/>
      <c r="C18" s="2"/>
      <c r="D18" s="10"/>
      <c r="F18" s="9"/>
      <c r="G18" s="2"/>
      <c r="H18" s="10"/>
    </row>
    <row r="19" spans="1:8" ht="15.75" thickBot="1" x14ac:dyDescent="0.3">
      <c r="B19" s="11"/>
      <c r="C19" s="12"/>
      <c r="D19" s="13"/>
      <c r="F19" s="11"/>
      <c r="G19" s="12"/>
      <c r="H19" s="13"/>
    </row>
    <row r="20" spans="1:8" ht="15.75" thickBot="1" x14ac:dyDescent="0.3">
      <c r="B20" s="1" t="s">
        <v>183</v>
      </c>
    </row>
    <row r="21" spans="1:8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</row>
    <row r="22" spans="1:8" x14ac:dyDescent="0.25">
      <c r="A22" s="37" t="s">
        <v>15</v>
      </c>
      <c r="B22" s="7"/>
      <c r="C22" s="3"/>
      <c r="D22" s="8"/>
      <c r="F22" s="7"/>
      <c r="G22" s="3"/>
      <c r="H22" s="8"/>
    </row>
    <row r="23" spans="1:8" x14ac:dyDescent="0.25">
      <c r="B23" s="7"/>
      <c r="C23" s="3"/>
      <c r="D23" s="8"/>
      <c r="F23" s="7"/>
      <c r="G23" s="3"/>
      <c r="H23" s="8"/>
    </row>
    <row r="24" spans="1:8" x14ac:dyDescent="0.25">
      <c r="B24" s="9"/>
      <c r="C24" s="2"/>
      <c r="D24" s="10"/>
      <c r="F24" s="7"/>
      <c r="G24" s="3"/>
      <c r="H24" s="8"/>
    </row>
    <row r="25" spans="1:8" ht="15.75" thickBot="1" x14ac:dyDescent="0.3">
      <c r="A25" s="39"/>
      <c r="B25" s="11"/>
      <c r="C25" s="12"/>
      <c r="D25" s="13"/>
      <c r="F25" s="11"/>
      <c r="G25" s="12"/>
      <c r="H25" s="13"/>
    </row>
    <row r="26" spans="1:8" ht="15.75" thickBot="1" x14ac:dyDescent="0.3">
      <c r="B26" s="1" t="s">
        <v>184</v>
      </c>
    </row>
    <row r="27" spans="1:8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</row>
    <row r="28" spans="1:8" x14ac:dyDescent="0.25">
      <c r="A28" s="37" t="s">
        <v>15</v>
      </c>
      <c r="B28" s="7"/>
      <c r="C28" s="3"/>
      <c r="D28" s="8"/>
      <c r="F28" s="7"/>
      <c r="G28" s="3"/>
      <c r="H28" s="8"/>
    </row>
    <row r="29" spans="1:8" x14ac:dyDescent="0.25">
      <c r="B29" s="7"/>
      <c r="C29" s="3"/>
      <c r="D29" s="8"/>
      <c r="F29" s="7"/>
      <c r="G29" s="3"/>
      <c r="H29" s="8"/>
    </row>
    <row r="30" spans="1:8" x14ac:dyDescent="0.25">
      <c r="B30" s="9"/>
      <c r="C30" s="2"/>
      <c r="D30" s="10"/>
      <c r="F30" s="9"/>
      <c r="G30" s="2"/>
      <c r="H30" s="10"/>
    </row>
    <row r="31" spans="1:8" ht="15.75" thickBot="1" x14ac:dyDescent="0.3">
      <c r="B31" s="11"/>
      <c r="C31" s="12"/>
      <c r="D31" s="13"/>
      <c r="F31" s="11"/>
      <c r="G31" s="12"/>
      <c r="H31" s="13"/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I34"/>
  <sheetViews>
    <sheetView workbookViewId="0">
      <selection activeCell="N24" sqref="N24"/>
    </sheetView>
  </sheetViews>
  <sheetFormatPr baseColWidth="10" defaultRowHeight="15" x14ac:dyDescent="0.25"/>
  <cols>
    <col min="3" max="3" width="6.5703125" bestFit="1" customWidth="1"/>
    <col min="4" max="4" width="15.42578125" bestFit="1" customWidth="1"/>
    <col min="5" max="5" width="8.140625" customWidth="1"/>
    <col min="7" max="7" width="7" bestFit="1" customWidth="1"/>
    <col min="8" max="8" width="20.42578125" bestFit="1" customWidth="1"/>
  </cols>
  <sheetData>
    <row r="1" spans="1:9" ht="23.25" x14ac:dyDescent="0.35">
      <c r="A1" s="281" t="s">
        <v>185</v>
      </c>
      <c r="B1" s="281"/>
      <c r="C1" s="281"/>
      <c r="D1" s="281"/>
      <c r="E1" s="281"/>
      <c r="F1" s="281"/>
      <c r="G1" s="281"/>
      <c r="H1" s="281"/>
    </row>
    <row r="2" spans="1:9" ht="15.75" thickBot="1" x14ac:dyDescent="0.3">
      <c r="A2" s="44"/>
      <c r="B2" s="42" t="s">
        <v>186</v>
      </c>
      <c r="C2" s="44"/>
      <c r="D2" s="44"/>
      <c r="E2" s="44"/>
      <c r="F2" s="44"/>
      <c r="G2" s="44"/>
      <c r="H2" s="44"/>
    </row>
    <row r="3" spans="1:9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9" x14ac:dyDescent="0.25">
      <c r="A4" s="17" t="s">
        <v>5</v>
      </c>
      <c r="B4" s="7"/>
      <c r="C4" s="3"/>
      <c r="D4" s="8"/>
      <c r="F4" s="7"/>
      <c r="G4" s="3"/>
      <c r="H4" s="8"/>
    </row>
    <row r="5" spans="1:9" x14ac:dyDescent="0.25">
      <c r="B5" s="36"/>
      <c r="C5" s="3"/>
      <c r="D5" s="8"/>
      <c r="F5" s="7"/>
      <c r="G5" s="3"/>
      <c r="H5" s="8"/>
    </row>
    <row r="6" spans="1:9" x14ac:dyDescent="0.25">
      <c r="B6" s="56" t="s">
        <v>322</v>
      </c>
      <c r="C6" s="57"/>
      <c r="D6" s="58"/>
      <c r="E6" s="39"/>
      <c r="F6" s="56" t="s">
        <v>322</v>
      </c>
      <c r="G6" s="2"/>
      <c r="H6" s="10"/>
    </row>
    <row r="7" spans="1:9" ht="15.75" thickBot="1" x14ac:dyDescent="0.3">
      <c r="A7" s="39"/>
      <c r="B7" s="11"/>
      <c r="C7" s="12"/>
      <c r="D7" s="13"/>
      <c r="F7" s="11"/>
      <c r="G7" s="12"/>
      <c r="H7" s="13"/>
    </row>
    <row r="8" spans="1:9" ht="15.75" thickBot="1" x14ac:dyDescent="0.3">
      <c r="B8" s="1" t="s">
        <v>187</v>
      </c>
    </row>
    <row r="9" spans="1:9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9" x14ac:dyDescent="0.25">
      <c r="A10" s="17" t="s">
        <v>5</v>
      </c>
      <c r="B10" s="7" t="s">
        <v>320</v>
      </c>
      <c r="C10" s="2" t="s">
        <v>24</v>
      </c>
      <c r="D10" s="10" t="s">
        <v>39</v>
      </c>
      <c r="F10" s="7" t="s">
        <v>99</v>
      </c>
      <c r="G10" s="3" t="s">
        <v>18</v>
      </c>
      <c r="H10" s="8" t="s">
        <v>57</v>
      </c>
      <c r="I10" t="s">
        <v>66</v>
      </c>
    </row>
    <row r="11" spans="1:9" x14ac:dyDescent="0.25">
      <c r="A11" s="17"/>
      <c r="B11" s="51" t="s">
        <v>67</v>
      </c>
      <c r="C11" s="52" t="s">
        <v>21</v>
      </c>
      <c r="D11" s="53" t="s">
        <v>20</v>
      </c>
      <c r="F11" s="7" t="s">
        <v>324</v>
      </c>
      <c r="G11" s="3" t="s">
        <v>21</v>
      </c>
      <c r="H11" s="8" t="s">
        <v>116</v>
      </c>
    </row>
    <row r="12" spans="1:9" x14ac:dyDescent="0.25">
      <c r="B12" s="7" t="s">
        <v>76</v>
      </c>
      <c r="C12" s="3" t="s">
        <v>23</v>
      </c>
      <c r="D12" s="8" t="s">
        <v>31</v>
      </c>
      <c r="F12" s="9" t="s">
        <v>37</v>
      </c>
      <c r="G12" s="2" t="s">
        <v>21</v>
      </c>
      <c r="H12" s="10" t="s">
        <v>38</v>
      </c>
    </row>
    <row r="13" spans="1:9" x14ac:dyDescent="0.25">
      <c r="B13" s="7" t="s">
        <v>337</v>
      </c>
      <c r="C13" s="3" t="s">
        <v>21</v>
      </c>
      <c r="D13" s="8" t="s">
        <v>47</v>
      </c>
      <c r="F13" s="30" t="s">
        <v>109</v>
      </c>
      <c r="G13" s="31" t="s">
        <v>24</v>
      </c>
      <c r="H13" s="32" t="s">
        <v>20</v>
      </c>
    </row>
    <row r="14" spans="1:9" ht="15.75" thickBot="1" x14ac:dyDescent="0.3">
      <c r="B14" s="9" t="s">
        <v>280</v>
      </c>
      <c r="C14" s="2" t="s">
        <v>351</v>
      </c>
      <c r="D14" s="10" t="s">
        <v>65</v>
      </c>
      <c r="F14" s="11" t="s">
        <v>356</v>
      </c>
      <c r="G14" s="12" t="s">
        <v>21</v>
      </c>
      <c r="H14" s="13" t="s">
        <v>19</v>
      </c>
    </row>
    <row r="15" spans="1:9" ht="15.75" thickBot="1" x14ac:dyDescent="0.3">
      <c r="B15" s="1" t="s">
        <v>188</v>
      </c>
    </row>
    <row r="16" spans="1:9" x14ac:dyDescent="0.25"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</row>
    <row r="17" spans="1:8" x14ac:dyDescent="0.25">
      <c r="A17" s="17" t="s">
        <v>5</v>
      </c>
      <c r="B17" s="7" t="s">
        <v>266</v>
      </c>
      <c r="C17" s="3" t="s">
        <v>18</v>
      </c>
      <c r="D17" s="8" t="s">
        <v>235</v>
      </c>
      <c r="F17" s="2" t="s">
        <v>323</v>
      </c>
      <c r="G17" s="2" t="s">
        <v>24</v>
      </c>
      <c r="H17" s="2" t="s">
        <v>20</v>
      </c>
    </row>
    <row r="18" spans="1:8" x14ac:dyDescent="0.25">
      <c r="B18" s="7" t="s">
        <v>325</v>
      </c>
      <c r="C18" s="2" t="s">
        <v>24</v>
      </c>
      <c r="D18" s="10" t="s">
        <v>31</v>
      </c>
      <c r="E18" s="39" t="s">
        <v>56</v>
      </c>
      <c r="F18" s="2" t="s">
        <v>239</v>
      </c>
      <c r="G18" s="2" t="s">
        <v>24</v>
      </c>
      <c r="H18" s="2" t="s">
        <v>20</v>
      </c>
    </row>
    <row r="19" spans="1:8" x14ac:dyDescent="0.25">
      <c r="B19" s="2" t="s">
        <v>77</v>
      </c>
      <c r="C19" s="2" t="s">
        <v>21</v>
      </c>
      <c r="D19" s="2" t="s">
        <v>31</v>
      </c>
      <c r="E19" s="39"/>
      <c r="F19" s="2" t="s">
        <v>361</v>
      </c>
      <c r="G19" s="2" t="s">
        <v>21</v>
      </c>
      <c r="H19" s="2" t="s">
        <v>47</v>
      </c>
    </row>
    <row r="20" spans="1:8" x14ac:dyDescent="0.25">
      <c r="B20" s="9" t="s">
        <v>331</v>
      </c>
      <c r="C20" s="2" t="s">
        <v>21</v>
      </c>
      <c r="D20" s="10" t="s">
        <v>19</v>
      </c>
      <c r="F20" s="2" t="s">
        <v>73</v>
      </c>
      <c r="G20" s="2" t="s">
        <v>28</v>
      </c>
      <c r="H20" s="2" t="s">
        <v>47</v>
      </c>
    </row>
    <row r="21" spans="1:8" x14ac:dyDescent="0.25">
      <c r="B21" s="7" t="s">
        <v>378</v>
      </c>
      <c r="C21" s="3" t="s">
        <v>149</v>
      </c>
      <c r="D21" s="8" t="s">
        <v>379</v>
      </c>
      <c r="F21" s="2" t="s">
        <v>313</v>
      </c>
      <c r="G21" s="2" t="s">
        <v>21</v>
      </c>
      <c r="H21" s="2" t="s">
        <v>32</v>
      </c>
    </row>
    <row r="22" spans="1:8" x14ac:dyDescent="0.25">
      <c r="B22" s="7"/>
      <c r="C22" s="3"/>
      <c r="D22" s="8"/>
      <c r="F22" s="2" t="s">
        <v>319</v>
      </c>
      <c r="G22" s="2" t="s">
        <v>21</v>
      </c>
      <c r="H22" s="2" t="s">
        <v>32</v>
      </c>
    </row>
    <row r="23" spans="1:8" ht="15.75" thickBot="1" x14ac:dyDescent="0.3">
      <c r="B23" s="1" t="s">
        <v>189</v>
      </c>
    </row>
    <row r="24" spans="1:8" ht="15.75" thickBot="1" x14ac:dyDescent="0.3">
      <c r="B24" s="4" t="s">
        <v>0</v>
      </c>
      <c r="C24" s="5" t="s">
        <v>1</v>
      </c>
      <c r="D24" s="6" t="s">
        <v>2</v>
      </c>
      <c r="F24" s="4" t="s">
        <v>3</v>
      </c>
      <c r="G24" s="5" t="s">
        <v>1</v>
      </c>
      <c r="H24" s="6" t="s">
        <v>2</v>
      </c>
    </row>
    <row r="25" spans="1:8" x14ac:dyDescent="0.25">
      <c r="A25" s="37" t="s">
        <v>15</v>
      </c>
      <c r="B25" s="7"/>
      <c r="C25" s="3"/>
      <c r="D25" s="8"/>
      <c r="F25" s="7"/>
      <c r="G25" s="3"/>
      <c r="H25" s="8"/>
    </row>
    <row r="26" spans="1:8" x14ac:dyDescent="0.25">
      <c r="B26" s="7"/>
      <c r="C26" s="3"/>
      <c r="D26" s="8"/>
      <c r="F26" s="7"/>
      <c r="G26" s="3"/>
      <c r="H26" s="8"/>
    </row>
    <row r="27" spans="1:8" x14ac:dyDescent="0.25">
      <c r="B27" s="9"/>
      <c r="C27" s="2"/>
      <c r="D27" s="10"/>
      <c r="F27" s="7"/>
      <c r="G27" s="3"/>
      <c r="H27" s="8"/>
    </row>
    <row r="28" spans="1:8" ht="15.75" thickBot="1" x14ac:dyDescent="0.3">
      <c r="A28" s="39"/>
      <c r="B28" s="11"/>
      <c r="C28" s="12"/>
      <c r="D28" s="13"/>
      <c r="F28" s="11"/>
      <c r="G28" s="12"/>
      <c r="H28" s="13"/>
    </row>
    <row r="29" spans="1:8" ht="15.75" thickBot="1" x14ac:dyDescent="0.3">
      <c r="B29" s="1" t="s">
        <v>190</v>
      </c>
    </row>
    <row r="30" spans="1:8" ht="15.75" thickBot="1" x14ac:dyDescent="0.3">
      <c r="B30" s="4" t="s">
        <v>0</v>
      </c>
      <c r="C30" s="5" t="s">
        <v>1</v>
      </c>
      <c r="D30" s="6" t="s">
        <v>2</v>
      </c>
      <c r="F30" s="4" t="s">
        <v>3</v>
      </c>
      <c r="G30" s="5" t="s">
        <v>1</v>
      </c>
      <c r="H30" s="6" t="s">
        <v>2</v>
      </c>
    </row>
    <row r="31" spans="1:8" x14ac:dyDescent="0.25">
      <c r="A31" s="37" t="s">
        <v>15</v>
      </c>
      <c r="B31" s="7"/>
      <c r="C31" s="3"/>
      <c r="D31" s="8"/>
      <c r="F31" s="7"/>
      <c r="G31" s="3"/>
      <c r="H31" s="8"/>
    </row>
    <row r="32" spans="1:8" x14ac:dyDescent="0.25">
      <c r="B32" s="7"/>
      <c r="C32" s="3"/>
      <c r="D32" s="8"/>
      <c r="F32" s="7"/>
      <c r="G32" s="3"/>
      <c r="H32" s="8"/>
    </row>
    <row r="33" spans="2:8" x14ac:dyDescent="0.25">
      <c r="B33" s="9"/>
      <c r="C33" s="2"/>
      <c r="D33" s="10"/>
      <c r="F33" s="9"/>
      <c r="G33" s="2"/>
      <c r="H33" s="10"/>
    </row>
    <row r="34" spans="2:8" ht="15.75" thickBot="1" x14ac:dyDescent="0.3">
      <c r="B34" s="11"/>
      <c r="C34" s="12"/>
      <c r="D34" s="13"/>
      <c r="F34" s="11"/>
      <c r="G34" s="12"/>
      <c r="H34" s="13"/>
    </row>
  </sheetData>
  <mergeCells count="1">
    <mergeCell ref="A1:H1"/>
  </mergeCells>
  <pageMargins left="0.7" right="0.7" top="0.75" bottom="0.75" header="0.3" footer="0.3"/>
  <pageSetup paperSize="9" scale="9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33"/>
  <sheetViews>
    <sheetView workbookViewId="0">
      <selection activeCell="N24" sqref="N24"/>
    </sheetView>
  </sheetViews>
  <sheetFormatPr baseColWidth="10" defaultRowHeight="15" x14ac:dyDescent="0.25"/>
  <cols>
    <col min="1" max="1" width="16.140625" customWidth="1"/>
    <col min="4" max="4" width="15.42578125" bestFit="1" customWidth="1"/>
    <col min="5" max="5" width="13.140625" customWidth="1"/>
    <col min="8" max="8" width="15.42578125" bestFit="1" customWidth="1"/>
  </cols>
  <sheetData>
    <row r="1" spans="1:8" ht="23.25" x14ac:dyDescent="0.35">
      <c r="A1" s="281" t="s">
        <v>191</v>
      </c>
      <c r="B1" s="281"/>
      <c r="C1" s="281"/>
      <c r="D1" s="281"/>
      <c r="E1" s="281"/>
      <c r="F1" s="281"/>
      <c r="G1" s="281"/>
      <c r="H1" s="281"/>
    </row>
    <row r="2" spans="1:8" ht="15.75" thickBot="1" x14ac:dyDescent="0.3">
      <c r="A2" s="44"/>
      <c r="B2" s="42" t="s">
        <v>192</v>
      </c>
      <c r="C2" s="44"/>
      <c r="D2" s="44"/>
      <c r="E2" s="44"/>
      <c r="F2" s="44"/>
      <c r="G2" s="44"/>
      <c r="H2" s="44"/>
    </row>
    <row r="3" spans="1:8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A4" s="17" t="s">
        <v>5</v>
      </c>
      <c r="B4" s="36" t="s">
        <v>340</v>
      </c>
      <c r="C4" s="3"/>
      <c r="D4" s="8"/>
      <c r="E4" s="28" t="s">
        <v>141</v>
      </c>
      <c r="F4" s="7" t="s">
        <v>326</v>
      </c>
      <c r="G4" s="3" t="s">
        <v>21</v>
      </c>
      <c r="H4" s="8" t="s">
        <v>327</v>
      </c>
    </row>
    <row r="5" spans="1:8" x14ac:dyDescent="0.25">
      <c r="B5" s="9" t="s">
        <v>341</v>
      </c>
      <c r="C5" s="3"/>
      <c r="D5" s="8"/>
      <c r="F5" s="7" t="s">
        <v>330</v>
      </c>
      <c r="G5" s="3" t="s">
        <v>21</v>
      </c>
      <c r="H5" s="8" t="s">
        <v>19</v>
      </c>
    </row>
    <row r="6" spans="1:8" x14ac:dyDescent="0.25">
      <c r="B6" s="9" t="s">
        <v>378</v>
      </c>
      <c r="C6" s="2" t="s">
        <v>18</v>
      </c>
      <c r="D6" s="10" t="s">
        <v>65</v>
      </c>
      <c r="F6" s="9" t="s">
        <v>334</v>
      </c>
      <c r="G6" s="2" t="s">
        <v>21</v>
      </c>
      <c r="H6" s="10" t="s">
        <v>19</v>
      </c>
    </row>
    <row r="7" spans="1:8" x14ac:dyDescent="0.25">
      <c r="B7" s="7" t="s">
        <v>367</v>
      </c>
      <c r="C7" s="3" t="s">
        <v>23</v>
      </c>
      <c r="D7" s="8" t="s">
        <v>368</v>
      </c>
      <c r="F7" s="30" t="s">
        <v>275</v>
      </c>
      <c r="G7" s="31" t="s">
        <v>18</v>
      </c>
      <c r="H7" s="32" t="s">
        <v>26</v>
      </c>
    </row>
    <row r="8" spans="1:8" ht="15.75" thickBot="1" x14ac:dyDescent="0.3">
      <c r="A8" s="39"/>
      <c r="B8" s="11"/>
      <c r="C8" s="12"/>
      <c r="D8" s="13"/>
      <c r="F8" s="11"/>
      <c r="G8" s="12"/>
      <c r="H8" s="13"/>
    </row>
    <row r="9" spans="1:8" ht="15.75" thickBot="1" x14ac:dyDescent="0.3">
      <c r="B9" s="1" t="s">
        <v>193</v>
      </c>
    </row>
    <row r="10" spans="1:8" ht="15.75" thickBot="1" x14ac:dyDescent="0.3">
      <c r="B10" s="4" t="s">
        <v>0</v>
      </c>
      <c r="C10" s="5" t="s">
        <v>1</v>
      </c>
      <c r="D10" s="6" t="s">
        <v>2</v>
      </c>
      <c r="F10" s="4" t="s">
        <v>3</v>
      </c>
      <c r="G10" s="5" t="s">
        <v>1</v>
      </c>
      <c r="H10" s="6" t="s">
        <v>2</v>
      </c>
    </row>
    <row r="11" spans="1:8" x14ac:dyDescent="0.25">
      <c r="A11" s="17" t="s">
        <v>5</v>
      </c>
      <c r="B11" s="7" t="s">
        <v>41</v>
      </c>
      <c r="C11" s="3" t="s">
        <v>18</v>
      </c>
      <c r="D11" s="8" t="s">
        <v>20</v>
      </c>
      <c r="F11" s="7" t="s">
        <v>349</v>
      </c>
      <c r="G11" s="3" t="s">
        <v>23</v>
      </c>
      <c r="H11" s="8" t="s">
        <v>350</v>
      </c>
    </row>
    <row r="12" spans="1:8" x14ac:dyDescent="0.25">
      <c r="A12" s="17"/>
      <c r="B12" s="7" t="s">
        <v>142</v>
      </c>
      <c r="C12" s="3" t="s">
        <v>28</v>
      </c>
      <c r="D12" s="8" t="s">
        <v>19</v>
      </c>
      <c r="F12" s="7" t="s">
        <v>107</v>
      </c>
      <c r="G12" s="3" t="s">
        <v>107</v>
      </c>
      <c r="H12" s="8" t="s">
        <v>107</v>
      </c>
    </row>
    <row r="13" spans="1:8" x14ac:dyDescent="0.25">
      <c r="B13" s="7" t="s">
        <v>336</v>
      </c>
      <c r="C13" s="3" t="s">
        <v>18</v>
      </c>
      <c r="D13" s="8" t="s">
        <v>31</v>
      </c>
      <c r="E13" s="28" t="s">
        <v>102</v>
      </c>
      <c r="F13" s="9" t="s">
        <v>311</v>
      </c>
      <c r="G13" s="2" t="s">
        <v>18</v>
      </c>
      <c r="H13" s="10" t="s">
        <v>98</v>
      </c>
    </row>
    <row r="14" spans="1:8" ht="15.75" thickBot="1" x14ac:dyDescent="0.3">
      <c r="A14" s="28" t="s">
        <v>345</v>
      </c>
      <c r="B14" s="11" t="s">
        <v>346</v>
      </c>
      <c r="C14" s="12" t="s">
        <v>52</v>
      </c>
      <c r="D14" s="13" t="s">
        <v>347</v>
      </c>
      <c r="F14" s="11"/>
      <c r="G14" s="12"/>
      <c r="H14" s="13"/>
    </row>
    <row r="15" spans="1:8" ht="15.75" thickBot="1" x14ac:dyDescent="0.3">
      <c r="B15" s="1" t="s">
        <v>194</v>
      </c>
    </row>
    <row r="16" spans="1:8" ht="15.75" thickBot="1" x14ac:dyDescent="0.3"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</row>
    <row r="17" spans="1:14" x14ac:dyDescent="0.25">
      <c r="A17" s="17" t="s">
        <v>5</v>
      </c>
      <c r="B17" s="14"/>
      <c r="C17" s="15"/>
      <c r="D17" s="16"/>
      <c r="F17" s="14" t="s">
        <v>146</v>
      </c>
      <c r="G17" s="15" t="s">
        <v>21</v>
      </c>
      <c r="H17" s="16" t="s">
        <v>147</v>
      </c>
      <c r="N17" t="s">
        <v>107</v>
      </c>
    </row>
    <row r="18" spans="1:14" x14ac:dyDescent="0.25">
      <c r="A18" s="39" t="s">
        <v>56</v>
      </c>
      <c r="B18" s="7" t="s">
        <v>344</v>
      </c>
      <c r="C18" s="2" t="s">
        <v>21</v>
      </c>
      <c r="D18" s="10" t="s">
        <v>22</v>
      </c>
      <c r="F18" s="7" t="s">
        <v>234</v>
      </c>
      <c r="G18" s="2" t="s">
        <v>18</v>
      </c>
      <c r="H18" s="10" t="s">
        <v>235</v>
      </c>
    </row>
    <row r="19" spans="1:14" x14ac:dyDescent="0.25">
      <c r="A19" s="39"/>
      <c r="B19" s="7" t="s">
        <v>241</v>
      </c>
      <c r="C19" s="2" t="s">
        <v>18</v>
      </c>
      <c r="D19" s="10" t="s">
        <v>19</v>
      </c>
      <c r="F19" s="7"/>
      <c r="G19" s="2"/>
      <c r="H19" s="10"/>
    </row>
    <row r="20" spans="1:14" x14ac:dyDescent="0.25">
      <c r="B20" s="9" t="s">
        <v>348</v>
      </c>
      <c r="C20" s="2" t="s">
        <v>21</v>
      </c>
      <c r="D20" s="10" t="s">
        <v>19</v>
      </c>
      <c r="F20" s="9" t="s">
        <v>354</v>
      </c>
      <c r="G20" s="2" t="s">
        <v>21</v>
      </c>
      <c r="H20" s="10" t="s">
        <v>20</v>
      </c>
      <c r="I20" s="39"/>
    </row>
    <row r="21" spans="1:14" ht="15.75" thickBot="1" x14ac:dyDescent="0.3">
      <c r="B21" s="11" t="s">
        <v>315</v>
      </c>
      <c r="C21" s="12" t="s">
        <v>18</v>
      </c>
      <c r="D21" s="13" t="s">
        <v>19</v>
      </c>
      <c r="F21" s="11" t="s">
        <v>364</v>
      </c>
      <c r="G21" s="12" t="s">
        <v>21</v>
      </c>
      <c r="H21" s="13" t="s">
        <v>100</v>
      </c>
    </row>
    <row r="22" spans="1:14" ht="15.75" thickBot="1" x14ac:dyDescent="0.3">
      <c r="B22" s="1" t="s">
        <v>195</v>
      </c>
    </row>
    <row r="23" spans="1:14" ht="15.75" thickBot="1" x14ac:dyDescent="0.3">
      <c r="B23" s="4" t="s">
        <v>0</v>
      </c>
      <c r="C23" s="5" t="s">
        <v>1</v>
      </c>
      <c r="D23" s="6" t="s">
        <v>2</v>
      </c>
      <c r="F23" s="4" t="s">
        <v>3</v>
      </c>
      <c r="G23" s="5" t="s">
        <v>1</v>
      </c>
      <c r="H23" s="6" t="s">
        <v>2</v>
      </c>
    </row>
    <row r="24" spans="1:14" x14ac:dyDescent="0.25">
      <c r="A24" s="37" t="s">
        <v>15</v>
      </c>
      <c r="B24" s="7"/>
      <c r="C24" s="3"/>
      <c r="D24" s="8"/>
      <c r="F24" s="7"/>
      <c r="G24" s="3"/>
      <c r="H24" s="8"/>
    </row>
    <row r="25" spans="1:14" x14ac:dyDescent="0.25">
      <c r="B25" s="7"/>
      <c r="C25" s="3"/>
      <c r="D25" s="8"/>
      <c r="F25" s="7"/>
      <c r="G25" s="3"/>
      <c r="H25" s="8"/>
    </row>
    <row r="26" spans="1:14" x14ac:dyDescent="0.25">
      <c r="B26" s="9"/>
      <c r="C26" s="2"/>
      <c r="D26" s="10"/>
      <c r="F26" s="7"/>
      <c r="G26" s="3"/>
      <c r="H26" s="8"/>
    </row>
    <row r="27" spans="1:14" ht="15.75" thickBot="1" x14ac:dyDescent="0.3">
      <c r="A27" s="39"/>
      <c r="B27" s="11"/>
      <c r="C27" s="12"/>
      <c r="D27" s="13"/>
      <c r="F27" s="11"/>
      <c r="G27" s="12"/>
      <c r="H27" s="13"/>
    </row>
    <row r="28" spans="1:14" ht="15.75" thickBot="1" x14ac:dyDescent="0.3">
      <c r="B28" s="1" t="s">
        <v>196</v>
      </c>
    </row>
    <row r="29" spans="1:14" ht="15.75" thickBot="1" x14ac:dyDescent="0.3">
      <c r="B29" s="4" t="s">
        <v>0</v>
      </c>
      <c r="C29" s="5" t="s">
        <v>1</v>
      </c>
      <c r="D29" s="6" t="s">
        <v>2</v>
      </c>
      <c r="F29" s="4" t="s">
        <v>3</v>
      </c>
      <c r="G29" s="5" t="s">
        <v>1</v>
      </c>
      <c r="H29" s="6" t="s">
        <v>2</v>
      </c>
    </row>
    <row r="30" spans="1:14" x14ac:dyDescent="0.25">
      <c r="A30" s="37" t="s">
        <v>15</v>
      </c>
      <c r="B30" s="7"/>
      <c r="C30" s="3"/>
      <c r="D30" s="8"/>
      <c r="F30" s="7"/>
      <c r="G30" s="3"/>
      <c r="H30" s="8"/>
    </row>
    <row r="31" spans="1:14" x14ac:dyDescent="0.25">
      <c r="B31" s="7"/>
      <c r="C31" s="3"/>
      <c r="D31" s="8"/>
      <c r="F31" s="7"/>
      <c r="G31" s="3"/>
      <c r="H31" s="8"/>
    </row>
    <row r="32" spans="1:14" x14ac:dyDescent="0.25">
      <c r="B32" s="9"/>
      <c r="C32" s="2"/>
      <c r="D32" s="10"/>
      <c r="F32" s="9"/>
      <c r="G32" s="2"/>
      <c r="H32" s="10"/>
    </row>
    <row r="33" spans="2:8" ht="15.75" thickBot="1" x14ac:dyDescent="0.3">
      <c r="B33" s="11"/>
      <c r="C33" s="12"/>
      <c r="D33" s="13"/>
      <c r="F33" s="11"/>
      <c r="G33" s="12"/>
      <c r="H33" s="13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H34"/>
  <sheetViews>
    <sheetView workbookViewId="0">
      <selection activeCell="N24" sqref="N24"/>
    </sheetView>
  </sheetViews>
  <sheetFormatPr baseColWidth="10" defaultRowHeight="15" x14ac:dyDescent="0.25"/>
  <cols>
    <col min="3" max="3" width="6.5703125" bestFit="1" customWidth="1"/>
    <col min="4" max="4" width="14.7109375" bestFit="1" customWidth="1"/>
    <col min="8" max="8" width="17.7109375" bestFit="1" customWidth="1"/>
  </cols>
  <sheetData>
    <row r="1" spans="1:8" ht="23.25" x14ac:dyDescent="0.35">
      <c r="A1" s="281" t="s">
        <v>197</v>
      </c>
      <c r="B1" s="281"/>
      <c r="C1" s="281"/>
      <c r="D1" s="281"/>
      <c r="E1" s="281"/>
      <c r="F1" s="281"/>
      <c r="G1" s="281"/>
      <c r="H1" s="281"/>
    </row>
    <row r="2" spans="1:8" ht="15.75" thickBot="1" x14ac:dyDescent="0.3">
      <c r="A2" s="44"/>
      <c r="B2" s="42" t="s">
        <v>198</v>
      </c>
      <c r="C2" s="44"/>
      <c r="D2" s="44"/>
      <c r="E2" s="44"/>
      <c r="F2" s="44"/>
      <c r="G2" s="44"/>
      <c r="H2" s="44"/>
    </row>
    <row r="3" spans="1:8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A4" s="17" t="s">
        <v>5</v>
      </c>
      <c r="B4" s="7"/>
      <c r="C4" s="3"/>
      <c r="D4" s="8"/>
      <c r="F4" s="7" t="s">
        <v>335</v>
      </c>
      <c r="G4" s="3" t="s">
        <v>23</v>
      </c>
      <c r="H4" s="8" t="s">
        <v>14</v>
      </c>
    </row>
    <row r="5" spans="1:8" x14ac:dyDescent="0.25">
      <c r="B5" s="36" t="s">
        <v>16</v>
      </c>
      <c r="C5" s="3"/>
      <c r="D5" s="8"/>
      <c r="F5" s="9" t="s">
        <v>253</v>
      </c>
      <c r="G5" s="2" t="s">
        <v>21</v>
      </c>
      <c r="H5" s="10" t="s">
        <v>36</v>
      </c>
    </row>
    <row r="6" spans="1:8" x14ac:dyDescent="0.25">
      <c r="B6" s="9"/>
      <c r="C6" s="2"/>
      <c r="D6" s="10"/>
      <c r="F6" s="9" t="s">
        <v>113</v>
      </c>
      <c r="G6" s="2" t="s">
        <v>21</v>
      </c>
      <c r="H6" s="10" t="s">
        <v>39</v>
      </c>
    </row>
    <row r="7" spans="1:8" x14ac:dyDescent="0.25">
      <c r="B7" s="30"/>
      <c r="C7" s="31"/>
      <c r="D7" s="32"/>
      <c r="F7" s="30" t="s">
        <v>390</v>
      </c>
      <c r="G7" s="31" t="s">
        <v>21</v>
      </c>
      <c r="H7" s="32" t="s">
        <v>20</v>
      </c>
    </row>
    <row r="8" spans="1:8" ht="15.75" thickBot="1" x14ac:dyDescent="0.3">
      <c r="A8" s="39"/>
      <c r="B8" s="11"/>
      <c r="C8" s="12"/>
      <c r="D8" s="13"/>
      <c r="E8" s="39" t="s">
        <v>56</v>
      </c>
      <c r="F8" s="11" t="s">
        <v>224</v>
      </c>
      <c r="G8" s="12" t="s">
        <v>21</v>
      </c>
      <c r="H8" s="13" t="s">
        <v>27</v>
      </c>
    </row>
    <row r="9" spans="1:8" ht="15.75" thickBot="1" x14ac:dyDescent="0.3">
      <c r="B9" s="1" t="s">
        <v>199</v>
      </c>
    </row>
    <row r="10" spans="1:8" ht="15.75" thickBot="1" x14ac:dyDescent="0.3">
      <c r="B10" s="4" t="s">
        <v>0</v>
      </c>
      <c r="C10" s="5" t="s">
        <v>1</v>
      </c>
      <c r="D10" s="6" t="s">
        <v>2</v>
      </c>
      <c r="F10" s="4" t="s">
        <v>3</v>
      </c>
      <c r="G10" s="5" t="s">
        <v>1</v>
      </c>
      <c r="H10" s="6" t="s">
        <v>2</v>
      </c>
    </row>
    <row r="11" spans="1:8" x14ac:dyDescent="0.25">
      <c r="A11" s="17" t="s">
        <v>5</v>
      </c>
      <c r="B11" s="7" t="s">
        <v>333</v>
      </c>
      <c r="C11" s="3" t="s">
        <v>21</v>
      </c>
      <c r="D11" s="8" t="s">
        <v>36</v>
      </c>
      <c r="F11" s="14" t="s">
        <v>323</v>
      </c>
      <c r="G11" s="15" t="s">
        <v>24</v>
      </c>
      <c r="H11" s="16" t="s">
        <v>20</v>
      </c>
    </row>
    <row r="12" spans="1:8" x14ac:dyDescent="0.25">
      <c r="A12" s="17"/>
      <c r="B12" s="7" t="s">
        <v>370</v>
      </c>
      <c r="C12" s="3" t="s">
        <v>24</v>
      </c>
      <c r="D12" s="8" t="s">
        <v>22</v>
      </c>
      <c r="F12" s="7" t="s">
        <v>365</v>
      </c>
      <c r="G12" s="3" t="s">
        <v>21</v>
      </c>
      <c r="H12" s="8" t="s">
        <v>20</v>
      </c>
    </row>
    <row r="13" spans="1:8" x14ac:dyDescent="0.25">
      <c r="B13" s="7" t="s">
        <v>228</v>
      </c>
      <c r="C13" s="3" t="s">
        <v>21</v>
      </c>
      <c r="D13" s="8" t="s">
        <v>229</v>
      </c>
      <c r="F13" s="9" t="s">
        <v>213</v>
      </c>
      <c r="G13" s="2" t="s">
        <v>21</v>
      </c>
      <c r="H13" s="10" t="s">
        <v>98</v>
      </c>
    </row>
    <row r="14" spans="1:8" x14ac:dyDescent="0.25">
      <c r="B14" s="51" t="s">
        <v>285</v>
      </c>
      <c r="C14" s="52" t="s">
        <v>21</v>
      </c>
      <c r="D14" s="53" t="s">
        <v>39</v>
      </c>
      <c r="F14" s="9" t="s">
        <v>312</v>
      </c>
      <c r="G14" s="2" t="s">
        <v>21</v>
      </c>
      <c r="H14" s="10" t="s">
        <v>20</v>
      </c>
    </row>
    <row r="15" spans="1:8" ht="15.75" thickBot="1" x14ac:dyDescent="0.3">
      <c r="B15" s="11" t="s">
        <v>111</v>
      </c>
      <c r="C15" s="12" t="s">
        <v>21</v>
      </c>
      <c r="D15" s="13" t="s">
        <v>39</v>
      </c>
      <c r="F15" s="11" t="s">
        <v>369</v>
      </c>
      <c r="G15" s="12" t="s">
        <v>21</v>
      </c>
      <c r="H15" s="13" t="s">
        <v>74</v>
      </c>
    </row>
    <row r="16" spans="1:8" ht="15.75" thickBot="1" x14ac:dyDescent="0.3">
      <c r="B16" s="1" t="s">
        <v>200</v>
      </c>
    </row>
    <row r="17" spans="1:8" ht="15.75" thickBot="1" x14ac:dyDescent="0.3">
      <c r="B17" s="18" t="s">
        <v>0</v>
      </c>
      <c r="C17" s="19" t="s">
        <v>1</v>
      </c>
      <c r="D17" s="20" t="s">
        <v>2</v>
      </c>
      <c r="F17" s="18" t="s">
        <v>3</v>
      </c>
      <c r="G17" s="19" t="s">
        <v>1</v>
      </c>
      <c r="H17" s="20" t="s">
        <v>2</v>
      </c>
    </row>
    <row r="18" spans="1:8" x14ac:dyDescent="0.25">
      <c r="A18" s="17" t="s">
        <v>5</v>
      </c>
      <c r="B18" s="14" t="s">
        <v>343</v>
      </c>
      <c r="C18" s="15" t="s">
        <v>23</v>
      </c>
      <c r="D18" s="16" t="s">
        <v>19</v>
      </c>
      <c r="F18" s="14" t="s">
        <v>355</v>
      </c>
      <c r="G18" s="15" t="s">
        <v>24</v>
      </c>
      <c r="H18" s="16" t="s">
        <v>259</v>
      </c>
    </row>
    <row r="19" spans="1:8" x14ac:dyDescent="0.25">
      <c r="B19" s="7" t="s">
        <v>258</v>
      </c>
      <c r="C19" s="2" t="s">
        <v>23</v>
      </c>
      <c r="D19" s="10" t="s">
        <v>47</v>
      </c>
      <c r="F19" s="7" t="s">
        <v>108</v>
      </c>
      <c r="G19" s="2" t="s">
        <v>25</v>
      </c>
      <c r="H19" s="10" t="s">
        <v>20</v>
      </c>
    </row>
    <row r="20" spans="1:8" x14ac:dyDescent="0.25">
      <c r="A20" t="s">
        <v>107</v>
      </c>
      <c r="B20" s="7" t="s">
        <v>352</v>
      </c>
      <c r="C20" s="2" t="s">
        <v>21</v>
      </c>
      <c r="D20" s="10" t="s">
        <v>47</v>
      </c>
      <c r="F20" s="7"/>
      <c r="G20" s="2"/>
      <c r="H20" s="10"/>
    </row>
    <row r="21" spans="1:8" x14ac:dyDescent="0.25">
      <c r="B21" s="9" t="s">
        <v>316</v>
      </c>
      <c r="C21" s="2" t="s">
        <v>21</v>
      </c>
      <c r="D21" s="10" t="s">
        <v>31</v>
      </c>
      <c r="F21" s="9"/>
      <c r="G21" s="2"/>
      <c r="H21" s="10"/>
    </row>
    <row r="22" spans="1:8" ht="15.75" thickBot="1" x14ac:dyDescent="0.3">
      <c r="B22" s="11" t="s">
        <v>366</v>
      </c>
      <c r="C22" s="12" t="s">
        <v>21</v>
      </c>
      <c r="D22" s="13" t="s">
        <v>19</v>
      </c>
      <c r="F22" s="11"/>
      <c r="G22" s="12"/>
      <c r="H22" s="13"/>
    </row>
    <row r="23" spans="1:8" ht="15.75" thickBot="1" x14ac:dyDescent="0.3">
      <c r="B23" s="1" t="s">
        <v>201</v>
      </c>
    </row>
    <row r="24" spans="1:8" ht="15.75" thickBot="1" x14ac:dyDescent="0.3">
      <c r="B24" s="4" t="s">
        <v>0</v>
      </c>
      <c r="C24" s="5" t="s">
        <v>1</v>
      </c>
      <c r="D24" s="6" t="s">
        <v>2</v>
      </c>
      <c r="F24" s="4" t="s">
        <v>3</v>
      </c>
      <c r="G24" s="5" t="s">
        <v>1</v>
      </c>
      <c r="H24" s="6" t="s">
        <v>2</v>
      </c>
    </row>
    <row r="25" spans="1:8" x14ac:dyDescent="0.25">
      <c r="A25" s="37" t="s">
        <v>15</v>
      </c>
      <c r="B25" s="14" t="s">
        <v>264</v>
      </c>
      <c r="C25" s="15" t="s">
        <v>23</v>
      </c>
      <c r="D25" s="16" t="s">
        <v>22</v>
      </c>
      <c r="F25" s="7"/>
      <c r="G25" s="3"/>
      <c r="H25" s="8"/>
    </row>
    <row r="26" spans="1:8" x14ac:dyDescent="0.25">
      <c r="B26" s="7" t="s">
        <v>402</v>
      </c>
      <c r="C26" s="3" t="s">
        <v>21</v>
      </c>
      <c r="D26" s="8" t="s">
        <v>22</v>
      </c>
      <c r="F26" s="7"/>
      <c r="G26" s="3"/>
      <c r="H26" s="8"/>
    </row>
    <row r="27" spans="1:8" x14ac:dyDescent="0.25">
      <c r="B27" s="9" t="s">
        <v>403</v>
      </c>
      <c r="C27" s="2" t="s">
        <v>21</v>
      </c>
      <c r="D27" s="10" t="s">
        <v>63</v>
      </c>
      <c r="F27" s="7"/>
      <c r="G27" s="3"/>
      <c r="H27" s="8"/>
    </row>
    <row r="28" spans="1:8" ht="15.75" thickBot="1" x14ac:dyDescent="0.3">
      <c r="A28" s="39"/>
      <c r="B28" s="11" t="s">
        <v>404</v>
      </c>
      <c r="C28" s="12" t="s">
        <v>21</v>
      </c>
      <c r="D28" s="13" t="s">
        <v>47</v>
      </c>
      <c r="F28" s="11"/>
      <c r="G28" s="12"/>
      <c r="H28" s="13"/>
    </row>
    <row r="29" spans="1:8" ht="15.75" thickBot="1" x14ac:dyDescent="0.3">
      <c r="B29" s="1" t="s">
        <v>202</v>
      </c>
    </row>
    <row r="30" spans="1:8" ht="15.75" thickBot="1" x14ac:dyDescent="0.3">
      <c r="B30" s="4" t="s">
        <v>0</v>
      </c>
      <c r="C30" s="5" t="s">
        <v>1</v>
      </c>
      <c r="D30" s="6" t="s">
        <v>2</v>
      </c>
      <c r="F30" s="4" t="s">
        <v>3</v>
      </c>
      <c r="G30" s="5" t="s">
        <v>1</v>
      </c>
      <c r="H30" s="6" t="s">
        <v>2</v>
      </c>
    </row>
    <row r="31" spans="1:8" x14ac:dyDescent="0.25">
      <c r="A31" s="37" t="s">
        <v>15</v>
      </c>
      <c r="B31" s="7"/>
      <c r="C31" s="3"/>
      <c r="D31" s="8"/>
      <c r="F31" s="7"/>
      <c r="G31" s="3"/>
      <c r="H31" s="8"/>
    </row>
    <row r="32" spans="1:8" x14ac:dyDescent="0.25">
      <c r="B32" s="7"/>
      <c r="C32" s="3"/>
      <c r="D32" s="8"/>
      <c r="F32" s="7"/>
      <c r="G32" s="3"/>
      <c r="H32" s="8"/>
    </row>
    <row r="33" spans="2:8" x14ac:dyDescent="0.25">
      <c r="B33" s="9"/>
      <c r="C33" s="2"/>
      <c r="D33" s="10"/>
      <c r="F33" s="9"/>
      <c r="G33" s="2"/>
      <c r="H33" s="10"/>
    </row>
    <row r="34" spans="2:8" ht="15.75" thickBot="1" x14ac:dyDescent="0.3">
      <c r="B34" s="11"/>
      <c r="C34" s="12"/>
      <c r="D34" s="13"/>
      <c r="F34" s="11"/>
      <c r="G34" s="12"/>
      <c r="H34" s="13"/>
    </row>
  </sheetData>
  <mergeCells count="1">
    <mergeCell ref="A1:H1"/>
  </mergeCells>
  <pageMargins left="0.7" right="0.7" top="0.75" bottom="0.75" header="0.3" footer="0.3"/>
  <pageSetup paperSize="9" scale="8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I35"/>
  <sheetViews>
    <sheetView workbookViewId="0">
      <selection activeCell="N24" sqref="N24"/>
    </sheetView>
  </sheetViews>
  <sheetFormatPr baseColWidth="10" defaultRowHeight="15" x14ac:dyDescent="0.25"/>
  <cols>
    <col min="1" max="1" width="14.28515625" customWidth="1"/>
    <col min="2" max="2" width="15.140625" customWidth="1"/>
    <col min="3" max="3" width="8" customWidth="1"/>
    <col min="4" max="4" width="18" customWidth="1"/>
    <col min="5" max="5" width="12" bestFit="1" customWidth="1"/>
    <col min="6" max="6" width="13.42578125" customWidth="1"/>
    <col min="7" max="7" width="9.5703125" customWidth="1"/>
    <col min="8" max="8" width="17.5703125" customWidth="1"/>
  </cols>
  <sheetData>
    <row r="1" spans="1:8" ht="23.25" x14ac:dyDescent="0.35">
      <c r="A1" s="281" t="s">
        <v>7</v>
      </c>
      <c r="B1" s="281"/>
      <c r="C1" s="281"/>
      <c r="D1" s="281"/>
      <c r="E1" s="281"/>
      <c r="F1" s="281"/>
      <c r="G1" s="281"/>
      <c r="H1" s="281"/>
    </row>
    <row r="3" spans="1:8" ht="15.75" thickBot="1" x14ac:dyDescent="0.3">
      <c r="A3" s="1" t="s">
        <v>4</v>
      </c>
      <c r="B3" s="1" t="s">
        <v>203</v>
      </c>
    </row>
    <row r="4" spans="1:8" ht="15.75" thickBot="1" x14ac:dyDescent="0.3">
      <c r="B4" s="4" t="s">
        <v>0</v>
      </c>
      <c r="C4" s="5" t="s">
        <v>1</v>
      </c>
      <c r="D4" s="6" t="s">
        <v>2</v>
      </c>
      <c r="F4" s="4" t="s">
        <v>3</v>
      </c>
      <c r="G4" s="5" t="s">
        <v>1</v>
      </c>
      <c r="H4" s="6" t="s">
        <v>2</v>
      </c>
    </row>
    <row r="5" spans="1:8" x14ac:dyDescent="0.25">
      <c r="A5" s="17" t="s">
        <v>5</v>
      </c>
      <c r="B5" s="7" t="s">
        <v>388</v>
      </c>
      <c r="C5" s="3" t="s">
        <v>103</v>
      </c>
      <c r="D5" s="8" t="s">
        <v>19</v>
      </c>
      <c r="F5" s="7"/>
      <c r="G5" s="3"/>
      <c r="H5" s="8"/>
    </row>
    <row r="6" spans="1:8" x14ac:dyDescent="0.25">
      <c r="B6" s="7" t="s">
        <v>381</v>
      </c>
      <c r="C6" s="3" t="s">
        <v>18</v>
      </c>
      <c r="D6" s="8" t="s">
        <v>382</v>
      </c>
      <c r="F6" s="36" t="s">
        <v>136</v>
      </c>
      <c r="G6" s="3"/>
      <c r="H6" s="8"/>
    </row>
    <row r="7" spans="1:8" x14ac:dyDescent="0.25">
      <c r="B7" s="9" t="s">
        <v>413</v>
      </c>
      <c r="C7" s="2"/>
      <c r="D7" s="10"/>
      <c r="F7" s="9"/>
      <c r="G7" s="2"/>
      <c r="H7" s="10"/>
    </row>
    <row r="8" spans="1:8" ht="15.75" thickBot="1" x14ac:dyDescent="0.3">
      <c r="B8" s="11" t="s">
        <v>391</v>
      </c>
      <c r="C8" s="12" t="s">
        <v>18</v>
      </c>
      <c r="D8" s="13" t="s">
        <v>31</v>
      </c>
      <c r="F8" s="11"/>
      <c r="G8" s="12"/>
      <c r="H8" s="13"/>
    </row>
    <row r="9" spans="1:8" ht="15.75" thickBot="1" x14ac:dyDescent="0.3">
      <c r="B9" s="1" t="s">
        <v>204</v>
      </c>
    </row>
    <row r="10" spans="1:8" ht="15.75" thickBot="1" x14ac:dyDescent="0.3">
      <c r="B10" s="4" t="s">
        <v>0</v>
      </c>
      <c r="C10" s="5" t="s">
        <v>1</v>
      </c>
      <c r="D10" s="6" t="s">
        <v>2</v>
      </c>
      <c r="F10" s="4" t="s">
        <v>3</v>
      </c>
      <c r="G10" s="5" t="s">
        <v>1</v>
      </c>
      <c r="H10" s="6" t="s">
        <v>2</v>
      </c>
    </row>
    <row r="11" spans="1:8" x14ac:dyDescent="0.25">
      <c r="A11" s="17" t="s">
        <v>5</v>
      </c>
      <c r="B11" s="7"/>
      <c r="C11" s="3"/>
      <c r="D11" s="8"/>
      <c r="F11" s="7"/>
      <c r="G11" s="3"/>
      <c r="H11" s="8"/>
    </row>
    <row r="12" spans="1:8" x14ac:dyDescent="0.25">
      <c r="A12" s="17"/>
      <c r="B12" s="7" t="s">
        <v>101</v>
      </c>
      <c r="C12" s="3" t="s">
        <v>363</v>
      </c>
      <c r="D12" s="8" t="s">
        <v>31</v>
      </c>
      <c r="F12" s="7" t="s">
        <v>101</v>
      </c>
      <c r="G12" s="3" t="s">
        <v>363</v>
      </c>
      <c r="H12" s="8" t="s">
        <v>31</v>
      </c>
    </row>
    <row r="13" spans="1:8" x14ac:dyDescent="0.25">
      <c r="B13" s="9"/>
      <c r="C13" s="2"/>
      <c r="D13" s="10"/>
      <c r="F13" s="9"/>
      <c r="G13" s="2"/>
      <c r="H13" s="10"/>
    </row>
    <row r="14" spans="1:8" ht="15.75" thickBot="1" x14ac:dyDescent="0.3">
      <c r="B14" s="11"/>
      <c r="C14" s="12"/>
      <c r="D14" s="13"/>
      <c r="F14" s="11"/>
      <c r="G14" s="12"/>
      <c r="H14" s="13"/>
    </row>
    <row r="15" spans="1:8" ht="15.75" thickBot="1" x14ac:dyDescent="0.3">
      <c r="B15" s="1" t="s">
        <v>205</v>
      </c>
    </row>
    <row r="16" spans="1:8" ht="15.75" thickBot="1" x14ac:dyDescent="0.3"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</row>
    <row r="17" spans="1:9" x14ac:dyDescent="0.25">
      <c r="A17" s="17" t="s">
        <v>5</v>
      </c>
      <c r="B17" s="14" t="s">
        <v>373</v>
      </c>
      <c r="C17" s="15" t="s">
        <v>18</v>
      </c>
      <c r="D17" s="16" t="s">
        <v>19</v>
      </c>
      <c r="E17" s="28" t="s">
        <v>405</v>
      </c>
      <c r="F17" s="14" t="s">
        <v>406</v>
      </c>
      <c r="G17" s="15" t="s">
        <v>21</v>
      </c>
      <c r="H17" s="16" t="s">
        <v>20</v>
      </c>
      <c r="I17" s="91"/>
    </row>
    <row r="18" spans="1:9" x14ac:dyDescent="0.25">
      <c r="A18" s="39" t="s">
        <v>56</v>
      </c>
      <c r="B18" s="9" t="s">
        <v>309</v>
      </c>
      <c r="C18" s="2" t="s">
        <v>21</v>
      </c>
      <c r="D18" s="10" t="s">
        <v>19</v>
      </c>
      <c r="F18" s="9" t="s">
        <v>247</v>
      </c>
      <c r="G18" s="2" t="s">
        <v>24</v>
      </c>
      <c r="H18" s="10" t="s">
        <v>50</v>
      </c>
    </row>
    <row r="19" spans="1:9" x14ac:dyDescent="0.25">
      <c r="B19" s="9" t="s">
        <v>374</v>
      </c>
      <c r="C19" s="2" t="s">
        <v>21</v>
      </c>
      <c r="D19" s="10" t="s">
        <v>31</v>
      </c>
      <c r="E19" s="28" t="s">
        <v>362</v>
      </c>
      <c r="F19" s="9" t="s">
        <v>302</v>
      </c>
      <c r="G19" s="2" t="s">
        <v>21</v>
      </c>
      <c r="H19" s="10" t="s">
        <v>19</v>
      </c>
    </row>
    <row r="20" spans="1:9" x14ac:dyDescent="0.25">
      <c r="B20" s="30" t="s">
        <v>127</v>
      </c>
      <c r="C20" s="31" t="s">
        <v>18</v>
      </c>
      <c r="D20" s="32" t="s">
        <v>55</v>
      </c>
      <c r="E20" s="28"/>
      <c r="F20" s="30" t="s">
        <v>372</v>
      </c>
      <c r="G20" s="31" t="s">
        <v>21</v>
      </c>
      <c r="H20" s="32" t="s">
        <v>38</v>
      </c>
    </row>
    <row r="21" spans="1:9" ht="15.75" thickBot="1" x14ac:dyDescent="0.3">
      <c r="A21" t="s">
        <v>66</v>
      </c>
      <c r="B21" s="11" t="s">
        <v>135</v>
      </c>
      <c r="C21" s="12" t="s">
        <v>21</v>
      </c>
      <c r="D21" s="13" t="s">
        <v>19</v>
      </c>
      <c r="E21" s="39" t="s">
        <v>148</v>
      </c>
      <c r="F21" s="11" t="s">
        <v>376</v>
      </c>
      <c r="G21" s="12" t="s">
        <v>24</v>
      </c>
      <c r="H21" s="13" t="s">
        <v>377</v>
      </c>
    </row>
    <row r="22" spans="1:9" ht="15.75" thickBot="1" x14ac:dyDescent="0.3">
      <c r="B22" s="1" t="s">
        <v>206</v>
      </c>
    </row>
    <row r="23" spans="1:9" ht="15.75" thickBot="1" x14ac:dyDescent="0.3">
      <c r="B23" s="4" t="s">
        <v>0</v>
      </c>
      <c r="C23" s="5" t="s">
        <v>1</v>
      </c>
      <c r="D23" s="6" t="s">
        <v>2</v>
      </c>
      <c r="F23" s="4" t="s">
        <v>3</v>
      </c>
      <c r="G23" s="5" t="s">
        <v>1</v>
      </c>
      <c r="H23" s="6" t="s">
        <v>2</v>
      </c>
    </row>
    <row r="24" spans="1:9" x14ac:dyDescent="0.25">
      <c r="A24" s="37" t="s">
        <v>15</v>
      </c>
      <c r="B24" s="7"/>
      <c r="C24" s="3"/>
      <c r="D24" s="8"/>
      <c r="F24" s="7"/>
      <c r="G24" s="3"/>
      <c r="H24" s="8"/>
    </row>
    <row r="25" spans="1:9" x14ac:dyDescent="0.25">
      <c r="B25" s="7"/>
      <c r="C25" s="3"/>
      <c r="D25" s="8"/>
      <c r="F25" s="7"/>
      <c r="G25" s="3"/>
      <c r="H25" s="8"/>
    </row>
    <row r="26" spans="1:9" x14ac:dyDescent="0.25">
      <c r="B26" s="7"/>
      <c r="C26" s="3"/>
      <c r="D26" s="8"/>
      <c r="F26" s="7"/>
      <c r="G26" s="3"/>
      <c r="H26" s="8"/>
    </row>
    <row r="27" spans="1:9" x14ac:dyDescent="0.25">
      <c r="B27" s="9"/>
      <c r="C27" s="2"/>
      <c r="D27" s="10"/>
      <c r="F27" s="9"/>
      <c r="G27" s="2"/>
      <c r="H27" s="10"/>
    </row>
    <row r="28" spans="1:9" ht="15.75" thickBot="1" x14ac:dyDescent="0.3">
      <c r="B28" s="11"/>
      <c r="C28" s="12"/>
      <c r="D28" s="13"/>
      <c r="F28" s="11"/>
      <c r="G28" s="12"/>
      <c r="H28" s="13"/>
    </row>
    <row r="29" spans="1:9" ht="15.75" thickBot="1" x14ac:dyDescent="0.3">
      <c r="B29" s="1" t="s">
        <v>207</v>
      </c>
    </row>
    <row r="30" spans="1:9" ht="15.75" thickBot="1" x14ac:dyDescent="0.3">
      <c r="B30" s="4" t="s">
        <v>0</v>
      </c>
      <c r="C30" s="5" t="s">
        <v>1</v>
      </c>
      <c r="D30" s="6" t="s">
        <v>2</v>
      </c>
      <c r="F30" s="4" t="s">
        <v>3</v>
      </c>
      <c r="G30" s="5" t="s">
        <v>1</v>
      </c>
      <c r="H30" s="6" t="s">
        <v>2</v>
      </c>
    </row>
    <row r="31" spans="1:9" x14ac:dyDescent="0.25">
      <c r="A31" s="37" t="s">
        <v>15</v>
      </c>
      <c r="B31" s="7"/>
      <c r="C31" s="3"/>
      <c r="D31" s="8"/>
      <c r="F31" s="7"/>
      <c r="G31" s="3"/>
      <c r="H31" s="8"/>
    </row>
    <row r="32" spans="1:9" x14ac:dyDescent="0.25">
      <c r="B32" s="7"/>
      <c r="C32" s="3"/>
      <c r="D32" s="8"/>
      <c r="F32" s="7"/>
      <c r="G32" s="3"/>
      <c r="H32" s="8"/>
    </row>
    <row r="33" spans="2:8" x14ac:dyDescent="0.25">
      <c r="B33" s="7"/>
      <c r="C33" s="3"/>
      <c r="D33" s="8"/>
      <c r="F33" s="7"/>
      <c r="G33" s="3"/>
      <c r="H33" s="8"/>
    </row>
    <row r="34" spans="2:8" x14ac:dyDescent="0.25">
      <c r="B34" s="9"/>
      <c r="C34" s="2"/>
      <c r="D34" s="10"/>
      <c r="F34" s="9"/>
      <c r="G34" s="2"/>
      <c r="H34" s="10"/>
    </row>
    <row r="35" spans="2:8" ht="15.75" thickBot="1" x14ac:dyDescent="0.3">
      <c r="B35" s="11"/>
      <c r="C35" s="12"/>
      <c r="D35" s="13"/>
      <c r="F35" s="11"/>
      <c r="G35" s="12"/>
      <c r="H35" s="13"/>
    </row>
  </sheetData>
  <mergeCells count="1">
    <mergeCell ref="A1:H1"/>
  </mergeCells>
  <pageMargins left="0.7" right="0.7" top="0.75" bottom="0.75" header="0.3" footer="0.3"/>
  <pageSetup paperSize="9" scale="80" orientation="portrait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J35"/>
  <sheetViews>
    <sheetView workbookViewId="0">
      <selection activeCell="N24" sqref="N24"/>
    </sheetView>
  </sheetViews>
  <sheetFormatPr baseColWidth="10" defaultRowHeight="15" x14ac:dyDescent="0.25"/>
  <cols>
    <col min="1" max="1" width="14.5703125" bestFit="1" customWidth="1"/>
    <col min="2" max="2" width="13.7109375" customWidth="1"/>
    <col min="3" max="3" width="9.7109375" customWidth="1"/>
    <col min="4" max="4" width="11.140625" customWidth="1"/>
    <col min="5" max="5" width="13.7109375" bestFit="1" customWidth="1"/>
    <col min="6" max="6" width="13.7109375" customWidth="1"/>
    <col min="7" max="7" width="9.140625" customWidth="1"/>
    <col min="8" max="8" width="15.5703125" customWidth="1"/>
  </cols>
  <sheetData>
    <row r="1" spans="1:10" ht="23.25" x14ac:dyDescent="0.35">
      <c r="A1" s="281" t="s">
        <v>8</v>
      </c>
      <c r="B1" s="281"/>
      <c r="C1" s="281"/>
      <c r="D1" s="281"/>
      <c r="E1" s="281"/>
      <c r="F1" s="281"/>
      <c r="G1" s="281"/>
      <c r="H1" s="281"/>
    </row>
    <row r="3" spans="1:10" ht="15.75" thickBot="1" x14ac:dyDescent="0.3">
      <c r="A3" s="1"/>
      <c r="B3" s="1" t="s">
        <v>208</v>
      </c>
    </row>
    <row r="4" spans="1:10" ht="15.75" thickBot="1" x14ac:dyDescent="0.3">
      <c r="B4" s="4" t="s">
        <v>0</v>
      </c>
      <c r="C4" s="5" t="s">
        <v>1</v>
      </c>
      <c r="D4" s="6" t="s">
        <v>2</v>
      </c>
      <c r="F4" s="4" t="s">
        <v>3</v>
      </c>
      <c r="G4" s="5" t="s">
        <v>1</v>
      </c>
      <c r="H4" s="6" t="s">
        <v>2</v>
      </c>
    </row>
    <row r="5" spans="1:10" x14ac:dyDescent="0.25">
      <c r="A5" s="17" t="s">
        <v>5</v>
      </c>
      <c r="B5" s="7"/>
      <c r="C5" s="3"/>
      <c r="D5" s="8"/>
      <c r="F5" s="7" t="s">
        <v>255</v>
      </c>
      <c r="G5" s="3" t="s">
        <v>23</v>
      </c>
      <c r="H5" s="8" t="s">
        <v>106</v>
      </c>
    </row>
    <row r="6" spans="1:10" x14ac:dyDescent="0.25">
      <c r="B6" s="36" t="s">
        <v>16</v>
      </c>
      <c r="C6" s="3"/>
      <c r="D6" s="8"/>
      <c r="F6" s="7" t="s">
        <v>383</v>
      </c>
      <c r="G6" s="3" t="s">
        <v>21</v>
      </c>
      <c r="H6" s="8" t="s">
        <v>19</v>
      </c>
    </row>
    <row r="7" spans="1:10" x14ac:dyDescent="0.25">
      <c r="A7" s="39" t="s">
        <v>56</v>
      </c>
      <c r="B7" s="9" t="s">
        <v>411</v>
      </c>
      <c r="C7" s="2" t="s">
        <v>412</v>
      </c>
      <c r="D7" s="10"/>
      <c r="F7" s="9" t="s">
        <v>392</v>
      </c>
      <c r="G7" s="2" t="s">
        <v>21</v>
      </c>
      <c r="H7" s="10" t="s">
        <v>31</v>
      </c>
    </row>
    <row r="8" spans="1:10" ht="15.75" thickBot="1" x14ac:dyDescent="0.3">
      <c r="B8" s="11" t="s">
        <v>458</v>
      </c>
      <c r="C8" s="12" t="s">
        <v>21</v>
      </c>
      <c r="D8" s="13" t="s">
        <v>63</v>
      </c>
      <c r="F8" s="11" t="s">
        <v>401</v>
      </c>
      <c r="G8" s="12" t="s">
        <v>24</v>
      </c>
      <c r="H8" s="13" t="s">
        <v>55</v>
      </c>
      <c r="J8" t="s">
        <v>477</v>
      </c>
    </row>
    <row r="9" spans="1:10" ht="15.75" thickBot="1" x14ac:dyDescent="0.3">
      <c r="B9" s="1" t="s">
        <v>209</v>
      </c>
    </row>
    <row r="10" spans="1:10" ht="15.75" thickBot="1" x14ac:dyDescent="0.3">
      <c r="B10" s="4" t="s">
        <v>0</v>
      </c>
      <c r="C10" s="5" t="s">
        <v>1</v>
      </c>
      <c r="D10" s="6" t="s">
        <v>2</v>
      </c>
      <c r="F10" s="4" t="s">
        <v>3</v>
      </c>
      <c r="G10" s="5" t="s">
        <v>1</v>
      </c>
      <c r="H10" s="6" t="s">
        <v>2</v>
      </c>
    </row>
    <row r="11" spans="1:10" x14ac:dyDescent="0.25">
      <c r="A11" s="17" t="s">
        <v>5</v>
      </c>
      <c r="B11" s="7" t="s">
        <v>71</v>
      </c>
      <c r="C11" s="3" t="s">
        <v>18</v>
      </c>
      <c r="D11" s="8" t="s">
        <v>19</v>
      </c>
      <c r="F11" s="7" t="s">
        <v>99</v>
      </c>
      <c r="G11" s="3" t="s">
        <v>18</v>
      </c>
      <c r="H11" s="8" t="s">
        <v>57</v>
      </c>
    </row>
    <row r="12" spans="1:10" x14ac:dyDescent="0.25">
      <c r="A12" s="17"/>
      <c r="B12" s="7" t="s">
        <v>393</v>
      </c>
      <c r="C12" s="3" t="s">
        <v>21</v>
      </c>
      <c r="D12" s="8" t="s">
        <v>63</v>
      </c>
      <c r="F12" s="7" t="s">
        <v>262</v>
      </c>
      <c r="G12" s="3" t="s">
        <v>23</v>
      </c>
      <c r="H12" s="8" t="s">
        <v>389</v>
      </c>
    </row>
    <row r="13" spans="1:10" x14ac:dyDescent="0.25">
      <c r="A13" s="17"/>
      <c r="B13" s="7" t="s">
        <v>375</v>
      </c>
      <c r="C13" s="3" t="s">
        <v>18</v>
      </c>
      <c r="D13" s="8" t="s">
        <v>31</v>
      </c>
      <c r="E13" s="28"/>
      <c r="F13" s="92" t="s">
        <v>246</v>
      </c>
      <c r="G13" s="93" t="s">
        <v>18</v>
      </c>
      <c r="H13" s="94" t="s">
        <v>27</v>
      </c>
    </row>
    <row r="14" spans="1:10" x14ac:dyDescent="0.25">
      <c r="B14" s="9" t="s">
        <v>380</v>
      </c>
      <c r="C14" s="2" t="s">
        <v>18</v>
      </c>
      <c r="D14" s="10" t="s">
        <v>26</v>
      </c>
      <c r="E14" s="28" t="s">
        <v>461</v>
      </c>
      <c r="F14" s="7" t="s">
        <v>433</v>
      </c>
      <c r="G14" s="3" t="s">
        <v>21</v>
      </c>
      <c r="H14" s="8" t="s">
        <v>65</v>
      </c>
    </row>
    <row r="15" spans="1:10" ht="15.75" thickBot="1" x14ac:dyDescent="0.3">
      <c r="B15" s="11" t="s">
        <v>232</v>
      </c>
      <c r="C15" s="12" t="s">
        <v>23</v>
      </c>
      <c r="D15" s="13" t="s">
        <v>53</v>
      </c>
      <c r="E15" s="28" t="s">
        <v>385</v>
      </c>
      <c r="F15" s="11" t="s">
        <v>306</v>
      </c>
      <c r="G15" s="12" t="s">
        <v>21</v>
      </c>
      <c r="H15" s="13" t="s">
        <v>97</v>
      </c>
    </row>
    <row r="16" spans="1:10" ht="15.75" thickBot="1" x14ac:dyDescent="0.3">
      <c r="B16" s="1" t="s">
        <v>212</v>
      </c>
    </row>
    <row r="17" spans="1:8" ht="15.75" thickBot="1" x14ac:dyDescent="0.3">
      <c r="B17" s="18" t="s">
        <v>0</v>
      </c>
      <c r="C17" s="19" t="s">
        <v>1</v>
      </c>
      <c r="D17" s="20" t="s">
        <v>2</v>
      </c>
      <c r="F17" s="18" t="s">
        <v>3</v>
      </c>
      <c r="G17" s="19" t="s">
        <v>1</v>
      </c>
      <c r="H17" s="20" t="s">
        <v>2</v>
      </c>
    </row>
    <row r="18" spans="1:8" x14ac:dyDescent="0.25">
      <c r="A18" s="17" t="s">
        <v>409</v>
      </c>
      <c r="B18" s="14" t="s">
        <v>224</v>
      </c>
      <c r="C18" s="15" t="s">
        <v>23</v>
      </c>
      <c r="D18" s="16" t="s">
        <v>27</v>
      </c>
      <c r="F18" s="14" t="s">
        <v>359</v>
      </c>
      <c r="G18" s="15" t="s">
        <v>42</v>
      </c>
      <c r="H18" s="16" t="s">
        <v>97</v>
      </c>
    </row>
    <row r="19" spans="1:8" x14ac:dyDescent="0.25">
      <c r="B19" s="9" t="s">
        <v>398</v>
      </c>
      <c r="C19" s="2" t="s">
        <v>21</v>
      </c>
      <c r="D19" s="10" t="s">
        <v>53</v>
      </c>
      <c r="F19" s="9"/>
      <c r="G19" s="2"/>
      <c r="H19" s="10"/>
    </row>
    <row r="20" spans="1:8" x14ac:dyDescent="0.25">
      <c r="B20" s="9" t="s">
        <v>312</v>
      </c>
      <c r="C20" s="2" t="s">
        <v>21</v>
      </c>
      <c r="D20" s="10" t="s">
        <v>20</v>
      </c>
      <c r="F20" s="9"/>
      <c r="G20" s="2"/>
      <c r="H20" s="10"/>
    </row>
    <row r="21" spans="1:8" x14ac:dyDescent="0.25">
      <c r="A21" s="26"/>
      <c r="B21" s="9" t="s">
        <v>399</v>
      </c>
      <c r="C21" s="2" t="s">
        <v>21</v>
      </c>
      <c r="D21" s="10" t="s">
        <v>53</v>
      </c>
      <c r="F21" s="9"/>
      <c r="G21" s="2"/>
      <c r="H21" s="10"/>
    </row>
    <row r="22" spans="1:8" ht="15.75" thickBot="1" x14ac:dyDescent="0.3">
      <c r="B22" s="11" t="s">
        <v>407</v>
      </c>
      <c r="C22" s="12" t="s">
        <v>21</v>
      </c>
      <c r="D22" s="13" t="s">
        <v>26</v>
      </c>
      <c r="F22" s="11"/>
      <c r="G22" s="12"/>
      <c r="H22" s="13"/>
    </row>
    <row r="23" spans="1:8" ht="15.75" thickBot="1" x14ac:dyDescent="0.3">
      <c r="B23" s="1" t="s">
        <v>211</v>
      </c>
    </row>
    <row r="24" spans="1:8" ht="15.75" thickBot="1" x14ac:dyDescent="0.3">
      <c r="B24" s="4" t="s">
        <v>0</v>
      </c>
      <c r="C24" s="5" t="s">
        <v>1</v>
      </c>
      <c r="D24" s="6" t="s">
        <v>2</v>
      </c>
      <c r="F24" s="4" t="s">
        <v>3</v>
      </c>
      <c r="G24" s="5" t="s">
        <v>1</v>
      </c>
      <c r="H24" s="6" t="s">
        <v>2</v>
      </c>
    </row>
    <row r="25" spans="1:8" x14ac:dyDescent="0.25">
      <c r="A25" s="23" t="s">
        <v>15</v>
      </c>
      <c r="B25" s="7"/>
      <c r="C25" s="3"/>
      <c r="D25" s="8"/>
      <c r="F25" s="7"/>
      <c r="G25" s="3"/>
      <c r="H25" s="8"/>
    </row>
    <row r="26" spans="1:8" x14ac:dyDescent="0.25">
      <c r="B26" s="72" t="s">
        <v>6</v>
      </c>
      <c r="C26" s="72"/>
      <c r="D26" s="64"/>
      <c r="E26" s="1"/>
      <c r="F26" s="73" t="s">
        <v>6</v>
      </c>
      <c r="G26" s="3"/>
      <c r="H26" s="8"/>
    </row>
    <row r="27" spans="1:8" x14ac:dyDescent="0.25">
      <c r="B27" s="9"/>
      <c r="C27" s="2"/>
      <c r="D27" s="10"/>
      <c r="F27" s="9"/>
      <c r="G27" s="2"/>
      <c r="H27" s="10"/>
    </row>
    <row r="28" spans="1:8" ht="15.75" thickBot="1" x14ac:dyDescent="0.3">
      <c r="B28" s="11"/>
      <c r="C28" s="12"/>
      <c r="D28" s="13"/>
      <c r="F28" s="11"/>
      <c r="G28" s="12"/>
      <c r="H28" s="13"/>
    </row>
    <row r="29" spans="1:8" ht="15.75" thickBot="1" x14ac:dyDescent="0.3">
      <c r="B29" s="1" t="s">
        <v>210</v>
      </c>
    </row>
    <row r="30" spans="1:8" ht="15.75" thickBot="1" x14ac:dyDescent="0.3">
      <c r="B30" s="4" t="s">
        <v>0</v>
      </c>
      <c r="C30" s="5" t="s">
        <v>1</v>
      </c>
      <c r="D30" s="6" t="s">
        <v>2</v>
      </c>
      <c r="F30" s="4" t="s">
        <v>3</v>
      </c>
      <c r="G30" s="5" t="s">
        <v>1</v>
      </c>
      <c r="H30" s="6" t="s">
        <v>2</v>
      </c>
    </row>
    <row r="31" spans="1:8" x14ac:dyDescent="0.25">
      <c r="A31" s="23" t="s">
        <v>15</v>
      </c>
      <c r="B31" s="7"/>
      <c r="C31" s="3"/>
      <c r="D31" s="8"/>
      <c r="F31" s="7"/>
      <c r="G31" s="3"/>
      <c r="H31" s="8"/>
    </row>
    <row r="32" spans="1:8" x14ac:dyDescent="0.25">
      <c r="B32" s="7"/>
      <c r="C32" s="3"/>
      <c r="D32" s="8"/>
      <c r="F32" s="7"/>
      <c r="G32" s="3"/>
      <c r="H32" s="8"/>
    </row>
    <row r="33" spans="2:8" x14ac:dyDescent="0.25">
      <c r="B33" s="7"/>
      <c r="C33" s="3"/>
      <c r="D33" s="8"/>
      <c r="F33" s="7"/>
      <c r="G33" s="3"/>
      <c r="H33" s="8"/>
    </row>
    <row r="34" spans="2:8" x14ac:dyDescent="0.25">
      <c r="B34" s="9"/>
      <c r="C34" s="2"/>
      <c r="D34" s="10"/>
      <c r="F34" s="9"/>
      <c r="G34" s="2"/>
      <c r="H34" s="10"/>
    </row>
    <row r="35" spans="2:8" ht="15.75" thickBot="1" x14ac:dyDescent="0.3">
      <c r="B35" s="11"/>
      <c r="C35" s="12"/>
      <c r="D35" s="13"/>
      <c r="F35" s="11"/>
      <c r="G35" s="12"/>
      <c r="H35" s="13"/>
    </row>
  </sheetData>
  <mergeCells count="1">
    <mergeCell ref="A1:H1"/>
  </mergeCells>
  <pageMargins left="0.7" right="0.7" top="0.75" bottom="0.75" header="0.3" footer="0.3"/>
  <pageSetup paperSize="9" scale="77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H36"/>
  <sheetViews>
    <sheetView workbookViewId="0">
      <selection activeCell="N24" sqref="N24"/>
    </sheetView>
  </sheetViews>
  <sheetFormatPr baseColWidth="10" defaultRowHeight="15" x14ac:dyDescent="0.25"/>
  <cols>
    <col min="1" max="1" width="13" customWidth="1"/>
    <col min="2" max="2" width="14.140625" customWidth="1"/>
    <col min="4" max="4" width="15.42578125" bestFit="1" customWidth="1"/>
    <col min="5" max="5" width="9.28515625" bestFit="1" customWidth="1"/>
    <col min="6" max="6" width="19" customWidth="1"/>
    <col min="7" max="7" width="8.28515625" customWidth="1"/>
    <col min="8" max="8" width="18.5703125" customWidth="1"/>
  </cols>
  <sheetData>
    <row r="1" spans="1:8" ht="23.25" x14ac:dyDescent="0.35">
      <c r="A1" s="281" t="s">
        <v>9</v>
      </c>
      <c r="B1" s="281"/>
      <c r="C1" s="281"/>
      <c r="D1" s="281"/>
      <c r="E1" s="281"/>
      <c r="F1" s="281"/>
      <c r="G1" s="281"/>
      <c r="H1" s="281"/>
    </row>
    <row r="3" spans="1:8" ht="15.75" thickBot="1" x14ac:dyDescent="0.3">
      <c r="A3" s="1" t="s">
        <v>4</v>
      </c>
      <c r="B3" s="1" t="s">
        <v>286</v>
      </c>
    </row>
    <row r="4" spans="1:8" ht="15.75" thickBot="1" x14ac:dyDescent="0.3">
      <c r="B4" s="18" t="s">
        <v>0</v>
      </c>
      <c r="C4" s="19" t="s">
        <v>1</v>
      </c>
      <c r="D4" s="20" t="s">
        <v>2</v>
      </c>
      <c r="F4" s="4" t="s">
        <v>3</v>
      </c>
      <c r="G4" s="5" t="s">
        <v>1</v>
      </c>
      <c r="H4" s="6" t="s">
        <v>2</v>
      </c>
    </row>
    <row r="5" spans="1:8" x14ac:dyDescent="0.25">
      <c r="A5" s="23"/>
      <c r="B5" s="89"/>
      <c r="C5" s="82"/>
      <c r="D5" s="83"/>
      <c r="E5" s="39" t="s">
        <v>56</v>
      </c>
      <c r="F5" s="7" t="s">
        <v>254</v>
      </c>
      <c r="G5" s="3" t="s">
        <v>23</v>
      </c>
      <c r="H5" s="8" t="s">
        <v>31</v>
      </c>
    </row>
    <row r="6" spans="1:8" x14ac:dyDescent="0.25">
      <c r="A6" s="17" t="s">
        <v>5</v>
      </c>
      <c r="B6" s="84"/>
      <c r="C6" s="81"/>
      <c r="D6" s="85"/>
      <c r="E6" s="28" t="s">
        <v>429</v>
      </c>
      <c r="F6" s="30" t="s">
        <v>430</v>
      </c>
      <c r="G6" s="31" t="s">
        <v>23</v>
      </c>
      <c r="H6" s="32" t="s">
        <v>428</v>
      </c>
    </row>
    <row r="7" spans="1:8" x14ac:dyDescent="0.25">
      <c r="B7" s="95" t="s">
        <v>16</v>
      </c>
      <c r="C7" s="81"/>
      <c r="D7" s="85"/>
      <c r="E7" s="28" t="s">
        <v>429</v>
      </c>
      <c r="F7" s="9" t="s">
        <v>431</v>
      </c>
      <c r="G7" s="2" t="s">
        <v>23</v>
      </c>
      <c r="H7" s="10" t="s">
        <v>14</v>
      </c>
    </row>
    <row r="8" spans="1:8" x14ac:dyDescent="0.25">
      <c r="B8" s="84"/>
      <c r="C8" s="81"/>
      <c r="D8" s="85"/>
      <c r="E8" s="28"/>
      <c r="F8" s="30"/>
      <c r="G8" s="31"/>
      <c r="H8" s="32"/>
    </row>
    <row r="9" spans="1:8" ht="15.75" thickBot="1" x14ac:dyDescent="0.3">
      <c r="B9" s="86"/>
      <c r="C9" s="87"/>
      <c r="D9" s="88"/>
      <c r="F9" s="11"/>
      <c r="G9" s="12"/>
      <c r="H9" s="13"/>
    </row>
    <row r="10" spans="1:8" ht="15.75" thickBot="1" x14ac:dyDescent="0.3">
      <c r="B10" s="1" t="s">
        <v>287</v>
      </c>
    </row>
    <row r="11" spans="1:8" ht="15.75" thickBot="1" x14ac:dyDescent="0.3">
      <c r="B11" s="4" t="s">
        <v>0</v>
      </c>
      <c r="C11" s="5" t="s">
        <v>1</v>
      </c>
      <c r="D11" s="6" t="s">
        <v>2</v>
      </c>
      <c r="F11" s="4" t="s">
        <v>3</v>
      </c>
      <c r="G11" s="5" t="s">
        <v>1</v>
      </c>
      <c r="H11" s="6" t="s">
        <v>2</v>
      </c>
    </row>
    <row r="12" spans="1:8" x14ac:dyDescent="0.25">
      <c r="A12" s="33"/>
      <c r="B12" s="7" t="s">
        <v>396</v>
      </c>
      <c r="C12" s="3" t="s">
        <v>21</v>
      </c>
      <c r="D12" s="8" t="s">
        <v>32</v>
      </c>
      <c r="F12" s="7" t="s">
        <v>321</v>
      </c>
      <c r="G12" s="3" t="s">
        <v>18</v>
      </c>
      <c r="H12" s="8" t="s">
        <v>27</v>
      </c>
    </row>
    <row r="13" spans="1:8" x14ac:dyDescent="0.25">
      <c r="A13" s="17" t="s">
        <v>5</v>
      </c>
      <c r="B13" s="7" t="s">
        <v>76</v>
      </c>
      <c r="C13" s="3" t="s">
        <v>23</v>
      </c>
      <c r="D13" s="8" t="s">
        <v>31</v>
      </c>
      <c r="E13" s="39" t="s">
        <v>56</v>
      </c>
      <c r="F13" s="7" t="s">
        <v>154</v>
      </c>
      <c r="G13" s="3" t="s">
        <v>18</v>
      </c>
      <c r="H13" s="8" t="s">
        <v>27</v>
      </c>
    </row>
    <row r="14" spans="1:8" x14ac:dyDescent="0.25">
      <c r="B14" s="7" t="s">
        <v>113</v>
      </c>
      <c r="C14" s="3" t="s">
        <v>21</v>
      </c>
      <c r="D14" s="8" t="s">
        <v>408</v>
      </c>
      <c r="F14" s="7" t="s">
        <v>394</v>
      </c>
      <c r="G14" s="3" t="s">
        <v>21</v>
      </c>
      <c r="H14" s="8" t="s">
        <v>26</v>
      </c>
    </row>
    <row r="15" spans="1:8" ht="15.75" thickBot="1" x14ac:dyDescent="0.3">
      <c r="A15" s="34"/>
      <c r="B15" s="11" t="s">
        <v>386</v>
      </c>
      <c r="C15" s="12" t="s">
        <v>21</v>
      </c>
      <c r="D15" s="13" t="s">
        <v>98</v>
      </c>
      <c r="F15" s="9" t="s">
        <v>395</v>
      </c>
      <c r="G15" s="2" t="s">
        <v>21</v>
      </c>
      <c r="H15" s="10" t="s">
        <v>65</v>
      </c>
    </row>
    <row r="16" spans="1:8" x14ac:dyDescent="0.25">
      <c r="A16" s="34"/>
      <c r="B16" s="30" t="s">
        <v>108</v>
      </c>
      <c r="C16" s="31" t="s">
        <v>21</v>
      </c>
      <c r="D16" s="32" t="s">
        <v>22</v>
      </c>
      <c r="F16" s="7" t="s">
        <v>384</v>
      </c>
      <c r="G16" s="3" t="s">
        <v>18</v>
      </c>
      <c r="H16" s="8" t="s">
        <v>31</v>
      </c>
    </row>
    <row r="17" spans="1:8" ht="15.75" thickBot="1" x14ac:dyDescent="0.3">
      <c r="B17" s="1" t="s">
        <v>288</v>
      </c>
    </row>
    <row r="18" spans="1:8" ht="15.75" thickBot="1" x14ac:dyDescent="0.3">
      <c r="B18" s="18" t="s">
        <v>0</v>
      </c>
      <c r="C18" s="19" t="s">
        <v>1</v>
      </c>
      <c r="D18" s="20" t="s">
        <v>2</v>
      </c>
      <c r="F18" s="4" t="s">
        <v>3</v>
      </c>
      <c r="G18" s="5" t="s">
        <v>1</v>
      </c>
      <c r="H18" s="6" t="s">
        <v>2</v>
      </c>
    </row>
    <row r="19" spans="1:8" x14ac:dyDescent="0.25">
      <c r="A19" s="17" t="s">
        <v>5</v>
      </c>
      <c r="B19" s="14" t="s">
        <v>257</v>
      </c>
      <c r="C19" s="15" t="s">
        <v>18</v>
      </c>
      <c r="D19" s="16" t="s">
        <v>20</v>
      </c>
      <c r="F19" s="7" t="s">
        <v>338</v>
      </c>
      <c r="G19" s="29" t="s">
        <v>28</v>
      </c>
      <c r="H19" s="8" t="s">
        <v>19</v>
      </c>
    </row>
    <row r="20" spans="1:8" x14ac:dyDescent="0.25">
      <c r="A20" s="28" t="s">
        <v>371</v>
      </c>
      <c r="B20" s="9" t="s">
        <v>59</v>
      </c>
      <c r="C20" s="2" t="s">
        <v>23</v>
      </c>
      <c r="D20" s="10" t="s">
        <v>26</v>
      </c>
      <c r="F20" s="9" t="s">
        <v>216</v>
      </c>
      <c r="G20" s="2" t="s">
        <v>18</v>
      </c>
      <c r="H20" s="10" t="s">
        <v>217</v>
      </c>
    </row>
    <row r="21" spans="1:8" x14ac:dyDescent="0.25">
      <c r="A21" s="28"/>
      <c r="B21" s="9" t="s">
        <v>410</v>
      </c>
      <c r="C21" s="2" t="s">
        <v>21</v>
      </c>
      <c r="D21" s="10" t="s">
        <v>20</v>
      </c>
      <c r="F21" s="30" t="s">
        <v>400</v>
      </c>
      <c r="G21" s="31" t="s">
        <v>21</v>
      </c>
      <c r="H21" s="32" t="s">
        <v>19</v>
      </c>
    </row>
    <row r="22" spans="1:8" x14ac:dyDescent="0.25">
      <c r="B22" s="9" t="s">
        <v>222</v>
      </c>
      <c r="C22" s="2" t="s">
        <v>21</v>
      </c>
      <c r="D22" s="10" t="s">
        <v>26</v>
      </c>
      <c r="F22" s="7" t="s">
        <v>466</v>
      </c>
      <c r="G22" s="3" t="s">
        <v>21</v>
      </c>
      <c r="H22" s="8" t="s">
        <v>31</v>
      </c>
    </row>
    <row r="23" spans="1:8" ht="15.75" thickBot="1" x14ac:dyDescent="0.3">
      <c r="B23" s="9" t="s">
        <v>480</v>
      </c>
      <c r="C23" s="2" t="s">
        <v>481</v>
      </c>
      <c r="D23" s="10" t="s">
        <v>26</v>
      </c>
      <c r="F23" s="11"/>
      <c r="G23" s="12"/>
      <c r="H23" s="13"/>
    </row>
    <row r="24" spans="1:8" ht="15.75" thickBot="1" x14ac:dyDescent="0.3">
      <c r="B24" s="1" t="s">
        <v>289</v>
      </c>
    </row>
    <row r="25" spans="1:8" ht="15.75" thickBot="1" x14ac:dyDescent="0.3">
      <c r="B25" s="4" t="s">
        <v>0</v>
      </c>
      <c r="C25" s="5" t="s">
        <v>1</v>
      </c>
      <c r="D25" s="6" t="s">
        <v>2</v>
      </c>
      <c r="F25" s="4" t="s">
        <v>3</v>
      </c>
      <c r="G25" s="5" t="s">
        <v>1</v>
      </c>
      <c r="H25" s="6" t="s">
        <v>2</v>
      </c>
    </row>
    <row r="26" spans="1:8" x14ac:dyDescent="0.25">
      <c r="A26" s="22"/>
      <c r="B26" s="7"/>
      <c r="C26" s="3"/>
      <c r="D26" s="8"/>
      <c r="F26" s="7"/>
      <c r="G26" s="3"/>
      <c r="H26" s="8"/>
    </row>
    <row r="27" spans="1:8" x14ac:dyDescent="0.25">
      <c r="B27" s="7"/>
      <c r="C27" s="3"/>
      <c r="D27" s="8"/>
      <c r="F27" s="7"/>
      <c r="G27" s="3"/>
      <c r="H27" s="8"/>
    </row>
    <row r="28" spans="1:8" x14ac:dyDescent="0.25">
      <c r="B28" s="9"/>
      <c r="C28" s="2"/>
      <c r="D28" s="10"/>
      <c r="F28" s="9"/>
      <c r="G28" s="2"/>
      <c r="H28" s="10"/>
    </row>
    <row r="29" spans="1:8" ht="15.75" thickBot="1" x14ac:dyDescent="0.3">
      <c r="B29" s="11"/>
      <c r="C29" s="12"/>
      <c r="D29" s="13"/>
      <c r="F29" s="11"/>
      <c r="G29" s="12"/>
      <c r="H29" s="13"/>
    </row>
    <row r="30" spans="1:8" ht="15.75" thickBot="1" x14ac:dyDescent="0.3">
      <c r="B30" s="1" t="s">
        <v>290</v>
      </c>
    </row>
    <row r="31" spans="1:8" ht="15.75" thickBot="1" x14ac:dyDescent="0.3">
      <c r="B31" s="4" t="s">
        <v>0</v>
      </c>
      <c r="C31" s="5" t="s">
        <v>1</v>
      </c>
      <c r="D31" s="6" t="s">
        <v>2</v>
      </c>
      <c r="F31" s="4" t="s">
        <v>3</v>
      </c>
      <c r="G31" s="5" t="s">
        <v>1</v>
      </c>
      <c r="H31" s="6" t="s">
        <v>2</v>
      </c>
    </row>
    <row r="32" spans="1:8" x14ac:dyDescent="0.25">
      <c r="A32" s="17"/>
      <c r="B32" s="7"/>
      <c r="C32" s="3"/>
      <c r="D32" s="8"/>
      <c r="F32" s="7"/>
      <c r="G32" s="3"/>
      <c r="H32" s="8"/>
    </row>
    <row r="33" spans="2:8" x14ac:dyDescent="0.25">
      <c r="B33" s="7"/>
      <c r="C33" s="3"/>
      <c r="D33" s="8"/>
      <c r="F33" s="7"/>
      <c r="G33" s="3"/>
      <c r="H33" s="8"/>
    </row>
    <row r="34" spans="2:8" x14ac:dyDescent="0.25">
      <c r="B34" s="7"/>
      <c r="C34" s="3"/>
      <c r="D34" s="8"/>
      <c r="F34" s="7"/>
      <c r="G34" s="3"/>
      <c r="H34" s="8"/>
    </row>
    <row r="35" spans="2:8" x14ac:dyDescent="0.25">
      <c r="B35" s="9"/>
      <c r="C35" s="2"/>
      <c r="D35" s="10"/>
      <c r="F35" s="9"/>
      <c r="G35" s="2"/>
      <c r="H35" s="10"/>
    </row>
    <row r="36" spans="2:8" ht="15.75" thickBot="1" x14ac:dyDescent="0.3">
      <c r="B36" s="11"/>
      <c r="C36" s="12"/>
      <c r="D36" s="13"/>
      <c r="F36" s="11"/>
      <c r="G36" s="12"/>
      <c r="H36" s="13"/>
    </row>
  </sheetData>
  <mergeCells count="1">
    <mergeCell ref="A1:H1"/>
  </mergeCells>
  <pageMargins left="0.7" right="0.7" top="0.75" bottom="0.75" header="0.3" footer="0.3"/>
  <pageSetup paperSize="9" scale="80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J34"/>
  <sheetViews>
    <sheetView workbookViewId="0">
      <selection activeCell="N24" sqref="N24"/>
    </sheetView>
  </sheetViews>
  <sheetFormatPr baseColWidth="10" defaultRowHeight="15" x14ac:dyDescent="0.25"/>
  <cols>
    <col min="1" max="1" width="13.5703125" bestFit="1" customWidth="1"/>
    <col min="2" max="2" width="17.28515625" bestFit="1" customWidth="1"/>
    <col min="3" max="3" width="10.7109375" customWidth="1"/>
    <col min="4" max="4" width="20.42578125" bestFit="1" customWidth="1"/>
    <col min="6" max="6" width="14.42578125" customWidth="1"/>
    <col min="7" max="7" width="9.42578125" customWidth="1"/>
    <col min="8" max="8" width="17.7109375" customWidth="1"/>
  </cols>
  <sheetData>
    <row r="1" spans="1:10" ht="23.25" x14ac:dyDescent="0.35">
      <c r="A1" s="281" t="s">
        <v>10</v>
      </c>
      <c r="B1" s="281"/>
      <c r="C1" s="281"/>
      <c r="D1" s="281"/>
      <c r="E1" s="281"/>
      <c r="F1" s="281"/>
      <c r="G1" s="281"/>
      <c r="H1" s="281"/>
    </row>
    <row r="3" spans="1:10" ht="15.75" thickBot="1" x14ac:dyDescent="0.3">
      <c r="A3" s="1" t="s">
        <v>4</v>
      </c>
      <c r="B3" s="1" t="s">
        <v>291</v>
      </c>
    </row>
    <row r="4" spans="1:10" ht="15.75" thickBot="1" x14ac:dyDescent="0.3">
      <c r="B4" s="4" t="s">
        <v>0</v>
      </c>
      <c r="C4" s="5" t="s">
        <v>1</v>
      </c>
      <c r="D4" s="6" t="s">
        <v>2</v>
      </c>
      <c r="F4" s="18" t="s">
        <v>3</v>
      </c>
      <c r="G4" s="19" t="s">
        <v>1</v>
      </c>
      <c r="H4" s="20" t="s">
        <v>2</v>
      </c>
    </row>
    <row r="5" spans="1:10" x14ac:dyDescent="0.25">
      <c r="A5" s="17" t="s">
        <v>5</v>
      </c>
      <c r="B5" s="7" t="s">
        <v>488</v>
      </c>
      <c r="C5" s="3" t="s">
        <v>21</v>
      </c>
      <c r="D5" s="8" t="s">
        <v>31</v>
      </c>
      <c r="F5" s="14" t="s">
        <v>69</v>
      </c>
      <c r="G5" s="15" t="s">
        <v>23</v>
      </c>
      <c r="H5" s="16" t="s">
        <v>22</v>
      </c>
    </row>
    <row r="6" spans="1:10" x14ac:dyDescent="0.25">
      <c r="A6" s="28" t="s">
        <v>371</v>
      </c>
      <c r="B6" s="30" t="s">
        <v>401</v>
      </c>
      <c r="C6" s="31" t="s">
        <v>24</v>
      </c>
      <c r="D6" s="32" t="s">
        <v>55</v>
      </c>
      <c r="F6" s="9" t="s">
        <v>483</v>
      </c>
      <c r="G6" s="2" t="s">
        <v>18</v>
      </c>
      <c r="H6" s="10" t="s">
        <v>20</v>
      </c>
    </row>
    <row r="7" spans="1:10" x14ac:dyDescent="0.25">
      <c r="B7" s="7" t="s">
        <v>125</v>
      </c>
      <c r="C7" s="3" t="s">
        <v>21</v>
      </c>
      <c r="D7" s="8" t="s">
        <v>31</v>
      </c>
      <c r="F7" s="9" t="s">
        <v>317</v>
      </c>
      <c r="G7" s="2" t="s">
        <v>21</v>
      </c>
      <c r="H7" s="10" t="s">
        <v>26</v>
      </c>
    </row>
    <row r="8" spans="1:10" x14ac:dyDescent="0.25">
      <c r="B8" s="30" t="s">
        <v>493</v>
      </c>
      <c r="C8" s="31" t="s">
        <v>21</v>
      </c>
      <c r="D8" s="32" t="s">
        <v>20</v>
      </c>
      <c r="F8" s="30" t="s">
        <v>251</v>
      </c>
      <c r="G8" s="31" t="s">
        <v>18</v>
      </c>
      <c r="H8" s="32" t="s">
        <v>98</v>
      </c>
    </row>
    <row r="9" spans="1:10" ht="15.75" thickBot="1" x14ac:dyDescent="0.3">
      <c r="B9" s="11"/>
      <c r="C9" s="12"/>
      <c r="D9" s="13"/>
      <c r="F9" s="11"/>
      <c r="G9" s="12"/>
      <c r="H9" s="13"/>
    </row>
    <row r="10" spans="1:10" ht="15.75" thickBot="1" x14ac:dyDescent="0.3">
      <c r="B10" s="1" t="s">
        <v>292</v>
      </c>
    </row>
    <row r="11" spans="1:10" ht="15.75" thickBot="1" x14ac:dyDescent="0.3">
      <c r="B11" s="4" t="s">
        <v>0</v>
      </c>
      <c r="C11" s="5" t="s">
        <v>1</v>
      </c>
      <c r="D11" s="6" t="s">
        <v>2</v>
      </c>
      <c r="F11" s="4" t="s">
        <v>3</v>
      </c>
      <c r="G11" s="5" t="s">
        <v>1</v>
      </c>
      <c r="H11" s="6" t="s">
        <v>2</v>
      </c>
    </row>
    <row r="12" spans="1:10" x14ac:dyDescent="0.25">
      <c r="A12" s="17" t="s">
        <v>5</v>
      </c>
      <c r="B12" s="9" t="s">
        <v>482</v>
      </c>
      <c r="C12" s="2" t="s">
        <v>18</v>
      </c>
      <c r="D12" s="10" t="s">
        <v>22</v>
      </c>
      <c r="F12" s="7" t="s">
        <v>432</v>
      </c>
      <c r="G12" s="3" t="s">
        <v>21</v>
      </c>
      <c r="H12" s="8" t="s">
        <v>19</v>
      </c>
    </row>
    <row r="13" spans="1:10" x14ac:dyDescent="0.25">
      <c r="A13" s="37"/>
      <c r="B13" s="9" t="s">
        <v>37</v>
      </c>
      <c r="C13" s="2" t="s">
        <v>28</v>
      </c>
      <c r="D13" s="10" t="s">
        <v>38</v>
      </c>
      <c r="F13" s="7" t="s">
        <v>223</v>
      </c>
      <c r="G13" s="3" t="s">
        <v>52</v>
      </c>
      <c r="H13" s="8" t="s">
        <v>19</v>
      </c>
    </row>
    <row r="14" spans="1:10" x14ac:dyDescent="0.25">
      <c r="B14" s="9" t="s">
        <v>285</v>
      </c>
      <c r="C14" s="2" t="s">
        <v>21</v>
      </c>
      <c r="D14" s="10" t="s">
        <v>39</v>
      </c>
      <c r="F14" s="7" t="s">
        <v>404</v>
      </c>
      <c r="G14" s="3" t="s">
        <v>28</v>
      </c>
      <c r="H14" s="8" t="s">
        <v>47</v>
      </c>
    </row>
    <row r="15" spans="1:10" ht="15.75" thickBot="1" x14ac:dyDescent="0.3">
      <c r="B15" s="11" t="s">
        <v>486</v>
      </c>
      <c r="C15" s="12" t="s">
        <v>21</v>
      </c>
      <c r="D15" s="13" t="s">
        <v>32</v>
      </c>
      <c r="E15" s="39" t="s">
        <v>56</v>
      </c>
      <c r="F15" s="11" t="s">
        <v>96</v>
      </c>
      <c r="G15" s="12" t="s">
        <v>21</v>
      </c>
      <c r="H15" s="13" t="s">
        <v>32</v>
      </c>
      <c r="J15" t="s">
        <v>107</v>
      </c>
    </row>
    <row r="16" spans="1:10" ht="15.75" thickBot="1" x14ac:dyDescent="0.3">
      <c r="B16" s="1" t="s">
        <v>293</v>
      </c>
    </row>
    <row r="17" spans="1:8" ht="15.75" thickBot="1" x14ac:dyDescent="0.3">
      <c r="B17" s="18" t="s">
        <v>0</v>
      </c>
      <c r="C17" s="19" t="s">
        <v>1</v>
      </c>
      <c r="D17" s="20" t="s">
        <v>2</v>
      </c>
      <c r="F17" s="18" t="s">
        <v>3</v>
      </c>
      <c r="G17" s="19" t="s">
        <v>1</v>
      </c>
      <c r="H17" s="20" t="s">
        <v>2</v>
      </c>
    </row>
    <row r="18" spans="1:8" x14ac:dyDescent="0.25">
      <c r="A18" s="17" t="s">
        <v>5</v>
      </c>
      <c r="B18" s="14"/>
      <c r="C18" s="15"/>
      <c r="D18" s="16"/>
      <c r="E18" s="39" t="s">
        <v>56</v>
      </c>
      <c r="F18" s="14" t="s">
        <v>139</v>
      </c>
      <c r="G18" s="15" t="s">
        <v>23</v>
      </c>
      <c r="H18" s="16" t="s">
        <v>36</v>
      </c>
    </row>
    <row r="19" spans="1:8" x14ac:dyDescent="0.25">
      <c r="A19" s="37"/>
      <c r="B19" s="9" t="s">
        <v>269</v>
      </c>
      <c r="C19" s="2" t="s">
        <v>25</v>
      </c>
      <c r="D19" s="10" t="s">
        <v>20</v>
      </c>
      <c r="F19" s="9" t="s">
        <v>67</v>
      </c>
      <c r="G19" s="2" t="s">
        <v>21</v>
      </c>
      <c r="H19" s="10" t="s">
        <v>22</v>
      </c>
    </row>
    <row r="20" spans="1:8" x14ac:dyDescent="0.25">
      <c r="B20" s="9" t="s">
        <v>312</v>
      </c>
      <c r="C20" s="2" t="s">
        <v>18</v>
      </c>
      <c r="D20" s="10" t="s">
        <v>20</v>
      </c>
      <c r="F20" s="9"/>
      <c r="G20" s="2"/>
      <c r="H20" s="10"/>
    </row>
    <row r="21" spans="1:8" x14ac:dyDescent="0.25">
      <c r="B21" s="30"/>
      <c r="C21" s="31"/>
      <c r="D21" s="32"/>
      <c r="E21" s="39" t="s">
        <v>487</v>
      </c>
      <c r="F21" s="30" t="s">
        <v>265</v>
      </c>
      <c r="G21" s="31" t="s">
        <v>23</v>
      </c>
      <c r="H21" s="32" t="s">
        <v>284</v>
      </c>
    </row>
    <row r="22" spans="1:8" ht="15.75" thickBot="1" x14ac:dyDescent="0.3">
      <c r="B22" s="11"/>
      <c r="C22" s="12"/>
      <c r="D22" s="13"/>
      <c r="F22" s="11"/>
      <c r="G22" s="12"/>
      <c r="H22" s="13"/>
    </row>
    <row r="23" spans="1:8" ht="15.75" thickBot="1" x14ac:dyDescent="0.3">
      <c r="B23" s="1" t="s">
        <v>294</v>
      </c>
    </row>
    <row r="24" spans="1:8" ht="15.75" thickBot="1" x14ac:dyDescent="0.3">
      <c r="B24" s="4" t="s">
        <v>0</v>
      </c>
      <c r="C24" s="5" t="s">
        <v>1</v>
      </c>
      <c r="D24" s="6" t="s">
        <v>2</v>
      </c>
      <c r="F24" s="4" t="s">
        <v>3</v>
      </c>
      <c r="G24" s="5" t="s">
        <v>1</v>
      </c>
      <c r="H24" s="6" t="s">
        <v>2</v>
      </c>
    </row>
    <row r="25" spans="1:8" x14ac:dyDescent="0.25">
      <c r="A25" s="17"/>
      <c r="B25" s="7"/>
      <c r="C25" s="3"/>
      <c r="D25" s="8"/>
      <c r="F25" s="7"/>
      <c r="G25" s="3"/>
      <c r="H25" s="8"/>
    </row>
    <row r="26" spans="1:8" x14ac:dyDescent="0.25">
      <c r="A26" s="37"/>
      <c r="B26" s="7"/>
      <c r="C26" s="3"/>
      <c r="D26" s="8"/>
      <c r="F26" s="7"/>
      <c r="G26" s="3"/>
      <c r="H26" s="8"/>
    </row>
    <row r="27" spans="1:8" x14ac:dyDescent="0.25">
      <c r="B27" s="9"/>
      <c r="C27" s="2"/>
      <c r="D27" s="10"/>
      <c r="F27" s="9"/>
      <c r="G27" s="2"/>
      <c r="H27" s="10"/>
    </row>
    <row r="28" spans="1:8" ht="15.75" thickBot="1" x14ac:dyDescent="0.3">
      <c r="B28" s="11"/>
      <c r="C28" s="12"/>
      <c r="D28" s="13"/>
      <c r="F28" s="11"/>
      <c r="G28" s="12"/>
      <c r="H28" s="13"/>
    </row>
    <row r="29" spans="1:8" ht="15.75" thickBot="1" x14ac:dyDescent="0.3">
      <c r="B29" s="1" t="s">
        <v>295</v>
      </c>
    </row>
    <row r="30" spans="1:8" ht="15.75" thickBot="1" x14ac:dyDescent="0.3">
      <c r="B30" s="4" t="s">
        <v>0</v>
      </c>
      <c r="C30" s="5" t="s">
        <v>1</v>
      </c>
      <c r="D30" s="6" t="s">
        <v>2</v>
      </c>
      <c r="F30" s="18" t="s">
        <v>3</v>
      </c>
      <c r="G30" s="19" t="s">
        <v>1</v>
      </c>
      <c r="H30" s="20" t="s">
        <v>2</v>
      </c>
    </row>
    <row r="31" spans="1:8" x14ac:dyDescent="0.25">
      <c r="A31" s="17"/>
      <c r="B31" s="7"/>
      <c r="C31" s="3"/>
      <c r="D31" s="8"/>
      <c r="F31" s="14"/>
      <c r="G31" s="15"/>
      <c r="H31" s="16"/>
    </row>
    <row r="32" spans="1:8" x14ac:dyDescent="0.25">
      <c r="A32" s="17"/>
      <c r="B32" s="7"/>
      <c r="C32" s="3"/>
      <c r="D32" s="8"/>
      <c r="F32" s="9"/>
      <c r="G32" s="2"/>
      <c r="H32" s="10"/>
    </row>
    <row r="33" spans="1:8" x14ac:dyDescent="0.25">
      <c r="A33" s="28"/>
      <c r="B33" s="9"/>
      <c r="C33" s="2"/>
      <c r="D33" s="10"/>
      <c r="F33" s="9"/>
      <c r="G33" s="2"/>
      <c r="H33" s="10"/>
    </row>
    <row r="34" spans="1:8" ht="15.75" thickBot="1" x14ac:dyDescent="0.3">
      <c r="B34" s="11"/>
      <c r="C34" s="12"/>
      <c r="D34" s="13"/>
      <c r="F34" s="11"/>
      <c r="G34" s="12"/>
      <c r="H34" s="13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75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H36"/>
  <sheetViews>
    <sheetView workbookViewId="0">
      <selection activeCell="N24" sqref="N24"/>
    </sheetView>
  </sheetViews>
  <sheetFormatPr baseColWidth="10" defaultRowHeight="15" x14ac:dyDescent="0.25"/>
  <cols>
    <col min="1" max="1" width="13.5703125" customWidth="1"/>
    <col min="2" max="2" width="15.5703125" customWidth="1"/>
    <col min="4" max="4" width="20.140625" customWidth="1"/>
    <col min="5" max="5" width="17.140625" bestFit="1" customWidth="1"/>
    <col min="6" max="6" width="14.85546875" bestFit="1" customWidth="1"/>
    <col min="8" max="8" width="20.28515625" customWidth="1"/>
  </cols>
  <sheetData>
    <row r="1" spans="1:8" ht="23.25" x14ac:dyDescent="0.35">
      <c r="A1" s="281" t="s">
        <v>11</v>
      </c>
      <c r="B1" s="281"/>
      <c r="C1" s="281"/>
      <c r="D1" s="281"/>
      <c r="E1" s="281"/>
      <c r="F1" s="281"/>
      <c r="G1" s="281"/>
      <c r="H1" s="281"/>
    </row>
    <row r="3" spans="1:8" ht="15.75" thickBot="1" x14ac:dyDescent="0.3">
      <c r="A3" s="1" t="s">
        <v>4</v>
      </c>
      <c r="B3" s="1" t="s">
        <v>296</v>
      </c>
    </row>
    <row r="4" spans="1:8" ht="15.75" thickBot="1" x14ac:dyDescent="0.3">
      <c r="B4" s="4" t="s">
        <v>0</v>
      </c>
      <c r="C4" s="5" t="s">
        <v>1</v>
      </c>
      <c r="D4" s="6" t="s">
        <v>2</v>
      </c>
      <c r="F4" s="4" t="s">
        <v>3</v>
      </c>
      <c r="G4" s="5" t="s">
        <v>1</v>
      </c>
      <c r="H4" s="6" t="s">
        <v>2</v>
      </c>
    </row>
    <row r="5" spans="1:8" x14ac:dyDescent="0.25">
      <c r="B5" s="7"/>
      <c r="C5" s="3"/>
      <c r="D5" s="8"/>
      <c r="F5" s="7" t="s">
        <v>459</v>
      </c>
      <c r="G5" s="29" t="s">
        <v>21</v>
      </c>
      <c r="H5" s="8" t="s">
        <v>97</v>
      </c>
    </row>
    <row r="6" spans="1:8" x14ac:dyDescent="0.25">
      <c r="A6" s="17" t="s">
        <v>5</v>
      </c>
      <c r="B6" s="36" t="s">
        <v>16</v>
      </c>
      <c r="C6" s="3"/>
      <c r="D6" s="8"/>
      <c r="F6" s="7" t="s">
        <v>476</v>
      </c>
      <c r="G6" s="3" t="s">
        <v>18</v>
      </c>
      <c r="H6" s="8" t="s">
        <v>40</v>
      </c>
    </row>
    <row r="7" spans="1:8" x14ac:dyDescent="0.25">
      <c r="A7" s="33"/>
      <c r="B7" s="96" t="s">
        <v>502</v>
      </c>
      <c r="C7" s="97"/>
      <c r="D7" s="98"/>
      <c r="F7" s="7" t="s">
        <v>469</v>
      </c>
      <c r="G7" s="3" t="s">
        <v>18</v>
      </c>
      <c r="H7" s="8" t="s">
        <v>31</v>
      </c>
    </row>
    <row r="8" spans="1:8" x14ac:dyDescent="0.25">
      <c r="B8" s="100" t="s">
        <v>496</v>
      </c>
      <c r="C8" s="2"/>
      <c r="D8" s="10"/>
      <c r="F8" s="7" t="s">
        <v>338</v>
      </c>
      <c r="G8" s="29" t="s">
        <v>28</v>
      </c>
      <c r="H8" s="8" t="s">
        <v>19</v>
      </c>
    </row>
    <row r="9" spans="1:8" ht="15.75" thickBot="1" x14ac:dyDescent="0.3">
      <c r="B9" s="101" t="s">
        <v>497</v>
      </c>
      <c r="C9" s="12"/>
      <c r="D9" s="13"/>
      <c r="E9" s="102"/>
      <c r="F9" s="11" t="s">
        <v>500</v>
      </c>
      <c r="G9" s="12" t="s">
        <v>21</v>
      </c>
      <c r="H9" s="13" t="s">
        <v>22</v>
      </c>
    </row>
    <row r="10" spans="1:8" ht="15.75" thickBot="1" x14ac:dyDescent="0.3">
      <c r="B10" s="1" t="s">
        <v>297</v>
      </c>
    </row>
    <row r="11" spans="1:8" ht="15.75" thickBot="1" x14ac:dyDescent="0.3">
      <c r="B11" s="4" t="s">
        <v>0</v>
      </c>
      <c r="C11" s="5" t="s">
        <v>1</v>
      </c>
      <c r="D11" s="6" t="s">
        <v>2</v>
      </c>
      <c r="F11" s="4" t="s">
        <v>3</v>
      </c>
      <c r="G11" s="5" t="s">
        <v>1</v>
      </c>
      <c r="H11" s="6" t="s">
        <v>2</v>
      </c>
    </row>
    <row r="12" spans="1:8" ht="15.75" thickBot="1" x14ac:dyDescent="0.3">
      <c r="A12" s="17" t="s">
        <v>5</v>
      </c>
      <c r="B12" s="7" t="s">
        <v>387</v>
      </c>
      <c r="C12" s="3" t="s">
        <v>58</v>
      </c>
      <c r="D12" s="8" t="s">
        <v>259</v>
      </c>
      <c r="E12" s="104" t="s">
        <v>494</v>
      </c>
      <c r="F12" s="11" t="s">
        <v>495</v>
      </c>
      <c r="G12" s="12" t="s">
        <v>23</v>
      </c>
      <c r="H12" s="13" t="s">
        <v>31</v>
      </c>
    </row>
    <row r="13" spans="1:8" ht="23.25" x14ac:dyDescent="0.35">
      <c r="A13" s="99" t="s">
        <v>72</v>
      </c>
      <c r="B13" s="7" t="s">
        <v>397</v>
      </c>
      <c r="C13" s="3" t="s">
        <v>23</v>
      </c>
      <c r="D13" s="8" t="s">
        <v>47</v>
      </c>
      <c r="F13" s="7" t="s">
        <v>414</v>
      </c>
      <c r="G13" s="3" t="s">
        <v>21</v>
      </c>
      <c r="H13" s="8" t="s">
        <v>415</v>
      </c>
    </row>
    <row r="14" spans="1:8" x14ac:dyDescent="0.25">
      <c r="B14" s="9" t="s">
        <v>465</v>
      </c>
      <c r="C14" s="2" t="s">
        <v>58</v>
      </c>
      <c r="D14" s="10" t="s">
        <v>48</v>
      </c>
      <c r="F14" s="9" t="s">
        <v>478</v>
      </c>
      <c r="G14" s="2" t="s">
        <v>21</v>
      </c>
      <c r="H14" s="10" t="s">
        <v>14</v>
      </c>
    </row>
    <row r="15" spans="1:8" x14ac:dyDescent="0.25">
      <c r="B15" s="30" t="s">
        <v>127</v>
      </c>
      <c r="C15" s="31" t="s">
        <v>21</v>
      </c>
      <c r="D15" s="32" t="s">
        <v>55</v>
      </c>
      <c r="F15" s="7" t="s">
        <v>140</v>
      </c>
      <c r="G15" s="3" t="s">
        <v>21</v>
      </c>
      <c r="H15" s="8" t="s">
        <v>32</v>
      </c>
    </row>
    <row r="16" spans="1:8" ht="15.75" thickBot="1" x14ac:dyDescent="0.3">
      <c r="B16" s="30" t="s">
        <v>470</v>
      </c>
      <c r="C16" s="31" t="s">
        <v>21</v>
      </c>
      <c r="D16" s="32" t="s">
        <v>30</v>
      </c>
      <c r="E16" s="103"/>
      <c r="F16" s="7"/>
      <c r="G16" s="3"/>
      <c r="H16" s="8"/>
    </row>
    <row r="17" spans="1:8" ht="15.75" thickBot="1" x14ac:dyDescent="0.3">
      <c r="B17" s="7" t="s">
        <v>471</v>
      </c>
      <c r="C17" s="3" t="s">
        <v>21</v>
      </c>
      <c r="D17" s="8" t="s">
        <v>43</v>
      </c>
      <c r="E17" s="104"/>
      <c r="F17" s="11"/>
      <c r="G17" s="12"/>
      <c r="H17" s="13"/>
    </row>
    <row r="18" spans="1:8" ht="15.75" thickBot="1" x14ac:dyDescent="0.3">
      <c r="B18" s="1" t="s">
        <v>298</v>
      </c>
    </row>
    <row r="19" spans="1:8" ht="15.75" thickBot="1" x14ac:dyDescent="0.3">
      <c r="B19" s="18" t="s">
        <v>0</v>
      </c>
      <c r="C19" s="19" t="s">
        <v>1</v>
      </c>
      <c r="D19" s="20" t="s">
        <v>2</v>
      </c>
      <c r="F19" s="18" t="s">
        <v>3</v>
      </c>
      <c r="G19" s="19" t="s">
        <v>1</v>
      </c>
      <c r="H19" s="20" t="s">
        <v>2</v>
      </c>
    </row>
    <row r="20" spans="1:8" x14ac:dyDescent="0.25">
      <c r="A20" s="37"/>
      <c r="B20" s="14"/>
      <c r="C20" s="15"/>
      <c r="D20" s="16"/>
      <c r="E20" s="24"/>
      <c r="F20" s="25"/>
      <c r="G20" s="15"/>
      <c r="H20" s="16"/>
    </row>
    <row r="21" spans="1:8" x14ac:dyDescent="0.25">
      <c r="B21" s="105" t="s">
        <v>301</v>
      </c>
      <c r="C21" s="2"/>
      <c r="D21" s="10"/>
      <c r="F21" s="105" t="s">
        <v>301</v>
      </c>
      <c r="G21" s="3"/>
      <c r="H21" s="8"/>
    </row>
    <row r="22" spans="1:8" x14ac:dyDescent="0.25">
      <c r="B22" s="9"/>
      <c r="C22" s="2"/>
      <c r="D22" s="10"/>
      <c r="F22" s="9"/>
      <c r="G22" s="2"/>
      <c r="H22" s="10"/>
    </row>
    <row r="23" spans="1:8" ht="15.75" thickBot="1" x14ac:dyDescent="0.3">
      <c r="B23" s="11"/>
      <c r="C23" s="12"/>
      <c r="D23" s="13"/>
      <c r="F23" s="11"/>
      <c r="G23" s="12"/>
      <c r="H23" s="13"/>
    </row>
    <row r="24" spans="1:8" ht="15.75" thickBot="1" x14ac:dyDescent="0.3">
      <c r="B24" s="1" t="s">
        <v>299</v>
      </c>
    </row>
    <row r="25" spans="1:8" ht="15.75" thickBot="1" x14ac:dyDescent="0.3">
      <c r="A25" s="17"/>
      <c r="B25" s="4" t="s">
        <v>0</v>
      </c>
      <c r="C25" s="5" t="s">
        <v>1</v>
      </c>
      <c r="D25" s="6" t="s">
        <v>2</v>
      </c>
      <c r="F25" s="4" t="s">
        <v>3</v>
      </c>
      <c r="G25" s="5" t="s">
        <v>1</v>
      </c>
      <c r="H25" s="6" t="s">
        <v>2</v>
      </c>
    </row>
    <row r="26" spans="1:8" x14ac:dyDescent="0.25">
      <c r="A26" s="17"/>
      <c r="B26" s="7"/>
      <c r="C26" s="3"/>
      <c r="D26" s="8"/>
      <c r="F26" s="7"/>
      <c r="G26" s="3"/>
      <c r="H26" s="8"/>
    </row>
    <row r="27" spans="1:8" x14ac:dyDescent="0.25">
      <c r="B27" s="7"/>
      <c r="C27" s="3"/>
      <c r="D27" s="8"/>
      <c r="F27" s="7"/>
      <c r="G27" s="3"/>
      <c r="H27" s="8"/>
    </row>
    <row r="28" spans="1:8" x14ac:dyDescent="0.25">
      <c r="A28" s="39"/>
      <c r="B28" s="105" t="s">
        <v>301</v>
      </c>
      <c r="C28" s="2"/>
      <c r="D28" s="10"/>
      <c r="F28" s="105" t="s">
        <v>301</v>
      </c>
      <c r="G28" s="2"/>
      <c r="H28" s="10"/>
    </row>
    <row r="29" spans="1:8" x14ac:dyDescent="0.25">
      <c r="B29" s="30"/>
      <c r="C29" s="31"/>
      <c r="D29" s="32"/>
      <c r="F29" s="30"/>
      <c r="G29" s="31"/>
      <c r="H29" s="32"/>
    </row>
    <row r="30" spans="1:8" ht="15.75" thickBot="1" x14ac:dyDescent="0.3">
      <c r="B30" s="11"/>
      <c r="C30" s="12"/>
      <c r="D30" s="13"/>
      <c r="F30" s="11"/>
      <c r="G30" s="12"/>
      <c r="H30" s="13"/>
    </row>
    <row r="31" spans="1:8" ht="15.75" thickBot="1" x14ac:dyDescent="0.3">
      <c r="A31" s="17"/>
      <c r="B31" s="1" t="s">
        <v>300</v>
      </c>
    </row>
    <row r="32" spans="1:8" ht="15.75" thickBot="1" x14ac:dyDescent="0.3">
      <c r="A32" s="17"/>
      <c r="B32" s="4" t="s">
        <v>0</v>
      </c>
      <c r="C32" s="5" t="s">
        <v>1</v>
      </c>
      <c r="D32" s="6" t="s">
        <v>2</v>
      </c>
      <c r="F32" s="4" t="s">
        <v>3</v>
      </c>
      <c r="G32" s="5" t="s">
        <v>1</v>
      </c>
      <c r="H32" s="6" t="s">
        <v>2</v>
      </c>
    </row>
    <row r="33" spans="1:8" x14ac:dyDescent="0.25">
      <c r="A33" s="17"/>
      <c r="B33" s="7"/>
      <c r="C33" s="3"/>
      <c r="D33" s="8"/>
      <c r="F33" s="7"/>
      <c r="G33" s="3"/>
      <c r="H33" s="8"/>
    </row>
    <row r="34" spans="1:8" x14ac:dyDescent="0.25">
      <c r="B34" s="105" t="s">
        <v>301</v>
      </c>
      <c r="C34" s="3"/>
      <c r="D34" s="8"/>
      <c r="F34" s="105" t="s">
        <v>301</v>
      </c>
      <c r="G34" s="3"/>
      <c r="H34" s="8"/>
    </row>
    <row r="35" spans="1:8" x14ac:dyDescent="0.25">
      <c r="A35" s="39"/>
      <c r="B35" s="9"/>
      <c r="C35" s="2"/>
      <c r="D35" s="10"/>
      <c r="F35" s="9"/>
      <c r="G35" s="2"/>
      <c r="H35" s="10"/>
    </row>
    <row r="36" spans="1:8" ht="15.75" thickBot="1" x14ac:dyDescent="0.3">
      <c r="B36" s="11"/>
      <c r="C36" s="12"/>
      <c r="D36" s="13"/>
      <c r="F36" s="11"/>
      <c r="G36" s="12"/>
      <c r="H36" s="13"/>
    </row>
  </sheetData>
  <mergeCells count="1">
    <mergeCell ref="A1:H1"/>
  </mergeCells>
  <pageMargins left="0.7" right="0.7" top="0.75" bottom="0.75" header="0.3" footer="0.3"/>
  <pageSetup paperSize="9" scale="70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34"/>
  <sheetViews>
    <sheetView workbookViewId="0">
      <selection activeCell="N24" sqref="N24"/>
    </sheetView>
  </sheetViews>
  <sheetFormatPr baseColWidth="10" defaultRowHeight="15" x14ac:dyDescent="0.25"/>
  <cols>
    <col min="1" max="1" width="13.5703125" customWidth="1"/>
    <col min="2" max="2" width="14.140625" customWidth="1"/>
    <col min="3" max="3" width="9" bestFit="1" customWidth="1"/>
    <col min="4" max="4" width="15.42578125" bestFit="1" customWidth="1"/>
    <col min="6" max="6" width="12.42578125" customWidth="1"/>
    <col min="7" max="7" width="9" bestFit="1" customWidth="1"/>
    <col min="8" max="8" width="17.5703125" customWidth="1"/>
  </cols>
  <sheetData>
    <row r="1" spans="1:8" ht="23.25" x14ac:dyDescent="0.35">
      <c r="A1" s="281" t="s">
        <v>12</v>
      </c>
      <c r="B1" s="281"/>
      <c r="C1" s="281"/>
      <c r="D1" s="281"/>
      <c r="E1" s="281"/>
      <c r="F1" s="281"/>
      <c r="G1" s="281"/>
      <c r="H1" s="281"/>
    </row>
    <row r="3" spans="1:8" ht="15.75" thickBot="1" x14ac:dyDescent="0.3">
      <c r="A3" s="1" t="s">
        <v>4</v>
      </c>
      <c r="B3" s="1" t="s">
        <v>416</v>
      </c>
    </row>
    <row r="4" spans="1:8" ht="15.75" thickBot="1" x14ac:dyDescent="0.3">
      <c r="B4" s="4" t="s">
        <v>0</v>
      </c>
      <c r="C4" s="5" t="s">
        <v>1</v>
      </c>
      <c r="D4" s="6" t="s">
        <v>2</v>
      </c>
      <c r="F4" s="4" t="s">
        <v>3</v>
      </c>
      <c r="G4" s="5" t="s">
        <v>1</v>
      </c>
      <c r="H4" s="6" t="s">
        <v>2</v>
      </c>
    </row>
    <row r="5" spans="1:8" x14ac:dyDescent="0.25">
      <c r="A5" s="17" t="s">
        <v>5</v>
      </c>
      <c r="B5" s="7"/>
      <c r="C5" s="3"/>
      <c r="D5" s="8"/>
      <c r="F5" s="7" t="s">
        <v>467</v>
      </c>
      <c r="G5" s="3" t="s">
        <v>23</v>
      </c>
      <c r="H5" s="8" t="s">
        <v>468</v>
      </c>
    </row>
    <row r="6" spans="1:8" x14ac:dyDescent="0.25">
      <c r="A6" s="37"/>
      <c r="B6" s="36" t="s">
        <v>16</v>
      </c>
      <c r="C6" s="3"/>
      <c r="D6" s="8"/>
      <c r="F6" s="30" t="s">
        <v>501</v>
      </c>
      <c r="G6" s="31" t="s">
        <v>21</v>
      </c>
      <c r="H6" s="32" t="s">
        <v>14</v>
      </c>
    </row>
    <row r="7" spans="1:8" x14ac:dyDescent="0.25">
      <c r="A7" s="39" t="s">
        <v>515</v>
      </c>
      <c r="B7" s="9" t="s">
        <v>257</v>
      </c>
      <c r="C7" s="2" t="s">
        <v>23</v>
      </c>
      <c r="D7" s="10" t="s">
        <v>20</v>
      </c>
      <c r="F7" s="7" t="s">
        <v>464</v>
      </c>
      <c r="G7" s="3" t="s">
        <v>28</v>
      </c>
      <c r="H7" s="8" t="s">
        <v>31</v>
      </c>
    </row>
    <row r="8" spans="1:8" x14ac:dyDescent="0.25">
      <c r="B8" s="30"/>
      <c r="C8" s="31"/>
      <c r="D8" s="32"/>
      <c r="F8" s="9" t="s">
        <v>473</v>
      </c>
      <c r="G8" s="2" t="s">
        <v>18</v>
      </c>
      <c r="H8" s="10" t="s">
        <v>474</v>
      </c>
    </row>
    <row r="9" spans="1:8" ht="15.75" thickBot="1" x14ac:dyDescent="0.3">
      <c r="B9" s="11"/>
      <c r="C9" s="12"/>
      <c r="D9" s="13"/>
      <c r="F9" s="11" t="s">
        <v>305</v>
      </c>
      <c r="G9" s="12" t="s">
        <v>18</v>
      </c>
      <c r="H9" s="13" t="s">
        <v>485</v>
      </c>
    </row>
    <row r="10" spans="1:8" ht="15.75" thickBot="1" x14ac:dyDescent="0.3">
      <c r="B10" s="1" t="s">
        <v>417</v>
      </c>
    </row>
    <row r="11" spans="1:8" ht="15.75" thickBot="1" x14ac:dyDescent="0.3">
      <c r="B11" s="4" t="s">
        <v>0</v>
      </c>
      <c r="C11" s="5" t="s">
        <v>1</v>
      </c>
      <c r="D11" s="6" t="s">
        <v>2</v>
      </c>
      <c r="F11" s="4" t="s">
        <v>3</v>
      </c>
      <c r="G11" s="5" t="s">
        <v>1</v>
      </c>
      <c r="H11" s="6" t="s">
        <v>2</v>
      </c>
    </row>
    <row r="12" spans="1:8" x14ac:dyDescent="0.25">
      <c r="A12" s="17" t="s">
        <v>5</v>
      </c>
      <c r="B12" s="7"/>
      <c r="C12" s="3"/>
      <c r="D12" s="8"/>
      <c r="F12" s="7"/>
      <c r="G12" s="3"/>
      <c r="H12" s="8"/>
    </row>
    <row r="13" spans="1:8" x14ac:dyDescent="0.25">
      <c r="A13" s="39" t="s">
        <v>435</v>
      </c>
      <c r="B13" s="7" t="s">
        <v>376</v>
      </c>
      <c r="C13" s="3" t="s">
        <v>363</v>
      </c>
      <c r="D13" s="8" t="s">
        <v>19</v>
      </c>
      <c r="F13" s="7" t="s">
        <v>376</v>
      </c>
      <c r="G13" s="3" t="s">
        <v>363</v>
      </c>
      <c r="H13" s="8" t="s">
        <v>19</v>
      </c>
    </row>
    <row r="14" spans="1:8" x14ac:dyDescent="0.25">
      <c r="A14" s="39" t="s">
        <v>436</v>
      </c>
      <c r="B14" s="9"/>
      <c r="C14" s="2"/>
      <c r="D14" s="10"/>
      <c r="F14" s="9"/>
      <c r="G14" s="2"/>
      <c r="H14" s="10"/>
    </row>
    <row r="15" spans="1:8" ht="15.75" thickBot="1" x14ac:dyDescent="0.3">
      <c r="B15" s="11"/>
      <c r="C15" s="12"/>
      <c r="D15" s="13"/>
      <c r="F15" s="11"/>
      <c r="G15" s="12"/>
      <c r="H15" s="13"/>
    </row>
    <row r="16" spans="1:8" ht="15.75" thickBot="1" x14ac:dyDescent="0.3">
      <c r="B16" s="1" t="s">
        <v>418</v>
      </c>
    </row>
    <row r="17" spans="1:12" ht="15.75" thickBot="1" x14ac:dyDescent="0.3">
      <c r="B17" s="18" t="s">
        <v>0</v>
      </c>
      <c r="C17" s="19" t="s">
        <v>1</v>
      </c>
      <c r="D17" s="20" t="s">
        <v>2</v>
      </c>
      <c r="F17" s="18" t="s">
        <v>3</v>
      </c>
      <c r="G17" s="19" t="s">
        <v>1</v>
      </c>
      <c r="H17" s="20" t="s">
        <v>2</v>
      </c>
    </row>
    <row r="18" spans="1:12" x14ac:dyDescent="0.25">
      <c r="A18" s="17" t="s">
        <v>5</v>
      </c>
      <c r="B18" s="14" t="s">
        <v>434</v>
      </c>
      <c r="C18" s="15" t="s">
        <v>21</v>
      </c>
      <c r="D18" s="16" t="s">
        <v>31</v>
      </c>
      <c r="F18" s="14" t="s">
        <v>472</v>
      </c>
      <c r="G18" s="15" t="s">
        <v>24</v>
      </c>
      <c r="H18" s="16" t="s">
        <v>43</v>
      </c>
    </row>
    <row r="19" spans="1:12" x14ac:dyDescent="0.25">
      <c r="A19" s="39" t="s">
        <v>56</v>
      </c>
      <c r="B19" s="78" t="s">
        <v>245</v>
      </c>
      <c r="C19" s="106" t="s">
        <v>21</v>
      </c>
      <c r="D19" s="107" t="s">
        <v>60</v>
      </c>
      <c r="F19" s="9" t="s">
        <v>498</v>
      </c>
      <c r="G19" s="2" t="s">
        <v>21</v>
      </c>
      <c r="H19" s="10" t="s">
        <v>39</v>
      </c>
    </row>
    <row r="20" spans="1:12" x14ac:dyDescent="0.25">
      <c r="B20" s="9" t="s">
        <v>460</v>
      </c>
      <c r="C20" s="2" t="s">
        <v>21</v>
      </c>
      <c r="D20" s="10" t="s">
        <v>47</v>
      </c>
      <c r="F20" s="9" t="s">
        <v>145</v>
      </c>
      <c r="G20" s="2" t="s">
        <v>52</v>
      </c>
      <c r="H20" s="10" t="s">
        <v>97</v>
      </c>
    </row>
    <row r="21" spans="1:12" x14ac:dyDescent="0.25">
      <c r="B21" s="9" t="s">
        <v>349</v>
      </c>
      <c r="C21" s="2" t="s">
        <v>24</v>
      </c>
      <c r="D21" s="10" t="s">
        <v>463</v>
      </c>
      <c r="F21" s="9"/>
      <c r="G21" s="2"/>
      <c r="H21" s="10"/>
    </row>
    <row r="22" spans="1:12" ht="15.75" thickBot="1" x14ac:dyDescent="0.3">
      <c r="B22" s="11" t="s">
        <v>104</v>
      </c>
      <c r="C22" s="12" t="s">
        <v>18</v>
      </c>
      <c r="D22" s="13" t="s">
        <v>105</v>
      </c>
      <c r="E22" s="39" t="s">
        <v>148</v>
      </c>
      <c r="F22" s="11" t="s">
        <v>151</v>
      </c>
      <c r="G22" s="12" t="s">
        <v>25</v>
      </c>
      <c r="H22" s="13" t="s">
        <v>19</v>
      </c>
      <c r="L22" t="s">
        <v>107</v>
      </c>
    </row>
    <row r="23" spans="1:12" ht="15.75" thickBot="1" x14ac:dyDescent="0.3">
      <c r="B23" s="1" t="s">
        <v>419</v>
      </c>
    </row>
    <row r="24" spans="1:12" ht="15.75" thickBot="1" x14ac:dyDescent="0.3">
      <c r="B24" s="4" t="s">
        <v>0</v>
      </c>
      <c r="C24" s="5" t="s">
        <v>1</v>
      </c>
      <c r="D24" s="6" t="s">
        <v>2</v>
      </c>
      <c r="F24" s="4" t="s">
        <v>3</v>
      </c>
      <c r="G24" s="5" t="s">
        <v>1</v>
      </c>
      <c r="H24" s="6" t="s">
        <v>2</v>
      </c>
    </row>
    <row r="25" spans="1:12" x14ac:dyDescent="0.25">
      <c r="A25" s="17"/>
      <c r="B25" s="7"/>
      <c r="C25" s="3"/>
      <c r="D25" s="8"/>
      <c r="F25" s="7"/>
      <c r="G25" s="3"/>
      <c r="H25" s="8"/>
    </row>
    <row r="26" spans="1:12" x14ac:dyDescent="0.25">
      <c r="B26" s="7"/>
      <c r="C26" s="3"/>
      <c r="D26" s="8"/>
      <c r="F26" s="7"/>
      <c r="G26" s="3"/>
      <c r="H26" s="8"/>
    </row>
    <row r="27" spans="1:12" x14ac:dyDescent="0.25">
      <c r="B27" s="9"/>
      <c r="C27" s="2"/>
      <c r="D27" s="10"/>
      <c r="F27" s="9"/>
      <c r="G27" s="2"/>
      <c r="H27" s="10"/>
    </row>
    <row r="28" spans="1:12" ht="15.75" thickBot="1" x14ac:dyDescent="0.3">
      <c r="B28" s="11"/>
      <c r="C28" s="12"/>
      <c r="D28" s="13"/>
      <c r="F28" s="11"/>
      <c r="G28" s="12"/>
      <c r="H28" s="13"/>
    </row>
    <row r="29" spans="1:12" ht="15.75" thickBot="1" x14ac:dyDescent="0.3">
      <c r="B29" s="1" t="s">
        <v>420</v>
      </c>
    </row>
    <row r="30" spans="1:12" ht="15.75" thickBot="1" x14ac:dyDescent="0.3">
      <c r="B30" s="18" t="s">
        <v>0</v>
      </c>
      <c r="C30" s="19" t="s">
        <v>1</v>
      </c>
      <c r="D30" s="20" t="s">
        <v>2</v>
      </c>
      <c r="F30" s="4" t="s">
        <v>3</v>
      </c>
      <c r="G30" s="5" t="s">
        <v>1</v>
      </c>
      <c r="H30" s="6" t="s">
        <v>2</v>
      </c>
    </row>
    <row r="31" spans="1:12" x14ac:dyDescent="0.25">
      <c r="A31" s="38"/>
      <c r="B31" s="14"/>
      <c r="C31" s="15"/>
      <c r="D31" s="16"/>
      <c r="F31" s="7"/>
      <c r="G31" s="29"/>
      <c r="H31" s="8"/>
    </row>
    <row r="32" spans="1:12" x14ac:dyDescent="0.25">
      <c r="A32" s="38"/>
      <c r="B32" s="9"/>
      <c r="C32" s="2"/>
      <c r="D32" s="10"/>
      <c r="F32" s="7"/>
      <c r="G32" s="3"/>
      <c r="H32" s="8"/>
    </row>
    <row r="33" spans="2:8" x14ac:dyDescent="0.25">
      <c r="B33" s="9"/>
      <c r="C33" s="2"/>
      <c r="D33" s="10"/>
      <c r="F33" s="9"/>
      <c r="G33" s="2"/>
      <c r="H33" s="10"/>
    </row>
    <row r="34" spans="2:8" ht="15.75" thickBot="1" x14ac:dyDescent="0.3">
      <c r="B34" s="11"/>
      <c r="C34" s="12"/>
      <c r="D34" s="13"/>
      <c r="F34" s="11"/>
      <c r="G34" s="12"/>
      <c r="H34" s="13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I33"/>
  <sheetViews>
    <sheetView workbookViewId="0">
      <selection activeCell="N24" sqref="N24"/>
    </sheetView>
  </sheetViews>
  <sheetFormatPr baseColWidth="10" defaultRowHeight="15" x14ac:dyDescent="0.25"/>
  <cols>
    <col min="1" max="1" width="13.5703125" bestFit="1" customWidth="1"/>
    <col min="2" max="2" width="12.42578125" customWidth="1"/>
    <col min="4" max="4" width="15" customWidth="1"/>
    <col min="5" max="5" width="14.140625" bestFit="1" customWidth="1"/>
    <col min="6" max="6" width="13.85546875" customWidth="1"/>
    <col min="7" max="7" width="9" customWidth="1"/>
    <col min="8" max="8" width="15.42578125" bestFit="1" customWidth="1"/>
    <col min="9" max="9" width="10.5703125" customWidth="1"/>
    <col min="12" max="12" width="14.7109375" customWidth="1"/>
  </cols>
  <sheetData>
    <row r="1" spans="1:9" ht="23.25" x14ac:dyDescent="0.35">
      <c r="A1" s="281" t="s">
        <v>538</v>
      </c>
      <c r="B1" s="281"/>
      <c r="C1" s="281"/>
      <c r="D1" s="281"/>
      <c r="E1" s="281"/>
      <c r="F1" s="281"/>
      <c r="G1" s="281"/>
      <c r="H1" s="281"/>
      <c r="I1" s="40"/>
    </row>
    <row r="3" spans="1:9" ht="15.75" thickBot="1" x14ac:dyDescent="0.3">
      <c r="A3" s="1" t="s">
        <v>4</v>
      </c>
      <c r="B3" s="1" t="s">
        <v>421</v>
      </c>
    </row>
    <row r="4" spans="1:9" ht="15.75" thickBot="1" x14ac:dyDescent="0.3">
      <c r="B4" s="4" t="s">
        <v>0</v>
      </c>
      <c r="C4" s="5" t="s">
        <v>1</v>
      </c>
      <c r="D4" s="6" t="s">
        <v>2</v>
      </c>
      <c r="F4" s="4" t="s">
        <v>3</v>
      </c>
      <c r="G4" s="5" t="s">
        <v>1</v>
      </c>
      <c r="H4" s="6" t="s">
        <v>2</v>
      </c>
    </row>
    <row r="5" spans="1:9" x14ac:dyDescent="0.25">
      <c r="A5" s="17" t="s">
        <v>5</v>
      </c>
      <c r="B5" s="7"/>
      <c r="C5" s="3"/>
      <c r="D5" s="8"/>
      <c r="E5" s="39" t="s">
        <v>490</v>
      </c>
      <c r="F5" s="7" t="s">
        <v>489</v>
      </c>
      <c r="G5" s="3" t="s">
        <v>23</v>
      </c>
      <c r="H5" s="8" t="s">
        <v>491</v>
      </c>
    </row>
    <row r="6" spans="1:9" x14ac:dyDescent="0.25">
      <c r="B6" s="36" t="s">
        <v>16</v>
      </c>
      <c r="C6" s="3"/>
      <c r="D6" s="8"/>
      <c r="F6" s="7" t="s">
        <v>135</v>
      </c>
      <c r="G6" s="3" t="s">
        <v>18</v>
      </c>
      <c r="H6" s="8" t="s">
        <v>19</v>
      </c>
    </row>
    <row r="7" spans="1:9" x14ac:dyDescent="0.25">
      <c r="B7" s="9"/>
      <c r="C7" s="2"/>
      <c r="D7" s="10"/>
      <c r="F7" s="9" t="s">
        <v>504</v>
      </c>
      <c r="G7" s="2" t="s">
        <v>21</v>
      </c>
      <c r="H7" s="10" t="s">
        <v>32</v>
      </c>
    </row>
    <row r="8" spans="1:9" ht="15.75" thickBot="1" x14ac:dyDescent="0.3">
      <c r="B8" s="11"/>
      <c r="C8" s="12"/>
      <c r="D8" s="13"/>
      <c r="F8" s="11"/>
      <c r="G8" s="12"/>
      <c r="H8" s="13"/>
    </row>
    <row r="9" spans="1:9" ht="15.75" thickBot="1" x14ac:dyDescent="0.3">
      <c r="B9" s="1" t="s">
        <v>422</v>
      </c>
    </row>
    <row r="10" spans="1:9" ht="15.75" thickBot="1" x14ac:dyDescent="0.3">
      <c r="A10" s="17" t="s">
        <v>5</v>
      </c>
      <c r="B10" s="4" t="s">
        <v>0</v>
      </c>
      <c r="C10" s="5" t="s">
        <v>1</v>
      </c>
      <c r="D10" s="6" t="s">
        <v>2</v>
      </c>
      <c r="F10" s="4" t="s">
        <v>3</v>
      </c>
      <c r="G10" s="5" t="s">
        <v>1</v>
      </c>
      <c r="H10" s="6" t="s">
        <v>2</v>
      </c>
    </row>
    <row r="11" spans="1:9" x14ac:dyDescent="0.25">
      <c r="A11" s="39" t="s">
        <v>56</v>
      </c>
      <c r="B11" s="7" t="s">
        <v>213</v>
      </c>
      <c r="C11" s="3" t="s">
        <v>25</v>
      </c>
      <c r="D11" s="8" t="s">
        <v>98</v>
      </c>
      <c r="F11" s="7" t="s">
        <v>510</v>
      </c>
      <c r="G11" s="3" t="s">
        <v>21</v>
      </c>
      <c r="H11" s="8" t="s">
        <v>31</v>
      </c>
    </row>
    <row r="12" spans="1:9" x14ac:dyDescent="0.25">
      <c r="B12" s="7" t="s">
        <v>503</v>
      </c>
      <c r="C12" s="3" t="s">
        <v>21</v>
      </c>
      <c r="D12" s="8" t="s">
        <v>14</v>
      </c>
      <c r="E12" s="108" t="s">
        <v>512</v>
      </c>
      <c r="F12" s="9" t="s">
        <v>511</v>
      </c>
      <c r="G12" s="2" t="s">
        <v>21</v>
      </c>
      <c r="H12" s="10" t="s">
        <v>30</v>
      </c>
    </row>
    <row r="13" spans="1:9" x14ac:dyDescent="0.25">
      <c r="B13" s="9" t="s">
        <v>518</v>
      </c>
      <c r="C13" s="2" t="s">
        <v>21</v>
      </c>
      <c r="D13" s="10" t="s">
        <v>20</v>
      </c>
      <c r="F13" s="9" t="s">
        <v>71</v>
      </c>
      <c r="G13" s="2" t="s">
        <v>23</v>
      </c>
      <c r="H13" s="10" t="s">
        <v>19</v>
      </c>
      <c r="I13" t="s">
        <v>566</v>
      </c>
    </row>
    <row r="14" spans="1:9" ht="15.75" thickBot="1" x14ac:dyDescent="0.3">
      <c r="B14" s="11"/>
      <c r="C14" s="12"/>
      <c r="D14" s="13"/>
      <c r="F14" s="11" t="s">
        <v>486</v>
      </c>
      <c r="G14" s="12" t="s">
        <v>21</v>
      </c>
      <c r="H14" s="13" t="s">
        <v>32</v>
      </c>
    </row>
    <row r="15" spans="1:9" ht="15.75" thickBot="1" x14ac:dyDescent="0.3">
      <c r="B15" s="1" t="s">
        <v>423</v>
      </c>
    </row>
    <row r="16" spans="1:9" ht="15.75" thickBot="1" x14ac:dyDescent="0.3">
      <c r="A16" s="17" t="s">
        <v>5</v>
      </c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</row>
    <row r="17" spans="1:9" x14ac:dyDescent="0.25">
      <c r="A17" s="39"/>
      <c r="B17" s="14" t="s">
        <v>240</v>
      </c>
      <c r="C17" s="15" t="s">
        <v>21</v>
      </c>
      <c r="D17" s="16" t="s">
        <v>14</v>
      </c>
      <c r="F17" s="14" t="s">
        <v>250</v>
      </c>
      <c r="G17" s="15" t="s">
        <v>21</v>
      </c>
      <c r="H17" s="16" t="s">
        <v>284</v>
      </c>
    </row>
    <row r="18" spans="1:9" x14ac:dyDescent="0.25">
      <c r="A18" s="17"/>
      <c r="B18" s="9" t="s">
        <v>337</v>
      </c>
      <c r="C18" s="2" t="s">
        <v>21</v>
      </c>
      <c r="D18" s="10" t="s">
        <v>22</v>
      </c>
      <c r="F18" s="9" t="s">
        <v>506</v>
      </c>
      <c r="G18" s="2" t="s">
        <v>21</v>
      </c>
      <c r="H18" s="10" t="s">
        <v>22</v>
      </c>
    </row>
    <row r="19" spans="1:9" x14ac:dyDescent="0.25">
      <c r="A19" s="17"/>
      <c r="B19" s="7" t="s">
        <v>317</v>
      </c>
      <c r="C19" s="3" t="s">
        <v>21</v>
      </c>
      <c r="D19" s="8" t="s">
        <v>26</v>
      </c>
      <c r="F19" s="9" t="s">
        <v>509</v>
      </c>
      <c r="G19" s="2" t="s">
        <v>21</v>
      </c>
      <c r="H19" s="10" t="s">
        <v>22</v>
      </c>
    </row>
    <row r="20" spans="1:9" x14ac:dyDescent="0.25">
      <c r="A20" s="39" t="s">
        <v>72</v>
      </c>
      <c r="B20" s="7" t="s">
        <v>499</v>
      </c>
      <c r="C20" s="3" t="s">
        <v>18</v>
      </c>
      <c r="D20" s="8" t="s">
        <v>32</v>
      </c>
      <c r="F20" s="9"/>
      <c r="G20" s="2"/>
      <c r="H20" s="10"/>
    </row>
    <row r="21" spans="1:9" ht="15.75" thickBot="1" x14ac:dyDescent="0.3">
      <c r="B21" s="11" t="s">
        <v>505</v>
      </c>
      <c r="C21" s="12" t="s">
        <v>21</v>
      </c>
      <c r="D21" s="13" t="s">
        <v>22</v>
      </c>
      <c r="F21" s="11" t="s">
        <v>508</v>
      </c>
      <c r="G21" s="12" t="s">
        <v>21</v>
      </c>
      <c r="H21" s="13" t="s">
        <v>32</v>
      </c>
      <c r="I21" t="s">
        <v>567</v>
      </c>
    </row>
    <row r="22" spans="1:9" ht="15.75" thickBot="1" x14ac:dyDescent="0.3">
      <c r="B22" s="1" t="s">
        <v>424</v>
      </c>
    </row>
    <row r="23" spans="1:9" ht="15.75" thickBot="1" x14ac:dyDescent="0.3">
      <c r="B23" s="4" t="s">
        <v>0</v>
      </c>
      <c r="C23" s="5" t="s">
        <v>1</v>
      </c>
      <c r="D23" s="6" t="s">
        <v>2</v>
      </c>
      <c r="F23" s="4" t="s">
        <v>3</v>
      </c>
      <c r="G23" s="5" t="s">
        <v>1</v>
      </c>
      <c r="H23" s="6" t="s">
        <v>2</v>
      </c>
    </row>
    <row r="24" spans="1:9" x14ac:dyDescent="0.25">
      <c r="A24" s="17"/>
      <c r="B24" s="7"/>
      <c r="C24" s="3"/>
      <c r="D24" s="8"/>
      <c r="F24" s="7"/>
      <c r="G24" s="3"/>
      <c r="H24" s="8"/>
    </row>
    <row r="25" spans="1:9" x14ac:dyDescent="0.25">
      <c r="A25" s="17"/>
      <c r="B25" s="7"/>
      <c r="C25" s="3"/>
      <c r="D25" s="8"/>
      <c r="F25" s="7"/>
      <c r="G25" s="3"/>
      <c r="H25" s="8"/>
    </row>
    <row r="26" spans="1:9" x14ac:dyDescent="0.25">
      <c r="B26" s="9"/>
      <c r="C26" s="2"/>
      <c r="D26" s="10"/>
      <c r="F26" s="9"/>
      <c r="G26" s="2"/>
      <c r="H26" s="10"/>
    </row>
    <row r="27" spans="1:9" ht="15.75" thickBot="1" x14ac:dyDescent="0.3">
      <c r="B27" s="11"/>
      <c r="C27" s="12"/>
      <c r="D27" s="13"/>
      <c r="F27" s="11"/>
      <c r="G27" s="12"/>
      <c r="H27" s="13"/>
    </row>
    <row r="28" spans="1:9" ht="15.75" thickBot="1" x14ac:dyDescent="0.3">
      <c r="B28" s="1" t="s">
        <v>425</v>
      </c>
    </row>
    <row r="29" spans="1:9" ht="15.75" thickBot="1" x14ac:dyDescent="0.3">
      <c r="B29" s="4" t="s">
        <v>0</v>
      </c>
      <c r="C29" s="5" t="s">
        <v>1</v>
      </c>
      <c r="D29" s="6" t="s">
        <v>2</v>
      </c>
      <c r="F29" s="4" t="s">
        <v>3</v>
      </c>
      <c r="G29" s="5" t="s">
        <v>1</v>
      </c>
      <c r="H29" s="6" t="s">
        <v>2</v>
      </c>
    </row>
    <row r="30" spans="1:9" x14ac:dyDescent="0.25">
      <c r="A30" s="34"/>
      <c r="B30" s="7"/>
      <c r="C30" s="3"/>
      <c r="D30" s="8"/>
      <c r="F30" s="7"/>
      <c r="G30" s="3"/>
      <c r="H30" s="8"/>
    </row>
    <row r="31" spans="1:9" x14ac:dyDescent="0.25">
      <c r="A31" s="37"/>
      <c r="B31" s="7"/>
      <c r="C31" s="3"/>
      <c r="D31" s="8"/>
      <c r="F31" s="9"/>
      <c r="G31" s="2"/>
      <c r="H31" s="10"/>
    </row>
    <row r="32" spans="1:9" x14ac:dyDescent="0.25">
      <c r="B32" s="9"/>
      <c r="C32" s="2"/>
      <c r="D32" s="10"/>
      <c r="F32" s="9"/>
      <c r="G32" s="2"/>
      <c r="H32" s="10"/>
    </row>
    <row r="33" spans="2:8" ht="15.75" thickBot="1" x14ac:dyDescent="0.3">
      <c r="B33" s="11"/>
      <c r="C33" s="12"/>
      <c r="D33" s="13"/>
      <c r="F33" s="11"/>
      <c r="G33" s="12"/>
      <c r="H33" s="13"/>
    </row>
  </sheetData>
  <mergeCells count="1">
    <mergeCell ref="A1:H1"/>
  </mergeCells>
  <pageMargins left="0.7" right="0.7" top="0.75" bottom="0.75" header="0.3" footer="0.3"/>
  <pageSetup paperSize="9" scale="83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H33"/>
  <sheetViews>
    <sheetView workbookViewId="0">
      <selection activeCell="N24" sqref="N24"/>
    </sheetView>
  </sheetViews>
  <sheetFormatPr baseColWidth="10" defaultRowHeight="15" x14ac:dyDescent="0.25"/>
  <cols>
    <col min="1" max="1" width="18.42578125" bestFit="1" customWidth="1"/>
    <col min="3" max="3" width="10" customWidth="1"/>
    <col min="4" max="4" width="15.42578125" customWidth="1"/>
    <col min="7" max="7" width="8" customWidth="1"/>
    <col min="8" max="8" width="17.140625" customWidth="1"/>
  </cols>
  <sheetData>
    <row r="1" spans="1:8" ht="23.25" x14ac:dyDescent="0.35">
      <c r="A1" s="281" t="s">
        <v>537</v>
      </c>
      <c r="B1" s="281"/>
      <c r="C1" s="281"/>
      <c r="D1" s="281"/>
      <c r="E1" s="281"/>
      <c r="F1" s="281"/>
      <c r="G1" s="281"/>
      <c r="H1" s="281"/>
    </row>
    <row r="3" spans="1:8" ht="15.75" thickBot="1" x14ac:dyDescent="0.3">
      <c r="A3" s="1" t="s">
        <v>4</v>
      </c>
      <c r="B3" s="1" t="s">
        <v>426</v>
      </c>
    </row>
    <row r="4" spans="1:8" ht="15.75" thickBot="1" x14ac:dyDescent="0.3">
      <c r="B4" s="4" t="s">
        <v>0</v>
      </c>
      <c r="C4" s="5" t="s">
        <v>1</v>
      </c>
      <c r="D4" s="6" t="s">
        <v>2</v>
      </c>
      <c r="F4" s="4" t="s">
        <v>3</v>
      </c>
      <c r="G4" s="5" t="s">
        <v>1</v>
      </c>
      <c r="H4" s="6" t="s">
        <v>2</v>
      </c>
    </row>
    <row r="5" spans="1:8" x14ac:dyDescent="0.25">
      <c r="B5" s="7"/>
      <c r="C5" s="3"/>
      <c r="D5" s="8"/>
      <c r="F5" s="7" t="s">
        <v>462</v>
      </c>
      <c r="G5" s="3" t="s">
        <v>18</v>
      </c>
      <c r="H5" s="8" t="s">
        <v>38</v>
      </c>
    </row>
    <row r="6" spans="1:8" x14ac:dyDescent="0.25">
      <c r="A6" s="17" t="s">
        <v>5</v>
      </c>
      <c r="B6" s="36" t="s">
        <v>16</v>
      </c>
      <c r="C6" s="3"/>
      <c r="D6" s="8"/>
      <c r="F6" s="7" t="s">
        <v>479</v>
      </c>
      <c r="G6" s="3" t="s">
        <v>23</v>
      </c>
      <c r="H6" s="8" t="s">
        <v>48</v>
      </c>
    </row>
    <row r="7" spans="1:8" x14ac:dyDescent="0.25">
      <c r="B7" s="9"/>
      <c r="C7" s="2"/>
      <c r="D7" s="10"/>
      <c r="F7" s="9" t="s">
        <v>239</v>
      </c>
      <c r="G7" s="2" t="s">
        <v>23</v>
      </c>
      <c r="H7" s="10" t="s">
        <v>38</v>
      </c>
    </row>
    <row r="8" spans="1:8" ht="15.75" thickBot="1" x14ac:dyDescent="0.3">
      <c r="A8" s="39" t="s">
        <v>526</v>
      </c>
      <c r="B8" s="11" t="s">
        <v>525</v>
      </c>
      <c r="C8" s="12"/>
      <c r="D8" s="13" t="s">
        <v>22</v>
      </c>
      <c r="F8" s="11" t="s">
        <v>243</v>
      </c>
      <c r="G8" s="12" t="s">
        <v>18</v>
      </c>
      <c r="H8" s="13" t="s">
        <v>19</v>
      </c>
    </row>
    <row r="9" spans="1:8" ht="15.75" thickBot="1" x14ac:dyDescent="0.3">
      <c r="B9" s="1" t="s">
        <v>427</v>
      </c>
    </row>
    <row r="10" spans="1:8" ht="15.75" thickBot="1" x14ac:dyDescent="0.3">
      <c r="B10" s="4" t="s">
        <v>0</v>
      </c>
      <c r="C10" s="5" t="s">
        <v>1</v>
      </c>
      <c r="D10" s="6" t="s">
        <v>2</v>
      </c>
      <c r="F10" s="4" t="s">
        <v>3</v>
      </c>
      <c r="G10" s="5" t="s">
        <v>1</v>
      </c>
      <c r="H10" s="6" t="s">
        <v>2</v>
      </c>
    </row>
    <row r="11" spans="1:8" x14ac:dyDescent="0.25">
      <c r="A11" s="17" t="s">
        <v>5</v>
      </c>
      <c r="B11" s="7"/>
      <c r="C11" s="3"/>
      <c r="D11" s="8"/>
      <c r="F11" s="7"/>
      <c r="G11" s="3"/>
      <c r="H11" s="8"/>
    </row>
    <row r="12" spans="1:8" x14ac:dyDescent="0.25">
      <c r="B12" s="7" t="s">
        <v>101</v>
      </c>
      <c r="C12" s="3" t="s">
        <v>363</v>
      </c>
      <c r="D12" s="8"/>
      <c r="F12" s="7" t="s">
        <v>101</v>
      </c>
      <c r="G12" s="3" t="s">
        <v>363</v>
      </c>
      <c r="H12" s="8"/>
    </row>
    <row r="13" spans="1:8" x14ac:dyDescent="0.25">
      <c r="B13" s="7"/>
      <c r="C13" s="3"/>
      <c r="D13" s="8"/>
      <c r="F13" s="9"/>
      <c r="G13" s="2"/>
      <c r="H13" s="10"/>
    </row>
    <row r="14" spans="1:8" ht="15.75" thickBot="1" x14ac:dyDescent="0.3">
      <c r="B14" s="11"/>
      <c r="C14" s="12"/>
      <c r="D14" s="13"/>
      <c r="F14" s="11"/>
      <c r="G14" s="12"/>
      <c r="H14" s="13"/>
    </row>
    <row r="15" spans="1:8" ht="15.75" thickBot="1" x14ac:dyDescent="0.3">
      <c r="B15" s="1" t="s">
        <v>437</v>
      </c>
    </row>
    <row r="16" spans="1:8" ht="15.75" thickBot="1" x14ac:dyDescent="0.3">
      <c r="A16" s="17" t="s">
        <v>5</v>
      </c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</row>
    <row r="17" spans="1:8" x14ac:dyDescent="0.25">
      <c r="A17" s="17"/>
      <c r="B17" s="14"/>
      <c r="C17" s="15"/>
      <c r="D17" s="16"/>
      <c r="F17" s="14" t="s">
        <v>381</v>
      </c>
      <c r="G17" s="15" t="s">
        <v>18</v>
      </c>
      <c r="H17" s="16" t="s">
        <v>382</v>
      </c>
    </row>
    <row r="18" spans="1:8" x14ac:dyDescent="0.25">
      <c r="A18" s="39" t="s">
        <v>72</v>
      </c>
      <c r="B18" s="7" t="s">
        <v>475</v>
      </c>
      <c r="C18" s="3" t="s">
        <v>18</v>
      </c>
      <c r="D18" s="8" t="s">
        <v>30</v>
      </c>
      <c r="F18" s="7" t="s">
        <v>108</v>
      </c>
      <c r="G18" s="3" t="s">
        <v>28</v>
      </c>
      <c r="H18" s="8" t="s">
        <v>20</v>
      </c>
    </row>
    <row r="19" spans="1:8" x14ac:dyDescent="0.25">
      <c r="B19" s="9" t="s">
        <v>223</v>
      </c>
      <c r="C19" s="2" t="s">
        <v>25</v>
      </c>
      <c r="D19" s="10" t="s">
        <v>19</v>
      </c>
      <c r="F19" s="9" t="s">
        <v>69</v>
      </c>
      <c r="G19" s="2" t="s">
        <v>23</v>
      </c>
      <c r="H19" s="10" t="s">
        <v>22</v>
      </c>
    </row>
    <row r="20" spans="1:8" x14ac:dyDescent="0.25">
      <c r="A20" t="s">
        <v>571</v>
      </c>
      <c r="B20" s="9" t="s">
        <v>570</v>
      </c>
      <c r="C20" s="2" t="s">
        <v>21</v>
      </c>
      <c r="D20" s="10" t="s">
        <v>20</v>
      </c>
      <c r="F20" s="9" t="s">
        <v>483</v>
      </c>
      <c r="G20" s="2" t="s">
        <v>18</v>
      </c>
      <c r="H20" s="10" t="s">
        <v>20</v>
      </c>
    </row>
    <row r="21" spans="1:8" ht="15.75" thickBot="1" x14ac:dyDescent="0.3">
      <c r="B21" s="11"/>
      <c r="C21" s="12"/>
      <c r="D21" s="13"/>
      <c r="F21" s="11"/>
      <c r="G21" s="12"/>
      <c r="H21" s="13"/>
    </row>
    <row r="22" spans="1:8" ht="15.75" thickBot="1" x14ac:dyDescent="0.3">
      <c r="B22" s="1" t="s">
        <v>438</v>
      </c>
    </row>
    <row r="23" spans="1:8" ht="15.75" thickBot="1" x14ac:dyDescent="0.3">
      <c r="B23" s="4" t="s">
        <v>0</v>
      </c>
      <c r="C23" s="5" t="s">
        <v>1</v>
      </c>
      <c r="D23" s="6" t="s">
        <v>2</v>
      </c>
      <c r="F23" s="4" t="s">
        <v>3</v>
      </c>
      <c r="G23" s="5" t="s">
        <v>1</v>
      </c>
      <c r="H23" s="6" t="s">
        <v>2</v>
      </c>
    </row>
    <row r="24" spans="1:8" x14ac:dyDescent="0.25">
      <c r="A24" s="17"/>
      <c r="B24" s="7"/>
      <c r="C24" s="3"/>
      <c r="D24" s="8"/>
      <c r="F24" s="7"/>
      <c r="G24" s="3"/>
      <c r="H24" s="8"/>
    </row>
    <row r="25" spans="1:8" x14ac:dyDescent="0.25">
      <c r="A25" s="39"/>
      <c r="B25" s="7"/>
      <c r="C25" s="3"/>
      <c r="D25" s="8"/>
      <c r="F25" s="7"/>
      <c r="G25" s="3"/>
      <c r="H25" s="8"/>
    </row>
    <row r="26" spans="1:8" x14ac:dyDescent="0.25">
      <c r="B26" s="9"/>
      <c r="C26" s="2"/>
      <c r="D26" s="10"/>
      <c r="F26" s="7"/>
      <c r="G26" s="3"/>
      <c r="H26" s="8"/>
    </row>
    <row r="27" spans="1:8" ht="15.75" thickBot="1" x14ac:dyDescent="0.3">
      <c r="A27" s="39"/>
      <c r="B27" s="11"/>
      <c r="C27" s="12"/>
      <c r="D27" s="13"/>
      <c r="F27" s="11"/>
      <c r="G27" s="12"/>
      <c r="H27" s="13"/>
    </row>
    <row r="28" spans="1:8" ht="15.75" thickBot="1" x14ac:dyDescent="0.3">
      <c r="B28" s="1" t="s">
        <v>439</v>
      </c>
    </row>
    <row r="29" spans="1:8" ht="15.75" thickBot="1" x14ac:dyDescent="0.3">
      <c r="B29" s="4" t="s">
        <v>0</v>
      </c>
      <c r="C29" s="5" t="s">
        <v>1</v>
      </c>
      <c r="D29" s="6" t="s">
        <v>2</v>
      </c>
      <c r="F29" s="4" t="s">
        <v>3</v>
      </c>
      <c r="G29" s="5" t="s">
        <v>1</v>
      </c>
      <c r="H29" s="6" t="s">
        <v>2</v>
      </c>
    </row>
    <row r="30" spans="1:8" x14ac:dyDescent="0.25">
      <c r="A30" s="17"/>
      <c r="B30" s="7"/>
      <c r="C30" s="3"/>
      <c r="D30" s="8"/>
      <c r="F30" s="7"/>
      <c r="G30" s="3"/>
      <c r="H30" s="8"/>
    </row>
    <row r="31" spans="1:8" x14ac:dyDescent="0.25">
      <c r="B31" s="7"/>
      <c r="C31" s="3"/>
      <c r="D31" s="8"/>
      <c r="F31" s="7"/>
      <c r="G31" s="3"/>
      <c r="H31" s="8"/>
    </row>
    <row r="32" spans="1:8" x14ac:dyDescent="0.25">
      <c r="B32" s="9"/>
      <c r="C32" s="2"/>
      <c r="D32" s="10"/>
      <c r="F32" s="9"/>
      <c r="G32" s="2"/>
      <c r="H32" s="10"/>
    </row>
    <row r="33" spans="2:8" ht="15.75" thickBot="1" x14ac:dyDescent="0.3">
      <c r="B33" s="11"/>
      <c r="C33" s="12"/>
      <c r="D33" s="13"/>
      <c r="F33" s="11"/>
      <c r="G33" s="12"/>
      <c r="H33" s="13"/>
    </row>
  </sheetData>
  <mergeCells count="1">
    <mergeCell ref="A1:H1"/>
  </mergeCells>
  <pageMargins left="0.7" right="0.7" top="0.75" bottom="0.75" header="0.3" footer="0.3"/>
  <pageSetup paperSize="9" scale="84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H33"/>
  <sheetViews>
    <sheetView workbookViewId="0">
      <selection activeCell="N24" sqref="N24"/>
    </sheetView>
  </sheetViews>
  <sheetFormatPr baseColWidth="10" defaultRowHeight="15" x14ac:dyDescent="0.25"/>
  <cols>
    <col min="1" max="1" width="13.5703125" bestFit="1" customWidth="1"/>
    <col min="2" max="2" width="17" customWidth="1"/>
    <col min="3" max="3" width="6.5703125" bestFit="1" customWidth="1"/>
    <col min="4" max="4" width="17.85546875" customWidth="1"/>
    <col min="5" max="5" width="13.42578125" customWidth="1"/>
    <col min="6" max="6" width="18.5703125" bestFit="1" customWidth="1"/>
    <col min="7" max="7" width="9" customWidth="1"/>
    <col min="8" max="8" width="22.28515625" customWidth="1"/>
  </cols>
  <sheetData>
    <row r="1" spans="1:8" ht="23.25" x14ac:dyDescent="0.35">
      <c r="A1" s="281" t="s">
        <v>536</v>
      </c>
      <c r="B1" s="281"/>
      <c r="C1" s="281"/>
      <c r="D1" s="281"/>
      <c r="E1" s="281"/>
      <c r="F1" s="281"/>
      <c r="G1" s="281"/>
      <c r="H1" s="281"/>
    </row>
    <row r="3" spans="1:8" ht="15.75" thickBot="1" x14ac:dyDescent="0.3">
      <c r="A3" s="1" t="s">
        <v>4</v>
      </c>
      <c r="B3" s="1" t="s">
        <v>440</v>
      </c>
    </row>
    <row r="4" spans="1:8" ht="15.75" thickBot="1" x14ac:dyDescent="0.3">
      <c r="B4" s="4" t="s">
        <v>0</v>
      </c>
      <c r="C4" s="5" t="s">
        <v>1</v>
      </c>
      <c r="D4" s="6" t="s">
        <v>2</v>
      </c>
      <c r="F4" s="4" t="s">
        <v>3</v>
      </c>
      <c r="G4" s="5" t="s">
        <v>1</v>
      </c>
      <c r="H4" s="6" t="s">
        <v>2</v>
      </c>
    </row>
    <row r="5" spans="1:8" x14ac:dyDescent="0.25">
      <c r="A5" s="17" t="s">
        <v>5</v>
      </c>
      <c r="B5" s="7"/>
      <c r="C5" s="3"/>
      <c r="D5" s="8"/>
      <c r="E5" s="71" t="s">
        <v>591</v>
      </c>
      <c r="F5" s="7" t="s">
        <v>75</v>
      </c>
      <c r="G5" s="3" t="s">
        <v>42</v>
      </c>
      <c r="H5" s="8" t="s">
        <v>124</v>
      </c>
    </row>
    <row r="6" spans="1:8" x14ac:dyDescent="0.25">
      <c r="B6" s="36" t="s">
        <v>16</v>
      </c>
      <c r="C6" s="3"/>
      <c r="D6" s="8"/>
      <c r="F6" s="7"/>
      <c r="G6" s="3"/>
      <c r="H6" s="8"/>
    </row>
    <row r="7" spans="1:8" x14ac:dyDescent="0.25">
      <c r="B7" s="9"/>
      <c r="C7" s="2"/>
      <c r="D7" s="10"/>
      <c r="F7" s="9"/>
      <c r="G7" s="2"/>
      <c r="H7" s="10"/>
    </row>
    <row r="8" spans="1:8" ht="15.75" thickBot="1" x14ac:dyDescent="0.3">
      <c r="B8" s="11"/>
      <c r="C8" s="12"/>
      <c r="D8" s="13"/>
      <c r="F8" s="11"/>
      <c r="G8" s="12"/>
      <c r="H8" s="13"/>
    </row>
    <row r="9" spans="1:8" ht="15.75" thickBot="1" x14ac:dyDescent="0.3">
      <c r="B9" s="1" t="s">
        <v>441</v>
      </c>
    </row>
    <row r="10" spans="1:8" ht="15.75" thickBot="1" x14ac:dyDescent="0.3">
      <c r="A10" s="37"/>
      <c r="B10" s="4" t="s">
        <v>0</v>
      </c>
      <c r="C10" s="5" t="s">
        <v>1</v>
      </c>
      <c r="D10" s="6" t="s">
        <v>2</v>
      </c>
      <c r="F10" s="4" t="s">
        <v>3</v>
      </c>
      <c r="G10" s="5" t="s">
        <v>1</v>
      </c>
      <c r="H10" s="6" t="s">
        <v>2</v>
      </c>
    </row>
    <row r="11" spans="1:8" x14ac:dyDescent="0.25">
      <c r="A11" s="17" t="s">
        <v>5</v>
      </c>
      <c r="B11" s="7" t="s">
        <v>492</v>
      </c>
      <c r="C11" s="3" t="s">
        <v>128</v>
      </c>
      <c r="D11" s="8" t="s">
        <v>63</v>
      </c>
      <c r="F11" s="7" t="s">
        <v>569</v>
      </c>
      <c r="G11" s="3" t="s">
        <v>21</v>
      </c>
      <c r="H11" s="8" t="s">
        <v>29</v>
      </c>
    </row>
    <row r="12" spans="1:8" x14ac:dyDescent="0.25">
      <c r="B12" s="7" t="s">
        <v>369</v>
      </c>
      <c r="C12" s="3" t="s">
        <v>18</v>
      </c>
      <c r="D12" s="8" t="s">
        <v>74</v>
      </c>
      <c r="E12" s="65" t="s">
        <v>153</v>
      </c>
      <c r="F12" s="7" t="s">
        <v>585</v>
      </c>
      <c r="G12" s="3" t="s">
        <v>58</v>
      </c>
      <c r="H12" s="8" t="s">
        <v>97</v>
      </c>
    </row>
    <row r="13" spans="1:8" x14ac:dyDescent="0.25">
      <c r="A13" s="39"/>
      <c r="B13" s="9" t="s">
        <v>584</v>
      </c>
      <c r="C13" s="2" t="s">
        <v>21</v>
      </c>
      <c r="D13" s="10" t="s">
        <v>46</v>
      </c>
      <c r="E13" s="39"/>
      <c r="F13" s="9" t="s">
        <v>586</v>
      </c>
      <c r="G13" s="2" t="s">
        <v>21</v>
      </c>
      <c r="H13" s="10" t="s">
        <v>43</v>
      </c>
    </row>
    <row r="14" spans="1:8" ht="15.75" thickBot="1" x14ac:dyDescent="0.3">
      <c r="B14" s="11" t="s">
        <v>580</v>
      </c>
      <c r="C14" s="12"/>
      <c r="D14" s="13"/>
      <c r="E14" s="39" t="s">
        <v>507</v>
      </c>
      <c r="F14" s="9" t="s">
        <v>265</v>
      </c>
      <c r="G14" s="2" t="s">
        <v>23</v>
      </c>
      <c r="H14" s="10" t="s">
        <v>284</v>
      </c>
    </row>
    <row r="15" spans="1:8" ht="15.75" thickBot="1" x14ac:dyDescent="0.3">
      <c r="B15" s="1" t="s">
        <v>442</v>
      </c>
    </row>
    <row r="16" spans="1:8" ht="15.75" thickBot="1" x14ac:dyDescent="0.3"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</row>
    <row r="17" spans="1:8" x14ac:dyDescent="0.25">
      <c r="A17" s="17" t="s">
        <v>5</v>
      </c>
      <c r="B17" s="14" t="s">
        <v>484</v>
      </c>
      <c r="C17" s="15" t="s">
        <v>18</v>
      </c>
      <c r="D17" s="16" t="s">
        <v>26</v>
      </c>
      <c r="F17" s="14" t="s">
        <v>410</v>
      </c>
      <c r="G17" s="15" t="s">
        <v>23</v>
      </c>
      <c r="H17" s="16" t="s">
        <v>26</v>
      </c>
    </row>
    <row r="18" spans="1:8" x14ac:dyDescent="0.25">
      <c r="B18" s="9" t="s">
        <v>267</v>
      </c>
      <c r="C18" s="2" t="s">
        <v>18</v>
      </c>
      <c r="D18" s="10" t="s">
        <v>26</v>
      </c>
      <c r="F18" s="9" t="s">
        <v>112</v>
      </c>
      <c r="G18" s="2" t="s">
        <v>18</v>
      </c>
      <c r="H18" s="10" t="s">
        <v>19</v>
      </c>
    </row>
    <row r="19" spans="1:8" x14ac:dyDescent="0.25">
      <c r="B19" s="9" t="s">
        <v>41</v>
      </c>
      <c r="C19" s="2" t="s">
        <v>23</v>
      </c>
      <c r="D19" s="10" t="s">
        <v>20</v>
      </c>
      <c r="F19" s="9" t="s">
        <v>110</v>
      </c>
      <c r="G19" s="2" t="s">
        <v>18</v>
      </c>
      <c r="H19" s="10" t="s">
        <v>60</v>
      </c>
    </row>
    <row r="20" spans="1:8" ht="15.75" thickBot="1" x14ac:dyDescent="0.3">
      <c r="B20" s="11" t="s">
        <v>261</v>
      </c>
      <c r="C20" s="12" t="s">
        <v>21</v>
      </c>
      <c r="D20" s="13" t="s">
        <v>20</v>
      </c>
      <c r="F20" s="11" t="s">
        <v>517</v>
      </c>
      <c r="G20" s="12" t="s">
        <v>18</v>
      </c>
      <c r="H20" s="13" t="s">
        <v>74</v>
      </c>
    </row>
    <row r="21" spans="1:8" ht="15.75" thickBot="1" x14ac:dyDescent="0.3">
      <c r="B21" s="1" t="s">
        <v>443</v>
      </c>
    </row>
    <row r="22" spans="1:8" ht="15.75" thickBot="1" x14ac:dyDescent="0.3">
      <c r="B22" s="4" t="s">
        <v>0</v>
      </c>
      <c r="C22" s="5" t="s">
        <v>1</v>
      </c>
      <c r="D22" s="6" t="s">
        <v>2</v>
      </c>
      <c r="F22" s="4" t="s">
        <v>3</v>
      </c>
      <c r="G22" s="5" t="s">
        <v>1</v>
      </c>
      <c r="H22" s="6" t="s">
        <v>2</v>
      </c>
    </row>
    <row r="23" spans="1:8" x14ac:dyDescent="0.25">
      <c r="A23" s="17"/>
      <c r="B23" s="7"/>
      <c r="C23" s="3"/>
      <c r="D23" s="8"/>
      <c r="F23" s="7"/>
      <c r="G23" s="3"/>
      <c r="H23" s="8"/>
    </row>
    <row r="24" spans="1:8" x14ac:dyDescent="0.25">
      <c r="B24" s="56" t="s">
        <v>6</v>
      </c>
      <c r="C24" s="3"/>
      <c r="D24" s="8"/>
      <c r="F24" s="56" t="s">
        <v>6</v>
      </c>
      <c r="G24" s="3"/>
      <c r="H24" s="8"/>
    </row>
    <row r="25" spans="1:8" x14ac:dyDescent="0.25">
      <c r="B25" s="9"/>
      <c r="C25" s="3"/>
      <c r="D25" s="8"/>
      <c r="F25" s="7"/>
      <c r="G25" s="3"/>
      <c r="H25" s="8"/>
    </row>
    <row r="26" spans="1:8" x14ac:dyDescent="0.25">
      <c r="B26" s="9"/>
      <c r="C26" s="2"/>
      <c r="D26" s="10"/>
      <c r="F26" s="9"/>
      <c r="G26" s="2"/>
      <c r="H26" s="10"/>
    </row>
    <row r="27" spans="1:8" ht="15.75" thickBot="1" x14ac:dyDescent="0.3">
      <c r="B27" s="11"/>
      <c r="C27" s="12"/>
      <c r="D27" s="13"/>
      <c r="F27" s="11"/>
      <c r="G27" s="12"/>
      <c r="H27" s="13"/>
    </row>
    <row r="28" spans="1:8" ht="15.75" thickBot="1" x14ac:dyDescent="0.3">
      <c r="B28" s="1" t="s">
        <v>444</v>
      </c>
    </row>
    <row r="29" spans="1:8" ht="15.75" thickBot="1" x14ac:dyDescent="0.3">
      <c r="B29" s="4" t="s">
        <v>0</v>
      </c>
      <c r="C29" s="5" t="s">
        <v>1</v>
      </c>
      <c r="D29" s="6" t="s">
        <v>2</v>
      </c>
      <c r="F29" s="4" t="s">
        <v>3</v>
      </c>
      <c r="G29" s="5" t="s">
        <v>1</v>
      </c>
      <c r="H29" s="6" t="s">
        <v>2</v>
      </c>
    </row>
    <row r="30" spans="1:8" x14ac:dyDescent="0.25">
      <c r="A30" s="17"/>
      <c r="B30" s="7"/>
      <c r="C30" s="3"/>
      <c r="D30" s="8"/>
      <c r="F30" s="7"/>
      <c r="G30" s="3"/>
      <c r="H30" s="8"/>
    </row>
    <row r="31" spans="1:8" x14ac:dyDescent="0.25">
      <c r="A31" s="37"/>
      <c r="B31" s="7"/>
      <c r="C31" s="3"/>
      <c r="D31" s="8"/>
      <c r="F31" s="7"/>
      <c r="G31" s="3"/>
      <c r="H31" s="8"/>
    </row>
    <row r="32" spans="1:8" x14ac:dyDescent="0.25">
      <c r="B32" s="9"/>
      <c r="C32" s="2"/>
      <c r="D32" s="10"/>
      <c r="F32" s="9"/>
      <c r="G32" s="2"/>
      <c r="H32" s="10"/>
    </row>
    <row r="33" spans="2:8" ht="15.75" thickBot="1" x14ac:dyDescent="0.3">
      <c r="B33" s="11"/>
      <c r="C33" s="12"/>
      <c r="D33" s="13"/>
      <c r="F33" s="11"/>
      <c r="G33" s="12"/>
      <c r="H33" s="13"/>
    </row>
  </sheetData>
  <mergeCells count="1">
    <mergeCell ref="A1:H1"/>
  </mergeCells>
  <pageMargins left="0.7" right="0.7" top="0.75" bottom="0.75" header="0.3" footer="0.3"/>
  <pageSetup paperSize="9" scale="76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H33"/>
  <sheetViews>
    <sheetView workbookViewId="0">
      <selection activeCell="N24" sqref="N24"/>
    </sheetView>
  </sheetViews>
  <sheetFormatPr baseColWidth="10" defaultRowHeight="15" x14ac:dyDescent="0.25"/>
  <cols>
    <col min="2" max="2" width="14.28515625" customWidth="1"/>
    <col min="4" max="4" width="16.42578125" customWidth="1"/>
    <col min="5" max="5" width="13.7109375" bestFit="1" customWidth="1"/>
    <col min="7" max="7" width="9.7109375" customWidth="1"/>
    <col min="8" max="8" width="20.140625" customWidth="1"/>
  </cols>
  <sheetData>
    <row r="1" spans="1:8" ht="23.25" x14ac:dyDescent="0.35">
      <c r="A1" s="281" t="s">
        <v>535</v>
      </c>
      <c r="B1" s="281"/>
      <c r="C1" s="281"/>
      <c r="D1" s="281"/>
      <c r="E1" s="281"/>
      <c r="F1" s="281"/>
      <c r="G1" s="281"/>
      <c r="H1" s="281"/>
    </row>
    <row r="3" spans="1:8" ht="15.75" thickBot="1" x14ac:dyDescent="0.3">
      <c r="A3" s="1" t="s">
        <v>4</v>
      </c>
      <c r="B3" s="1" t="s">
        <v>445</v>
      </c>
    </row>
    <row r="4" spans="1:8" ht="15.75" thickBot="1" x14ac:dyDescent="0.3">
      <c r="B4" s="4" t="s">
        <v>0</v>
      </c>
      <c r="C4" s="5" t="s">
        <v>1</v>
      </c>
      <c r="D4" s="6" t="s">
        <v>2</v>
      </c>
      <c r="F4" s="18" t="s">
        <v>3</v>
      </c>
      <c r="G4" s="19" t="s">
        <v>1</v>
      </c>
      <c r="H4" s="20" t="s">
        <v>2</v>
      </c>
    </row>
    <row r="5" spans="1:8" x14ac:dyDescent="0.25">
      <c r="A5" s="17" t="s">
        <v>5</v>
      </c>
      <c r="B5" s="14" t="s">
        <v>573</v>
      </c>
      <c r="C5" s="15" t="s">
        <v>25</v>
      </c>
      <c r="D5" s="16" t="s">
        <v>581</v>
      </c>
      <c r="F5" s="14"/>
      <c r="G5" s="15"/>
      <c r="H5" s="16"/>
    </row>
    <row r="6" spans="1:8" x14ac:dyDescent="0.25">
      <c r="B6" s="36" t="s">
        <v>578</v>
      </c>
      <c r="C6" s="3"/>
      <c r="D6" s="8"/>
      <c r="F6" s="9" t="s">
        <v>151</v>
      </c>
      <c r="G6" s="2" t="s">
        <v>25</v>
      </c>
      <c r="H6" s="10" t="s">
        <v>19</v>
      </c>
    </row>
    <row r="7" spans="1:8" x14ac:dyDescent="0.25">
      <c r="A7" s="17"/>
      <c r="B7" s="9" t="s">
        <v>353</v>
      </c>
      <c r="C7" s="2" t="s">
        <v>21</v>
      </c>
      <c r="D7" s="10" t="s">
        <v>582</v>
      </c>
      <c r="F7" s="9" t="s">
        <v>127</v>
      </c>
      <c r="G7" s="2" t="s">
        <v>21</v>
      </c>
      <c r="H7" s="10" t="s">
        <v>55</v>
      </c>
    </row>
    <row r="8" spans="1:8" ht="15.75" thickBot="1" x14ac:dyDescent="0.3">
      <c r="A8" s="28" t="s">
        <v>615</v>
      </c>
      <c r="B8" s="9" t="s">
        <v>282</v>
      </c>
      <c r="C8" s="2" t="s">
        <v>28</v>
      </c>
      <c r="D8" s="10" t="s">
        <v>14</v>
      </c>
      <c r="E8" s="17"/>
      <c r="F8" s="11"/>
      <c r="G8" s="12"/>
      <c r="H8" s="13"/>
    </row>
    <row r="9" spans="1:8" ht="15.75" thickBot="1" x14ac:dyDescent="0.3">
      <c r="B9" s="1" t="s">
        <v>446</v>
      </c>
    </row>
    <row r="10" spans="1:8" ht="15.75" thickBot="1" x14ac:dyDescent="0.3">
      <c r="B10" s="4" t="s">
        <v>0</v>
      </c>
      <c r="C10" s="5" t="s">
        <v>1</v>
      </c>
      <c r="D10" s="6" t="s">
        <v>2</v>
      </c>
      <c r="F10" s="4" t="s">
        <v>3</v>
      </c>
      <c r="G10" s="5" t="s">
        <v>1</v>
      </c>
      <c r="H10" s="6" t="s">
        <v>2</v>
      </c>
    </row>
    <row r="11" spans="1:8" x14ac:dyDescent="0.25">
      <c r="A11" s="17" t="s">
        <v>5</v>
      </c>
      <c r="B11" s="7"/>
      <c r="C11" s="3"/>
      <c r="D11" s="8"/>
      <c r="F11" s="7" t="s">
        <v>514</v>
      </c>
      <c r="G11" s="45" t="s">
        <v>21</v>
      </c>
      <c r="H11" s="8" t="s">
        <v>97</v>
      </c>
    </row>
    <row r="12" spans="1:8" x14ac:dyDescent="0.25">
      <c r="B12" s="7" t="s">
        <v>325</v>
      </c>
      <c r="C12" s="21" t="s">
        <v>42</v>
      </c>
      <c r="D12" s="8" t="s">
        <v>31</v>
      </c>
      <c r="F12" s="7" t="s">
        <v>117</v>
      </c>
      <c r="G12" s="21" t="s">
        <v>21</v>
      </c>
      <c r="H12" s="8" t="s">
        <v>97</v>
      </c>
    </row>
    <row r="13" spans="1:8" x14ac:dyDescent="0.25">
      <c r="B13" s="9"/>
      <c r="C13" s="2"/>
      <c r="D13" s="10"/>
      <c r="E13" s="28" t="s">
        <v>114</v>
      </c>
      <c r="F13" s="9" t="s">
        <v>493</v>
      </c>
      <c r="G13" s="2" t="s">
        <v>18</v>
      </c>
      <c r="H13" s="10" t="s">
        <v>20</v>
      </c>
    </row>
    <row r="14" spans="1:8" x14ac:dyDescent="0.25">
      <c r="B14" s="30"/>
      <c r="C14" s="31"/>
      <c r="D14" s="32"/>
      <c r="E14" s="28"/>
      <c r="F14" s="30" t="s">
        <v>613</v>
      </c>
      <c r="G14" s="31" t="s">
        <v>21</v>
      </c>
      <c r="H14" s="32" t="s">
        <v>20</v>
      </c>
    </row>
    <row r="15" spans="1:8" ht="15.75" thickBot="1" x14ac:dyDescent="0.3">
      <c r="B15" s="11"/>
      <c r="C15" s="12"/>
      <c r="D15" s="13"/>
      <c r="F15" s="11" t="s">
        <v>404</v>
      </c>
      <c r="G15" s="12" t="s">
        <v>18</v>
      </c>
      <c r="H15" s="13" t="s">
        <v>47</v>
      </c>
    </row>
    <row r="16" spans="1:8" ht="15.75" thickBot="1" x14ac:dyDescent="0.3">
      <c r="B16" s="1" t="s">
        <v>447</v>
      </c>
    </row>
    <row r="17" spans="1:8" ht="15.75" thickBot="1" x14ac:dyDescent="0.3">
      <c r="B17" s="18" t="s">
        <v>0</v>
      </c>
      <c r="C17" s="19" t="s">
        <v>1</v>
      </c>
      <c r="D17" s="20" t="s">
        <v>2</v>
      </c>
      <c r="F17" s="18" t="s">
        <v>3</v>
      </c>
      <c r="G17" s="19" t="s">
        <v>1</v>
      </c>
      <c r="H17" s="20" t="s">
        <v>2</v>
      </c>
    </row>
    <row r="18" spans="1:8" x14ac:dyDescent="0.25">
      <c r="A18" s="17" t="s">
        <v>5</v>
      </c>
      <c r="B18" s="14" t="s">
        <v>522</v>
      </c>
      <c r="C18" s="15" t="s">
        <v>21</v>
      </c>
      <c r="D18" s="16" t="s">
        <v>22</v>
      </c>
      <c r="E18" s="39" t="s">
        <v>72</v>
      </c>
      <c r="F18" s="14" t="s">
        <v>523</v>
      </c>
      <c r="G18" s="15" t="s">
        <v>21</v>
      </c>
      <c r="H18" s="16" t="s">
        <v>524</v>
      </c>
    </row>
    <row r="19" spans="1:8" x14ac:dyDescent="0.25">
      <c r="A19" t="s">
        <v>570</v>
      </c>
      <c r="B19" s="7" t="s">
        <v>623</v>
      </c>
      <c r="C19" s="3" t="s">
        <v>24</v>
      </c>
      <c r="D19" s="8" t="s">
        <v>14</v>
      </c>
      <c r="E19" s="39" t="s">
        <v>618</v>
      </c>
      <c r="F19" s="9" t="s">
        <v>619</v>
      </c>
      <c r="G19" s="2" t="s">
        <v>21</v>
      </c>
      <c r="H19" s="10"/>
    </row>
    <row r="20" spans="1:8" x14ac:dyDescent="0.25">
      <c r="A20" s="39"/>
      <c r="B20" s="9" t="s">
        <v>576</v>
      </c>
      <c r="C20" s="2" t="s">
        <v>18</v>
      </c>
      <c r="D20" s="10" t="s">
        <v>50</v>
      </c>
      <c r="F20" s="9" t="s">
        <v>71</v>
      </c>
      <c r="G20" s="2" t="s">
        <v>23</v>
      </c>
      <c r="H20" s="10" t="s">
        <v>19</v>
      </c>
    </row>
    <row r="21" spans="1:8" ht="15.75" thickBot="1" x14ac:dyDescent="0.3">
      <c r="A21" s="28" t="s">
        <v>617</v>
      </c>
      <c r="B21" s="11" t="s">
        <v>568</v>
      </c>
      <c r="C21" s="12" t="s">
        <v>21</v>
      </c>
      <c r="D21" s="13" t="s">
        <v>39</v>
      </c>
      <c r="F21" s="11" t="s">
        <v>305</v>
      </c>
      <c r="G21" s="12" t="s">
        <v>18</v>
      </c>
      <c r="H21" s="13" t="s">
        <v>47</v>
      </c>
    </row>
    <row r="22" spans="1:8" ht="15.75" thickBot="1" x14ac:dyDescent="0.3">
      <c r="B22" s="1" t="s">
        <v>520</v>
      </c>
    </row>
    <row r="23" spans="1:8" ht="15.75" thickBot="1" x14ac:dyDescent="0.3">
      <c r="B23" s="4" t="s">
        <v>0</v>
      </c>
      <c r="C23" s="5" t="s">
        <v>1</v>
      </c>
      <c r="D23" s="6" t="s">
        <v>2</v>
      </c>
      <c r="F23" s="4" t="s">
        <v>3</v>
      </c>
      <c r="G23" s="5" t="s">
        <v>1</v>
      </c>
      <c r="H23" s="6" t="s">
        <v>2</v>
      </c>
    </row>
    <row r="24" spans="1:8" x14ac:dyDescent="0.25">
      <c r="A24" s="17"/>
      <c r="B24" s="7"/>
      <c r="C24" s="3"/>
      <c r="D24" s="8"/>
      <c r="F24" s="7"/>
      <c r="G24" s="3"/>
      <c r="H24" s="8"/>
    </row>
    <row r="25" spans="1:8" x14ac:dyDescent="0.25">
      <c r="A25" s="39"/>
      <c r="B25" s="7"/>
      <c r="C25" s="3"/>
      <c r="D25" s="8"/>
      <c r="F25" s="7"/>
      <c r="G25" s="3"/>
      <c r="H25" s="8"/>
    </row>
    <row r="26" spans="1:8" x14ac:dyDescent="0.25">
      <c r="B26" s="9"/>
      <c r="C26" s="2"/>
      <c r="D26" s="10"/>
      <c r="F26" s="9"/>
      <c r="G26" s="2"/>
      <c r="H26" s="10"/>
    </row>
    <row r="27" spans="1:8" ht="15.75" thickBot="1" x14ac:dyDescent="0.3">
      <c r="B27" s="11"/>
      <c r="C27" s="12"/>
      <c r="D27" s="13"/>
      <c r="F27" s="11"/>
      <c r="G27" s="12"/>
      <c r="H27" s="13"/>
    </row>
    <row r="28" spans="1:8" ht="15.75" thickBot="1" x14ac:dyDescent="0.3">
      <c r="B28" s="1" t="s">
        <v>521</v>
      </c>
    </row>
    <row r="29" spans="1:8" ht="15.75" thickBot="1" x14ac:dyDescent="0.3">
      <c r="B29" s="4" t="s">
        <v>0</v>
      </c>
      <c r="C29" s="5" t="s">
        <v>1</v>
      </c>
      <c r="D29" s="6" t="s">
        <v>2</v>
      </c>
      <c r="F29" s="4" t="s">
        <v>3</v>
      </c>
      <c r="G29" s="5" t="s">
        <v>1</v>
      </c>
      <c r="H29" s="6" t="s">
        <v>2</v>
      </c>
    </row>
    <row r="30" spans="1:8" x14ac:dyDescent="0.25">
      <c r="A30" s="17"/>
      <c r="B30" s="7"/>
      <c r="C30" s="3"/>
      <c r="D30" s="8"/>
      <c r="F30" s="7"/>
      <c r="G30" s="3"/>
      <c r="H30" s="8"/>
    </row>
    <row r="31" spans="1:8" x14ac:dyDescent="0.25">
      <c r="B31" s="9"/>
      <c r="C31" s="2"/>
      <c r="D31" s="10"/>
      <c r="F31" s="7"/>
      <c r="G31" s="3"/>
      <c r="H31" s="8"/>
    </row>
    <row r="32" spans="1:8" ht="15.75" thickBot="1" x14ac:dyDescent="0.3">
      <c r="B32" s="11"/>
      <c r="C32" s="12"/>
      <c r="D32" s="13"/>
      <c r="E32" s="39"/>
      <c r="F32" s="9"/>
      <c r="G32" s="2"/>
      <c r="H32" s="10"/>
    </row>
    <row r="33" spans="1:8" ht="15.75" thickBot="1" x14ac:dyDescent="0.3">
      <c r="A33" s="28"/>
      <c r="B33" s="11"/>
      <c r="C33" s="12"/>
      <c r="D33" s="13"/>
      <c r="F33" s="11"/>
      <c r="G33" s="12"/>
      <c r="H33" s="13"/>
    </row>
  </sheetData>
  <mergeCells count="1">
    <mergeCell ref="A1:H1"/>
  </mergeCells>
  <pageMargins left="0.7" right="0.7" top="0.75" bottom="0.75" header="0.3" footer="0.3"/>
  <pageSetup paperSize="9" scale="80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I35"/>
  <sheetViews>
    <sheetView workbookViewId="0">
      <selection activeCell="N24" sqref="N24"/>
    </sheetView>
  </sheetViews>
  <sheetFormatPr baseColWidth="10" defaultRowHeight="15" x14ac:dyDescent="0.25"/>
  <cols>
    <col min="1" max="1" width="14.7109375" customWidth="1"/>
    <col min="5" max="5" width="13" bestFit="1" customWidth="1"/>
    <col min="6" max="6" width="12.5703125" customWidth="1"/>
    <col min="7" max="7" width="6.5703125" customWidth="1"/>
    <col min="8" max="8" width="18.85546875" customWidth="1"/>
  </cols>
  <sheetData>
    <row r="1" spans="1:9" ht="23.25" x14ac:dyDescent="0.35">
      <c r="A1" s="281" t="s">
        <v>534</v>
      </c>
      <c r="B1" s="281"/>
      <c r="C1" s="281"/>
      <c r="D1" s="281"/>
      <c r="E1" s="281"/>
      <c r="F1" s="281"/>
      <c r="G1" s="281"/>
      <c r="H1" s="281"/>
    </row>
    <row r="3" spans="1:9" ht="15.75" thickBot="1" x14ac:dyDescent="0.3">
      <c r="A3" s="1" t="s">
        <v>4</v>
      </c>
      <c r="B3" s="1" t="s">
        <v>448</v>
      </c>
    </row>
    <row r="4" spans="1:9" ht="15.75" thickBot="1" x14ac:dyDescent="0.3">
      <c r="B4" s="4" t="s">
        <v>0</v>
      </c>
      <c r="C4" s="5" t="s">
        <v>1</v>
      </c>
      <c r="D4" s="6" t="s">
        <v>2</v>
      </c>
      <c r="E4" s="39" t="s">
        <v>624</v>
      </c>
      <c r="F4" s="18" t="s">
        <v>3</v>
      </c>
      <c r="G4" s="19" t="s">
        <v>1</v>
      </c>
      <c r="H4" s="20" t="s">
        <v>2</v>
      </c>
    </row>
    <row r="5" spans="1:9" x14ac:dyDescent="0.25">
      <c r="A5" s="17" t="s">
        <v>5</v>
      </c>
      <c r="B5" s="7"/>
      <c r="C5" s="3"/>
      <c r="D5" s="8"/>
      <c r="E5" s="39" t="s">
        <v>627</v>
      </c>
      <c r="F5" s="14" t="s">
        <v>523</v>
      </c>
      <c r="G5" s="15" t="s">
        <v>18</v>
      </c>
      <c r="H5" s="16" t="s">
        <v>54</v>
      </c>
      <c r="I5" s="39" t="s">
        <v>628</v>
      </c>
    </row>
    <row r="6" spans="1:9" x14ac:dyDescent="0.25">
      <c r="A6" t="s">
        <v>136</v>
      </c>
      <c r="B6" s="36" t="s">
        <v>16</v>
      </c>
      <c r="C6" s="3"/>
      <c r="D6" s="8"/>
      <c r="E6" s="39"/>
      <c r="F6" s="9" t="s">
        <v>519</v>
      </c>
      <c r="G6" s="2" t="s">
        <v>21</v>
      </c>
      <c r="H6" s="10" t="s">
        <v>54</v>
      </c>
    </row>
    <row r="7" spans="1:9" x14ac:dyDescent="0.25">
      <c r="A7" t="s">
        <v>513</v>
      </c>
      <c r="B7" s="9"/>
      <c r="C7" s="2"/>
      <c r="D7" s="10"/>
      <c r="F7" s="9" t="s">
        <v>625</v>
      </c>
      <c r="G7" s="2" t="s">
        <v>21</v>
      </c>
      <c r="H7" s="10" t="s">
        <v>39</v>
      </c>
    </row>
    <row r="8" spans="1:9" x14ac:dyDescent="0.25">
      <c r="B8" s="30"/>
      <c r="C8" s="31"/>
      <c r="D8" s="32"/>
      <c r="E8" s="39"/>
      <c r="F8" s="9" t="s">
        <v>568</v>
      </c>
      <c r="G8" s="2" t="s">
        <v>21</v>
      </c>
      <c r="H8" s="10" t="s">
        <v>39</v>
      </c>
      <c r="I8" s="39"/>
    </row>
    <row r="9" spans="1:9" ht="15.75" thickBot="1" x14ac:dyDescent="0.3">
      <c r="B9" s="11"/>
      <c r="C9" s="12"/>
      <c r="D9" s="13"/>
      <c r="F9" s="11" t="s">
        <v>522</v>
      </c>
      <c r="G9" s="12" t="s">
        <v>21</v>
      </c>
      <c r="H9" s="13" t="s">
        <v>46</v>
      </c>
    </row>
    <row r="10" spans="1:9" ht="15.75" thickBot="1" x14ac:dyDescent="0.3">
      <c r="B10" s="1" t="s">
        <v>449</v>
      </c>
    </row>
    <row r="11" spans="1:9" ht="15.75" thickBot="1" x14ac:dyDescent="0.3">
      <c r="A11" s="37"/>
      <c r="B11" s="4" t="s">
        <v>0</v>
      </c>
      <c r="C11" s="5" t="s">
        <v>1</v>
      </c>
      <c r="D11" s="6" t="s">
        <v>2</v>
      </c>
      <c r="F11" s="18" t="s">
        <v>3</v>
      </c>
      <c r="G11" s="19" t="s">
        <v>1</v>
      </c>
      <c r="H11" s="20" t="s">
        <v>2</v>
      </c>
    </row>
    <row r="12" spans="1:9" x14ac:dyDescent="0.25">
      <c r="A12" s="17" t="s">
        <v>5</v>
      </c>
      <c r="B12" s="7" t="s">
        <v>383</v>
      </c>
      <c r="C12" s="3" t="s">
        <v>23</v>
      </c>
      <c r="D12" s="8" t="s">
        <v>19</v>
      </c>
      <c r="E12" s="39" t="s">
        <v>56</v>
      </c>
      <c r="F12" s="2" t="s">
        <v>108</v>
      </c>
      <c r="G12" s="2" t="s">
        <v>21</v>
      </c>
      <c r="H12" s="2" t="s">
        <v>20</v>
      </c>
    </row>
    <row r="13" spans="1:9" x14ac:dyDescent="0.25">
      <c r="B13" s="7" t="s">
        <v>143</v>
      </c>
      <c r="C13" s="45" t="s">
        <v>18</v>
      </c>
      <c r="D13" s="8" t="s">
        <v>31</v>
      </c>
      <c r="F13" s="2" t="s">
        <v>629</v>
      </c>
      <c r="G13" s="2" t="s">
        <v>28</v>
      </c>
      <c r="H13" s="2" t="s">
        <v>97</v>
      </c>
    </row>
    <row r="14" spans="1:9" x14ac:dyDescent="0.25">
      <c r="B14" s="2" t="s">
        <v>572</v>
      </c>
      <c r="C14" s="2" t="s">
        <v>18</v>
      </c>
      <c r="D14" s="2" t="s">
        <v>19</v>
      </c>
      <c r="E14" s="110" t="s">
        <v>630</v>
      </c>
      <c r="F14" s="57" t="s">
        <v>583</v>
      </c>
      <c r="G14" s="2" t="s">
        <v>21</v>
      </c>
      <c r="H14" s="2" t="s">
        <v>48</v>
      </c>
    </row>
    <row r="15" spans="1:9" x14ac:dyDescent="0.25">
      <c r="B15" s="9"/>
      <c r="C15" s="2"/>
      <c r="D15" s="10"/>
      <c r="F15" s="2" t="s">
        <v>626</v>
      </c>
      <c r="G15" s="2" t="s">
        <v>18</v>
      </c>
      <c r="H15" s="2" t="s">
        <v>26</v>
      </c>
    </row>
    <row r="16" spans="1:9" ht="15.75" thickBot="1" x14ac:dyDescent="0.3">
      <c r="B16" s="11"/>
      <c r="C16" s="12"/>
      <c r="D16" s="13"/>
      <c r="E16" s="28" t="s">
        <v>614</v>
      </c>
      <c r="F16" s="2" t="s">
        <v>518</v>
      </c>
      <c r="G16" s="2" t="s">
        <v>23</v>
      </c>
      <c r="H16" s="2" t="s">
        <v>20</v>
      </c>
    </row>
    <row r="17" spans="1:8" ht="15.75" thickBot="1" x14ac:dyDescent="0.3">
      <c r="B17" s="1" t="s">
        <v>450</v>
      </c>
    </row>
    <row r="18" spans="1:8" ht="15.75" thickBot="1" x14ac:dyDescent="0.3">
      <c r="B18" s="18" t="s">
        <v>0</v>
      </c>
      <c r="C18" s="19" t="s">
        <v>1</v>
      </c>
      <c r="D18" s="20" t="s">
        <v>2</v>
      </c>
      <c r="F18" s="18" t="s">
        <v>3</v>
      </c>
      <c r="G18" s="19" t="s">
        <v>1</v>
      </c>
      <c r="H18" s="20" t="s">
        <v>2</v>
      </c>
    </row>
    <row r="19" spans="1:8" x14ac:dyDescent="0.25">
      <c r="A19" s="17" t="s">
        <v>5</v>
      </c>
      <c r="B19" s="14" t="s">
        <v>480</v>
      </c>
      <c r="C19" s="15" t="s">
        <v>18</v>
      </c>
      <c r="D19" s="16" t="s">
        <v>26</v>
      </c>
      <c r="E19" s="39" t="s">
        <v>56</v>
      </c>
      <c r="F19" s="14" t="s">
        <v>469</v>
      </c>
      <c r="G19" s="15" t="s">
        <v>18</v>
      </c>
      <c r="H19" s="16" t="s">
        <v>31</v>
      </c>
    </row>
    <row r="20" spans="1:8" x14ac:dyDescent="0.25">
      <c r="B20" s="9" t="s">
        <v>395</v>
      </c>
      <c r="C20" s="2" t="s">
        <v>18</v>
      </c>
      <c r="D20" s="10" t="s">
        <v>65</v>
      </c>
      <c r="F20" s="9" t="s">
        <v>331</v>
      </c>
      <c r="G20" s="2" t="s">
        <v>21</v>
      </c>
      <c r="H20" s="10" t="s">
        <v>19</v>
      </c>
    </row>
    <row r="21" spans="1:8" x14ac:dyDescent="0.25">
      <c r="B21" s="9" t="s">
        <v>621</v>
      </c>
      <c r="C21" s="2" t="s">
        <v>21</v>
      </c>
      <c r="D21" s="10" t="s">
        <v>43</v>
      </c>
      <c r="F21" s="9" t="s">
        <v>516</v>
      </c>
      <c r="G21" s="2" t="s">
        <v>18</v>
      </c>
      <c r="H21" s="10" t="s">
        <v>53</v>
      </c>
    </row>
    <row r="22" spans="1:8" x14ac:dyDescent="0.25">
      <c r="B22" s="30" t="s">
        <v>67</v>
      </c>
      <c r="C22" s="31" t="s">
        <v>21</v>
      </c>
      <c r="D22" s="32" t="s">
        <v>60</v>
      </c>
      <c r="F22" s="9" t="s">
        <v>579</v>
      </c>
      <c r="G22" s="2" t="s">
        <v>18</v>
      </c>
      <c r="H22" s="10" t="s">
        <v>39</v>
      </c>
    </row>
    <row r="23" spans="1:8" ht="15.75" thickBot="1" x14ac:dyDescent="0.3">
      <c r="B23" s="11" t="s">
        <v>616</v>
      </c>
      <c r="C23" s="12" t="s">
        <v>21</v>
      </c>
      <c r="D23" s="13" t="s">
        <v>19</v>
      </c>
      <c r="E23" s="39" t="s">
        <v>64</v>
      </c>
      <c r="F23" s="11" t="s">
        <v>285</v>
      </c>
      <c r="G23" s="12" t="s">
        <v>18</v>
      </c>
      <c r="H23" s="13" t="s">
        <v>39</v>
      </c>
    </row>
    <row r="24" spans="1:8" ht="15.75" thickBot="1" x14ac:dyDescent="0.3">
      <c r="B24" s="1" t="s">
        <v>451</v>
      </c>
    </row>
    <row r="25" spans="1:8" ht="15.75" thickBot="1" x14ac:dyDescent="0.3">
      <c r="B25" s="4" t="s">
        <v>0</v>
      </c>
      <c r="C25" s="5" t="s">
        <v>1</v>
      </c>
      <c r="D25" s="6" t="s">
        <v>2</v>
      </c>
      <c r="F25" s="18" t="s">
        <v>3</v>
      </c>
      <c r="G25" s="19" t="s">
        <v>1</v>
      </c>
      <c r="H25" s="20" t="s">
        <v>2</v>
      </c>
    </row>
    <row r="26" spans="1:8" x14ac:dyDescent="0.25">
      <c r="A26" s="17"/>
      <c r="B26" s="7"/>
      <c r="C26" s="3"/>
      <c r="D26" s="8"/>
      <c r="F26" s="14"/>
      <c r="G26" s="15"/>
      <c r="H26" s="16"/>
    </row>
    <row r="27" spans="1:8" x14ac:dyDescent="0.25">
      <c r="A27" s="17"/>
      <c r="B27" s="7"/>
      <c r="C27" s="3"/>
      <c r="D27" s="8"/>
      <c r="F27" s="9"/>
      <c r="G27" s="2"/>
      <c r="H27" s="10"/>
    </row>
    <row r="28" spans="1:8" x14ac:dyDescent="0.25">
      <c r="B28" s="9"/>
      <c r="C28" s="2"/>
      <c r="D28" s="10"/>
      <c r="F28" s="9"/>
      <c r="G28" s="2"/>
      <c r="H28" s="10"/>
    </row>
    <row r="29" spans="1:8" ht="15.75" thickBot="1" x14ac:dyDescent="0.3">
      <c r="A29" s="28"/>
      <c r="B29" s="11"/>
      <c r="C29" s="12"/>
      <c r="D29" s="13"/>
      <c r="F29" s="11"/>
      <c r="G29" s="12"/>
      <c r="H29" s="13"/>
    </row>
    <row r="30" spans="1:8" ht="15.75" thickBot="1" x14ac:dyDescent="0.3">
      <c r="B30" s="1" t="s">
        <v>452</v>
      </c>
    </row>
    <row r="31" spans="1:8" ht="15.75" thickBot="1" x14ac:dyDescent="0.3">
      <c r="B31" s="4" t="s">
        <v>0</v>
      </c>
      <c r="C31" s="5" t="s">
        <v>1</v>
      </c>
      <c r="D31" s="6" t="s">
        <v>2</v>
      </c>
      <c r="F31" s="4" t="s">
        <v>3</v>
      </c>
      <c r="G31" s="5" t="s">
        <v>1</v>
      </c>
      <c r="H31" s="6" t="s">
        <v>2</v>
      </c>
    </row>
    <row r="32" spans="1:8" x14ac:dyDescent="0.25">
      <c r="A32" s="17"/>
      <c r="B32" s="7"/>
      <c r="C32" s="3"/>
      <c r="D32" s="8"/>
      <c r="F32" s="7"/>
      <c r="G32" s="3"/>
      <c r="H32" s="8"/>
    </row>
    <row r="33" spans="2:8" x14ac:dyDescent="0.25">
      <c r="B33" s="7"/>
      <c r="C33" s="3"/>
      <c r="D33" s="8"/>
      <c r="F33" s="7"/>
      <c r="G33" s="3"/>
      <c r="H33" s="8"/>
    </row>
    <row r="34" spans="2:8" x14ac:dyDescent="0.25">
      <c r="B34" s="9"/>
      <c r="C34" s="2"/>
      <c r="D34" s="10"/>
      <c r="F34" s="9"/>
      <c r="G34" s="2"/>
      <c r="H34" s="10"/>
    </row>
    <row r="35" spans="2:8" ht="15.75" thickBot="1" x14ac:dyDescent="0.3">
      <c r="B35" s="11"/>
      <c r="C35" s="12"/>
      <c r="D35" s="13"/>
      <c r="F35" s="11"/>
      <c r="G35" s="12"/>
      <c r="H35" s="13"/>
    </row>
  </sheetData>
  <mergeCells count="1">
    <mergeCell ref="A1:H1"/>
  </mergeCells>
  <pageMargins left="0.7" right="0.7" top="0.75" bottom="0.75" header="0.3" footer="0.3"/>
  <pageSetup paperSize="9" scale="71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H32"/>
  <sheetViews>
    <sheetView workbookViewId="0">
      <selection activeCell="N24" sqref="N24"/>
    </sheetView>
  </sheetViews>
  <sheetFormatPr baseColWidth="10" defaultRowHeight="15" x14ac:dyDescent="0.25"/>
  <cols>
    <col min="1" max="1" width="14" customWidth="1"/>
    <col min="2" max="2" width="15.140625" customWidth="1"/>
    <col min="3" max="3" width="8.7109375" customWidth="1"/>
    <col min="4" max="4" width="16.28515625" customWidth="1"/>
    <col min="5" max="5" width="10.140625" customWidth="1"/>
    <col min="6" max="6" width="13.140625" customWidth="1"/>
    <col min="7" max="7" width="6.5703125" customWidth="1"/>
    <col min="8" max="8" width="20.140625" customWidth="1"/>
    <col min="10" max="10" width="12.42578125" customWidth="1"/>
    <col min="11" max="11" width="5.140625" customWidth="1"/>
    <col min="12" max="12" width="17.28515625" customWidth="1"/>
  </cols>
  <sheetData>
    <row r="1" spans="1:8" ht="23.25" x14ac:dyDescent="0.35">
      <c r="A1" s="281" t="s">
        <v>533</v>
      </c>
      <c r="B1" s="281"/>
      <c r="C1" s="281"/>
      <c r="D1" s="281"/>
      <c r="E1" s="281"/>
      <c r="F1" s="281"/>
      <c r="G1" s="281"/>
      <c r="H1" s="281"/>
    </row>
    <row r="3" spans="1:8" ht="15.75" thickBot="1" x14ac:dyDescent="0.3">
      <c r="A3" s="1"/>
      <c r="B3" s="1" t="s">
        <v>453</v>
      </c>
    </row>
    <row r="4" spans="1:8" ht="15.75" thickBot="1" x14ac:dyDescent="0.3">
      <c r="B4" s="4" t="s">
        <v>0</v>
      </c>
      <c r="C4" s="5" t="s">
        <v>1</v>
      </c>
      <c r="D4" s="6" t="s">
        <v>2</v>
      </c>
      <c r="F4" s="4" t="s">
        <v>3</v>
      </c>
      <c r="G4" s="5" t="s">
        <v>1</v>
      </c>
      <c r="H4" s="6" t="s">
        <v>2</v>
      </c>
    </row>
    <row r="5" spans="1:8" x14ac:dyDescent="0.25">
      <c r="A5" s="17" t="s">
        <v>5</v>
      </c>
      <c r="B5" s="36" t="s">
        <v>136</v>
      </c>
      <c r="C5" s="3"/>
      <c r="D5" s="8"/>
      <c r="F5" s="7"/>
      <c r="G5" s="3"/>
      <c r="H5" s="8"/>
    </row>
    <row r="6" spans="1:8" x14ac:dyDescent="0.25">
      <c r="B6" s="36"/>
      <c r="C6" s="3"/>
      <c r="D6" s="8"/>
      <c r="F6" s="7"/>
      <c r="G6" s="3"/>
      <c r="H6" s="8"/>
    </row>
    <row r="7" spans="1:8" x14ac:dyDescent="0.25">
      <c r="B7" s="9"/>
      <c r="C7" s="2"/>
      <c r="D7" s="10"/>
      <c r="F7" s="9"/>
      <c r="G7" s="2"/>
      <c r="H7" s="10"/>
    </row>
    <row r="8" spans="1:8" ht="15.75" thickBot="1" x14ac:dyDescent="0.3">
      <c r="B8" s="11"/>
      <c r="C8" s="12"/>
      <c r="D8" s="13"/>
      <c r="F8" s="11"/>
      <c r="G8" s="12"/>
      <c r="H8" s="13"/>
    </row>
    <row r="9" spans="1:8" ht="15.75" thickBot="1" x14ac:dyDescent="0.3">
      <c r="B9" s="1" t="s">
        <v>454</v>
      </c>
    </row>
    <row r="10" spans="1:8" ht="15.75" thickBot="1" x14ac:dyDescent="0.3">
      <c r="B10" s="4" t="s">
        <v>0</v>
      </c>
      <c r="C10" s="5" t="s">
        <v>1</v>
      </c>
      <c r="D10" s="6" t="s">
        <v>2</v>
      </c>
      <c r="F10" s="4" t="s">
        <v>3</v>
      </c>
      <c r="G10" s="5" t="s">
        <v>1</v>
      </c>
      <c r="H10" s="6" t="s">
        <v>2</v>
      </c>
    </row>
    <row r="11" spans="1:8" x14ac:dyDescent="0.25">
      <c r="A11" s="17" t="s">
        <v>5</v>
      </c>
      <c r="B11" s="36" t="s">
        <v>136</v>
      </c>
      <c r="C11" s="3"/>
      <c r="D11" s="8"/>
      <c r="F11" s="7"/>
      <c r="G11" s="3"/>
      <c r="H11" s="8"/>
    </row>
    <row r="12" spans="1:8" x14ac:dyDescent="0.25">
      <c r="B12" s="7"/>
      <c r="C12" s="45"/>
      <c r="D12" s="8"/>
      <c r="F12" s="7"/>
      <c r="G12" s="45"/>
      <c r="H12" s="8"/>
    </row>
    <row r="13" spans="1:8" x14ac:dyDescent="0.25">
      <c r="B13" s="9"/>
      <c r="C13" s="2"/>
      <c r="D13" s="10"/>
      <c r="F13" s="9"/>
      <c r="G13" s="2"/>
      <c r="H13" s="10"/>
    </row>
    <row r="14" spans="1:8" ht="15.75" thickBot="1" x14ac:dyDescent="0.3">
      <c r="B14" s="11"/>
      <c r="C14" s="12"/>
      <c r="D14" s="13"/>
      <c r="F14" s="11"/>
      <c r="G14" s="12"/>
      <c r="H14" s="13"/>
    </row>
    <row r="15" spans="1:8" ht="15.75" thickBot="1" x14ac:dyDescent="0.3">
      <c r="B15" s="1" t="s">
        <v>455</v>
      </c>
    </row>
    <row r="16" spans="1:8" ht="15.75" thickBot="1" x14ac:dyDescent="0.3"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</row>
    <row r="17" spans="1:8" x14ac:dyDescent="0.25">
      <c r="A17" s="17" t="s">
        <v>5</v>
      </c>
      <c r="B17" s="109" t="s">
        <v>136</v>
      </c>
      <c r="C17" s="15"/>
      <c r="D17" s="16"/>
      <c r="F17" s="14"/>
      <c r="G17" s="15"/>
      <c r="H17" s="16"/>
    </row>
    <row r="18" spans="1:8" x14ac:dyDescent="0.25">
      <c r="B18" s="9"/>
      <c r="C18" s="2"/>
      <c r="D18" s="10"/>
      <c r="F18" s="9"/>
      <c r="G18" s="2"/>
      <c r="H18" s="10"/>
    </row>
    <row r="19" spans="1:8" ht="24" customHeight="1" x14ac:dyDescent="0.25">
      <c r="B19" s="9"/>
      <c r="C19" s="2"/>
      <c r="D19" s="10"/>
      <c r="E19" s="46"/>
      <c r="F19" s="9"/>
      <c r="G19" s="2"/>
      <c r="H19" s="10"/>
    </row>
    <row r="20" spans="1:8" ht="24" customHeight="1" thickBot="1" x14ac:dyDescent="0.3">
      <c r="A20" s="47"/>
      <c r="B20" s="11"/>
      <c r="C20" s="12"/>
      <c r="D20" s="13"/>
      <c r="F20" s="11"/>
      <c r="G20" s="12"/>
      <c r="H20" s="13"/>
    </row>
    <row r="21" spans="1:8" ht="15.75" thickBot="1" x14ac:dyDescent="0.3">
      <c r="B21" s="1" t="s">
        <v>456</v>
      </c>
    </row>
    <row r="22" spans="1:8" ht="15.75" thickBot="1" x14ac:dyDescent="0.3">
      <c r="B22" s="4" t="s">
        <v>0</v>
      </c>
      <c r="C22" s="5" t="s">
        <v>1</v>
      </c>
      <c r="D22" s="6" t="s">
        <v>2</v>
      </c>
      <c r="F22" s="4" t="s">
        <v>3</v>
      </c>
      <c r="G22" s="5" t="s">
        <v>1</v>
      </c>
      <c r="H22" s="6" t="s">
        <v>2</v>
      </c>
    </row>
    <row r="23" spans="1:8" x14ac:dyDescent="0.25">
      <c r="A23" s="17"/>
      <c r="B23" s="7"/>
      <c r="C23" s="3"/>
      <c r="D23" s="8"/>
      <c r="F23" s="7"/>
      <c r="G23" s="3"/>
      <c r="H23" s="8"/>
    </row>
    <row r="24" spans="1:8" x14ac:dyDescent="0.25">
      <c r="B24" s="7"/>
      <c r="C24" s="3"/>
      <c r="D24" s="8"/>
      <c r="F24" s="7"/>
      <c r="G24" s="3"/>
      <c r="H24" s="8"/>
    </row>
    <row r="25" spans="1:8" ht="15.75" thickBot="1" x14ac:dyDescent="0.3">
      <c r="A25" s="1"/>
      <c r="B25" s="11"/>
      <c r="C25" s="12"/>
      <c r="D25" s="13"/>
      <c r="F25" s="9"/>
      <c r="G25" s="2"/>
      <c r="H25" s="10"/>
    </row>
    <row r="26" spans="1:8" ht="15.75" thickBot="1" x14ac:dyDescent="0.3">
      <c r="A26" s="1"/>
      <c r="B26" s="11"/>
      <c r="C26" s="12"/>
      <c r="D26" s="13"/>
      <c r="F26" s="11"/>
      <c r="G26" s="12"/>
      <c r="H26" s="13"/>
    </row>
    <row r="27" spans="1:8" ht="15.75" thickBot="1" x14ac:dyDescent="0.3">
      <c r="B27" s="1" t="s">
        <v>457</v>
      </c>
    </row>
    <row r="28" spans="1:8" ht="15.75" thickBot="1" x14ac:dyDescent="0.3">
      <c r="B28" s="4" t="s">
        <v>0</v>
      </c>
      <c r="C28" s="5" t="s">
        <v>1</v>
      </c>
      <c r="D28" s="6" t="s">
        <v>2</v>
      </c>
      <c r="F28" s="4" t="s">
        <v>3</v>
      </c>
      <c r="G28" s="5" t="s">
        <v>1</v>
      </c>
      <c r="H28" s="6" t="s">
        <v>2</v>
      </c>
    </row>
    <row r="29" spans="1:8" x14ac:dyDescent="0.25">
      <c r="A29" s="17"/>
      <c r="B29" s="7"/>
      <c r="C29" s="49"/>
      <c r="D29" s="8"/>
      <c r="F29" s="7"/>
      <c r="G29" s="3"/>
      <c r="H29" s="8"/>
    </row>
    <row r="30" spans="1:8" x14ac:dyDescent="0.25">
      <c r="B30" s="7"/>
      <c r="C30" s="3"/>
      <c r="D30" s="8"/>
      <c r="F30" s="7"/>
      <c r="G30" s="3"/>
      <c r="H30" s="8"/>
    </row>
    <row r="31" spans="1:8" x14ac:dyDescent="0.25">
      <c r="B31" s="9"/>
      <c r="C31" s="2"/>
      <c r="D31" s="10"/>
      <c r="F31" s="9"/>
      <c r="G31" s="2"/>
      <c r="H31" s="10"/>
    </row>
    <row r="32" spans="1:8" ht="15.75" thickBot="1" x14ac:dyDescent="0.3">
      <c r="B32" s="11"/>
      <c r="C32" s="12"/>
      <c r="D32" s="13"/>
      <c r="F32" s="11"/>
      <c r="G32" s="12"/>
      <c r="H32" s="13"/>
    </row>
  </sheetData>
  <mergeCells count="1">
    <mergeCell ref="A1:H1"/>
  </mergeCells>
  <pageMargins left="0.7" right="0.7" top="0.75" bottom="0.75" header="0.3" footer="0.3"/>
  <pageSetup paperSize="9" scale="85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H31"/>
  <sheetViews>
    <sheetView workbookViewId="0">
      <selection activeCell="N24" sqref="N24"/>
    </sheetView>
  </sheetViews>
  <sheetFormatPr baseColWidth="10" defaultRowHeight="15" x14ac:dyDescent="0.25"/>
  <sheetData>
    <row r="1" spans="1:8" ht="23.25" x14ac:dyDescent="0.35">
      <c r="A1" s="281" t="s">
        <v>78</v>
      </c>
      <c r="B1" s="281"/>
      <c r="C1" s="281"/>
      <c r="D1" s="281"/>
      <c r="E1" s="281"/>
      <c r="F1" s="281"/>
      <c r="G1" s="281"/>
      <c r="H1" s="281"/>
    </row>
    <row r="2" spans="1:8" ht="15.75" thickBot="1" x14ac:dyDescent="0.3">
      <c r="A2" s="44"/>
      <c r="B2" s="42" t="s">
        <v>91</v>
      </c>
      <c r="C2" s="44"/>
      <c r="D2" s="44"/>
      <c r="E2" s="44"/>
      <c r="F2" s="44"/>
      <c r="G2" s="44"/>
      <c r="H2" s="44"/>
    </row>
    <row r="3" spans="1:8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B4" s="7"/>
      <c r="C4" s="3"/>
      <c r="D4" s="8"/>
      <c r="F4" s="7"/>
      <c r="G4" s="3"/>
      <c r="H4" s="8"/>
    </row>
    <row r="5" spans="1:8" x14ac:dyDescent="0.25">
      <c r="A5" s="17" t="s">
        <v>5</v>
      </c>
      <c r="B5" s="36" t="s">
        <v>16</v>
      </c>
      <c r="C5" s="3"/>
      <c r="D5" s="8"/>
      <c r="F5" s="7"/>
      <c r="G5" s="3"/>
      <c r="H5" s="8"/>
    </row>
    <row r="6" spans="1:8" x14ac:dyDescent="0.25">
      <c r="B6" s="9"/>
      <c r="C6" s="2"/>
      <c r="D6" s="10"/>
      <c r="F6" s="9"/>
      <c r="G6" s="2"/>
      <c r="H6" s="10"/>
    </row>
    <row r="7" spans="1:8" ht="15.75" thickBot="1" x14ac:dyDescent="0.3">
      <c r="B7" s="11"/>
      <c r="C7" s="12"/>
      <c r="D7" s="13"/>
      <c r="F7" s="11"/>
      <c r="G7" s="12"/>
      <c r="H7" s="13"/>
    </row>
    <row r="8" spans="1:8" ht="15.75" thickBot="1" x14ac:dyDescent="0.3">
      <c r="B8" s="1" t="s">
        <v>92</v>
      </c>
    </row>
    <row r="9" spans="1:8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8" x14ac:dyDescent="0.25">
      <c r="A10" s="17" t="s">
        <v>5</v>
      </c>
      <c r="B10" s="7"/>
      <c r="C10" s="3"/>
      <c r="D10" s="8"/>
      <c r="F10" s="7"/>
      <c r="G10" s="3"/>
      <c r="H10" s="8"/>
    </row>
    <row r="11" spans="1:8" x14ac:dyDescent="0.25">
      <c r="B11" s="7"/>
      <c r="C11" s="3"/>
      <c r="D11" s="8"/>
      <c r="F11" s="7"/>
      <c r="G11" s="3"/>
      <c r="H11" s="8"/>
    </row>
    <row r="12" spans="1:8" x14ac:dyDescent="0.25">
      <c r="B12" s="7"/>
      <c r="C12" s="3"/>
      <c r="D12" s="8"/>
      <c r="F12" s="9"/>
      <c r="G12" s="2"/>
      <c r="H12" s="10"/>
    </row>
    <row r="13" spans="1:8" ht="15.75" thickBot="1" x14ac:dyDescent="0.3">
      <c r="B13" s="11"/>
      <c r="C13" s="12"/>
      <c r="D13" s="13"/>
      <c r="F13" s="11"/>
      <c r="G13" s="12"/>
      <c r="H13" s="13"/>
    </row>
    <row r="14" spans="1:8" ht="15.75" thickBot="1" x14ac:dyDescent="0.3">
      <c r="B14" s="1" t="s">
        <v>93</v>
      </c>
    </row>
    <row r="15" spans="1:8" ht="15.75" thickBot="1" x14ac:dyDescent="0.3"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8" x14ac:dyDescent="0.25">
      <c r="A16" s="17" t="s">
        <v>5</v>
      </c>
      <c r="B16" s="14"/>
      <c r="C16" s="15"/>
      <c r="D16" s="16"/>
      <c r="F16" s="14"/>
      <c r="G16" s="15"/>
      <c r="H16" s="16"/>
    </row>
    <row r="17" spans="1:8" x14ac:dyDescent="0.25">
      <c r="B17" s="7"/>
      <c r="C17" s="2"/>
      <c r="D17" s="10"/>
      <c r="F17" s="7"/>
      <c r="G17" s="2"/>
      <c r="H17" s="10"/>
    </row>
    <row r="18" spans="1:8" x14ac:dyDescent="0.25">
      <c r="B18" s="9"/>
      <c r="C18" s="2"/>
      <c r="D18" s="10"/>
      <c r="F18" s="9"/>
      <c r="G18" s="2"/>
      <c r="H18" s="10"/>
    </row>
    <row r="19" spans="1:8" ht="15.75" thickBot="1" x14ac:dyDescent="0.3">
      <c r="B19" s="11"/>
      <c r="C19" s="12"/>
      <c r="D19" s="13"/>
      <c r="F19" s="11"/>
      <c r="G19" s="12"/>
      <c r="H19" s="13"/>
    </row>
    <row r="20" spans="1:8" ht="15.75" thickBot="1" x14ac:dyDescent="0.3">
      <c r="B20" s="1" t="s">
        <v>94</v>
      </c>
    </row>
    <row r="21" spans="1:8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</row>
    <row r="22" spans="1:8" x14ac:dyDescent="0.25">
      <c r="A22" s="17"/>
      <c r="B22" s="7"/>
      <c r="C22" s="3"/>
      <c r="D22" s="8"/>
      <c r="F22" s="7"/>
      <c r="G22" s="3"/>
      <c r="H22" s="8"/>
    </row>
    <row r="23" spans="1:8" x14ac:dyDescent="0.25">
      <c r="B23" s="7"/>
      <c r="C23" s="3"/>
      <c r="D23" s="8"/>
      <c r="F23" s="7"/>
      <c r="G23" s="3"/>
      <c r="H23" s="8"/>
    </row>
    <row r="24" spans="1:8" x14ac:dyDescent="0.25">
      <c r="B24" s="9"/>
      <c r="C24" s="2"/>
      <c r="D24" s="10"/>
      <c r="F24" s="7"/>
      <c r="G24" s="3"/>
      <c r="H24" s="8"/>
    </row>
    <row r="25" spans="1:8" ht="15.75" thickBot="1" x14ac:dyDescent="0.3">
      <c r="A25" s="39"/>
      <c r="B25" s="11"/>
      <c r="C25" s="12"/>
      <c r="D25" s="13"/>
      <c r="F25" s="11"/>
      <c r="G25" s="12"/>
      <c r="H25" s="13"/>
    </row>
    <row r="26" spans="1:8" ht="15.75" thickBot="1" x14ac:dyDescent="0.3">
      <c r="B26" s="1" t="s">
        <v>95</v>
      </c>
    </row>
    <row r="27" spans="1:8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</row>
    <row r="28" spans="1:8" x14ac:dyDescent="0.25">
      <c r="A28" s="17"/>
      <c r="B28" s="7"/>
      <c r="C28" s="3"/>
      <c r="D28" s="8"/>
      <c r="F28" s="7"/>
      <c r="G28" s="3"/>
      <c r="H28" s="8"/>
    </row>
    <row r="29" spans="1:8" x14ac:dyDescent="0.25">
      <c r="B29" s="7"/>
      <c r="C29" s="3"/>
      <c r="D29" s="8"/>
      <c r="F29" s="7"/>
      <c r="G29" s="3"/>
      <c r="H29" s="8"/>
    </row>
    <row r="30" spans="1:8" x14ac:dyDescent="0.25">
      <c r="B30" s="9"/>
      <c r="C30" s="2"/>
      <c r="D30" s="10"/>
      <c r="F30" s="9"/>
      <c r="G30" s="2"/>
      <c r="H30" s="10"/>
    </row>
    <row r="31" spans="1:8" ht="15.75" thickBot="1" x14ac:dyDescent="0.3">
      <c r="B31" s="11"/>
      <c r="C31" s="12"/>
      <c r="D31" s="13"/>
      <c r="F31" s="11"/>
      <c r="G31" s="12"/>
      <c r="H31" s="13"/>
    </row>
  </sheetData>
  <mergeCells count="1">
    <mergeCell ref="A1:H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H31"/>
  <sheetViews>
    <sheetView workbookViewId="0">
      <selection activeCell="N24" sqref="N24"/>
    </sheetView>
  </sheetViews>
  <sheetFormatPr baseColWidth="10" defaultRowHeight="15" x14ac:dyDescent="0.25"/>
  <sheetData>
    <row r="1" spans="1:8" ht="23.25" x14ac:dyDescent="0.35">
      <c r="A1" s="281" t="s">
        <v>79</v>
      </c>
      <c r="B1" s="281"/>
      <c r="C1" s="281"/>
      <c r="D1" s="281"/>
      <c r="E1" s="281"/>
      <c r="F1" s="281"/>
      <c r="G1" s="281"/>
      <c r="H1" s="281"/>
    </row>
    <row r="2" spans="1:8" ht="15.75" customHeight="1" thickBot="1" x14ac:dyDescent="0.4">
      <c r="A2" s="40"/>
      <c r="B2" s="42" t="s">
        <v>80</v>
      </c>
      <c r="C2" s="40"/>
      <c r="D2" s="40"/>
      <c r="E2" s="40"/>
      <c r="F2" s="40"/>
      <c r="G2" s="40"/>
      <c r="H2" s="40"/>
    </row>
    <row r="3" spans="1:8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B4" s="7"/>
      <c r="C4" s="3"/>
      <c r="D4" s="8"/>
      <c r="F4" s="7"/>
      <c r="G4" s="3"/>
      <c r="H4" s="8"/>
    </row>
    <row r="5" spans="1:8" x14ac:dyDescent="0.25">
      <c r="A5" s="37" t="s">
        <v>15</v>
      </c>
      <c r="B5" s="36" t="s">
        <v>16</v>
      </c>
      <c r="C5" s="3"/>
      <c r="D5" s="8"/>
      <c r="F5" s="7" t="s">
        <v>13</v>
      </c>
      <c r="G5" s="3"/>
      <c r="H5" s="8"/>
    </row>
    <row r="6" spans="1:8" x14ac:dyDescent="0.25">
      <c r="B6" s="9"/>
      <c r="C6" s="2"/>
      <c r="D6" s="10"/>
      <c r="F6" s="9"/>
      <c r="G6" s="2"/>
      <c r="H6" s="10"/>
    </row>
    <row r="7" spans="1:8" ht="15.75" thickBot="1" x14ac:dyDescent="0.3">
      <c r="B7" s="11"/>
      <c r="C7" s="12"/>
      <c r="D7" s="13"/>
      <c r="F7" s="11"/>
      <c r="G7" s="12"/>
      <c r="H7" s="13"/>
    </row>
    <row r="8" spans="1:8" ht="15.75" thickBot="1" x14ac:dyDescent="0.3">
      <c r="B8" s="1" t="s">
        <v>81</v>
      </c>
    </row>
    <row r="9" spans="1:8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8" x14ac:dyDescent="0.25">
      <c r="A10" s="37" t="s">
        <v>70</v>
      </c>
      <c r="B10" s="7"/>
      <c r="C10" s="3"/>
      <c r="D10" s="8"/>
      <c r="F10" s="7"/>
      <c r="G10" s="3"/>
      <c r="H10" s="8"/>
    </row>
    <row r="11" spans="1:8" x14ac:dyDescent="0.25">
      <c r="B11" s="7" t="s">
        <v>13</v>
      </c>
      <c r="C11" s="3"/>
      <c r="D11" s="8"/>
      <c r="F11" s="7" t="s">
        <v>13</v>
      </c>
      <c r="G11" s="3"/>
      <c r="H11" s="8"/>
    </row>
    <row r="12" spans="1:8" x14ac:dyDescent="0.25">
      <c r="B12" s="7"/>
      <c r="C12" s="3"/>
      <c r="D12" s="8"/>
      <c r="F12" s="9"/>
      <c r="G12" s="2"/>
      <c r="H12" s="10"/>
    </row>
    <row r="13" spans="1:8" ht="15.75" thickBot="1" x14ac:dyDescent="0.3">
      <c r="B13" s="11"/>
      <c r="C13" s="12"/>
      <c r="D13" s="13"/>
      <c r="F13" s="11"/>
      <c r="G13" s="12"/>
      <c r="H13" s="13"/>
    </row>
    <row r="14" spans="1:8" ht="15.75" thickBot="1" x14ac:dyDescent="0.3">
      <c r="B14" s="1" t="s">
        <v>82</v>
      </c>
    </row>
    <row r="15" spans="1:8" ht="15.75" thickBot="1" x14ac:dyDescent="0.3"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8" x14ac:dyDescent="0.25">
      <c r="A16" s="37" t="s">
        <v>15</v>
      </c>
      <c r="B16" s="14"/>
      <c r="C16" s="15"/>
      <c r="D16" s="16"/>
      <c r="F16" s="14"/>
      <c r="G16" s="15"/>
      <c r="H16" s="16"/>
    </row>
    <row r="17" spans="1:8" x14ac:dyDescent="0.25">
      <c r="B17" s="7" t="s">
        <v>13</v>
      </c>
      <c r="C17" s="2"/>
      <c r="D17" s="10"/>
      <c r="F17" s="7" t="s">
        <v>13</v>
      </c>
      <c r="G17" s="2"/>
      <c r="H17" s="10"/>
    </row>
    <row r="18" spans="1:8" x14ac:dyDescent="0.25">
      <c r="B18" s="9"/>
      <c r="C18" s="2"/>
      <c r="D18" s="10"/>
      <c r="F18" s="9"/>
      <c r="G18" s="2"/>
      <c r="H18" s="10"/>
    </row>
    <row r="19" spans="1:8" ht="15.75" thickBot="1" x14ac:dyDescent="0.3">
      <c r="B19" s="11"/>
      <c r="C19" s="12"/>
      <c r="D19" s="13"/>
      <c r="F19" s="11"/>
      <c r="G19" s="12"/>
      <c r="H19" s="13"/>
    </row>
    <row r="20" spans="1:8" ht="15.75" thickBot="1" x14ac:dyDescent="0.3">
      <c r="B20" s="1" t="s">
        <v>83</v>
      </c>
    </row>
    <row r="21" spans="1:8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</row>
    <row r="22" spans="1:8" x14ac:dyDescent="0.25">
      <c r="A22" s="17" t="s">
        <v>5</v>
      </c>
      <c r="B22" s="7"/>
      <c r="C22" s="3"/>
      <c r="D22" s="8"/>
      <c r="F22" s="7"/>
      <c r="G22" s="3"/>
      <c r="H22" s="8"/>
    </row>
    <row r="23" spans="1:8" x14ac:dyDescent="0.25">
      <c r="B23" s="7" t="s">
        <v>13</v>
      </c>
      <c r="C23" s="3"/>
      <c r="D23" s="8"/>
      <c r="F23" s="7" t="s">
        <v>13</v>
      </c>
      <c r="G23" s="3"/>
      <c r="H23" s="8"/>
    </row>
    <row r="24" spans="1:8" x14ac:dyDescent="0.25">
      <c r="B24" s="9"/>
      <c r="C24" s="2"/>
      <c r="D24" s="10"/>
      <c r="F24" s="7"/>
      <c r="G24" s="3"/>
      <c r="H24" s="8"/>
    </row>
    <row r="25" spans="1:8" ht="15.75" thickBot="1" x14ac:dyDescent="0.3">
      <c r="A25" s="39"/>
      <c r="B25" s="11"/>
      <c r="C25" s="12"/>
      <c r="D25" s="13"/>
      <c r="F25" s="11"/>
      <c r="G25" s="12"/>
      <c r="H25" s="13"/>
    </row>
    <row r="26" spans="1:8" ht="15.75" thickBot="1" x14ac:dyDescent="0.3">
      <c r="B26" s="1" t="s">
        <v>84</v>
      </c>
    </row>
    <row r="27" spans="1:8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</row>
    <row r="28" spans="1:8" x14ac:dyDescent="0.25">
      <c r="A28" s="17" t="s">
        <v>5</v>
      </c>
      <c r="B28" s="7"/>
      <c r="C28" s="3"/>
      <c r="D28" s="8"/>
      <c r="F28" s="7"/>
      <c r="G28" s="3"/>
      <c r="H28" s="8"/>
    </row>
    <row r="29" spans="1:8" x14ac:dyDescent="0.25">
      <c r="B29" s="7" t="s">
        <v>13</v>
      </c>
      <c r="C29" s="3"/>
      <c r="D29" s="8"/>
      <c r="F29" s="7" t="s">
        <v>13</v>
      </c>
      <c r="G29" s="3"/>
      <c r="H29" s="8"/>
    </row>
    <row r="30" spans="1:8" x14ac:dyDescent="0.25">
      <c r="B30" s="9"/>
      <c r="C30" s="2"/>
      <c r="D30" s="10"/>
      <c r="F30" s="9"/>
      <c r="G30" s="2"/>
      <c r="H30" s="10"/>
    </row>
    <row r="31" spans="1:8" ht="15.75" thickBot="1" x14ac:dyDescent="0.3">
      <c r="B31" s="11"/>
      <c r="C31" s="12"/>
      <c r="D31" s="13"/>
      <c r="F31" s="11"/>
      <c r="G31" s="12"/>
      <c r="H31" s="13"/>
    </row>
  </sheetData>
  <mergeCells count="1">
    <mergeCell ref="A1:H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H31"/>
  <sheetViews>
    <sheetView workbookViewId="0">
      <selection activeCell="N24" sqref="N24"/>
    </sheetView>
  </sheetViews>
  <sheetFormatPr baseColWidth="10" defaultRowHeight="15" x14ac:dyDescent="0.25"/>
  <sheetData>
    <row r="1" spans="1:8" ht="23.25" x14ac:dyDescent="0.35">
      <c r="A1" s="281" t="s">
        <v>86</v>
      </c>
      <c r="B1" s="281"/>
      <c r="C1" s="281"/>
      <c r="D1" s="281"/>
      <c r="E1" s="281"/>
      <c r="F1" s="281"/>
      <c r="G1" s="281"/>
      <c r="H1" s="281"/>
    </row>
    <row r="2" spans="1:8" ht="15.75" thickBot="1" x14ac:dyDescent="0.3">
      <c r="A2" s="42"/>
      <c r="B2" s="42" t="s">
        <v>85</v>
      </c>
      <c r="C2" s="42"/>
      <c r="D2" s="42"/>
      <c r="E2" s="42"/>
      <c r="F2" s="42"/>
      <c r="G2" s="42"/>
      <c r="H2" s="42"/>
    </row>
    <row r="3" spans="1:8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B4" s="7"/>
      <c r="C4" s="3"/>
      <c r="D4" s="8"/>
      <c r="F4" s="7"/>
      <c r="G4" s="3"/>
      <c r="H4" s="8"/>
    </row>
    <row r="5" spans="1:8" x14ac:dyDescent="0.25">
      <c r="A5" s="37" t="s">
        <v>15</v>
      </c>
      <c r="B5" s="36" t="s">
        <v>16</v>
      </c>
      <c r="C5" s="3"/>
      <c r="D5" s="8"/>
      <c r="F5" s="7" t="s">
        <v>13</v>
      </c>
      <c r="G5" s="3"/>
      <c r="H5" s="8"/>
    </row>
    <row r="6" spans="1:8" x14ac:dyDescent="0.25">
      <c r="B6" s="9"/>
      <c r="C6" s="2"/>
      <c r="D6" s="10"/>
      <c r="F6" s="9"/>
      <c r="G6" s="2"/>
      <c r="H6" s="10"/>
    </row>
    <row r="7" spans="1:8" ht="15.75" thickBot="1" x14ac:dyDescent="0.3">
      <c r="B7" s="11"/>
      <c r="C7" s="12"/>
      <c r="D7" s="13"/>
      <c r="F7" s="11"/>
      <c r="G7" s="12"/>
      <c r="H7" s="13"/>
    </row>
    <row r="8" spans="1:8" ht="15.75" thickBot="1" x14ac:dyDescent="0.3">
      <c r="B8" s="1" t="s">
        <v>87</v>
      </c>
    </row>
    <row r="9" spans="1:8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8" x14ac:dyDescent="0.25">
      <c r="A10" s="37" t="s">
        <v>70</v>
      </c>
      <c r="B10" s="7"/>
      <c r="C10" s="3"/>
      <c r="D10" s="8"/>
      <c r="F10" s="7"/>
      <c r="G10" s="3"/>
      <c r="H10" s="8"/>
    </row>
    <row r="11" spans="1:8" x14ac:dyDescent="0.25">
      <c r="B11" s="7" t="s">
        <v>13</v>
      </c>
      <c r="C11" s="3"/>
      <c r="D11" s="8"/>
      <c r="F11" s="7" t="s">
        <v>13</v>
      </c>
      <c r="G11" s="3"/>
      <c r="H11" s="8"/>
    </row>
    <row r="12" spans="1:8" x14ac:dyDescent="0.25">
      <c r="B12" s="7"/>
      <c r="C12" s="3"/>
      <c r="D12" s="8"/>
      <c r="F12" s="9"/>
      <c r="G12" s="2"/>
      <c r="H12" s="10"/>
    </row>
    <row r="13" spans="1:8" ht="15.75" thickBot="1" x14ac:dyDescent="0.3">
      <c r="B13" s="11"/>
      <c r="C13" s="12"/>
      <c r="D13" s="13"/>
      <c r="F13" s="11"/>
      <c r="G13" s="12"/>
      <c r="H13" s="13"/>
    </row>
    <row r="14" spans="1:8" ht="15.75" thickBot="1" x14ac:dyDescent="0.3">
      <c r="B14" s="1" t="s">
        <v>88</v>
      </c>
    </row>
    <row r="15" spans="1:8" ht="15.75" thickBot="1" x14ac:dyDescent="0.3"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8" x14ac:dyDescent="0.25">
      <c r="A16" s="37" t="s">
        <v>15</v>
      </c>
      <c r="B16" s="14"/>
      <c r="C16" s="15"/>
      <c r="D16" s="16"/>
      <c r="F16" s="14"/>
      <c r="G16" s="15"/>
      <c r="H16" s="16"/>
    </row>
    <row r="17" spans="1:8" x14ac:dyDescent="0.25">
      <c r="B17" s="7" t="s">
        <v>13</v>
      </c>
      <c r="C17" s="2"/>
      <c r="D17" s="10"/>
      <c r="F17" s="7" t="s">
        <v>13</v>
      </c>
      <c r="G17" s="2"/>
      <c r="H17" s="10"/>
    </row>
    <row r="18" spans="1:8" x14ac:dyDescent="0.25">
      <c r="B18" s="9"/>
      <c r="C18" s="2"/>
      <c r="D18" s="10"/>
      <c r="F18" s="9"/>
      <c r="G18" s="2"/>
      <c r="H18" s="10"/>
    </row>
    <row r="19" spans="1:8" ht="15.75" thickBot="1" x14ac:dyDescent="0.3">
      <c r="B19" s="11"/>
      <c r="C19" s="12"/>
      <c r="D19" s="13"/>
      <c r="F19" s="11"/>
      <c r="G19" s="12"/>
      <c r="H19" s="13"/>
    </row>
    <row r="20" spans="1:8" ht="15.75" thickBot="1" x14ac:dyDescent="0.3">
      <c r="B20" s="1" t="s">
        <v>89</v>
      </c>
    </row>
    <row r="21" spans="1:8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</row>
    <row r="22" spans="1:8" x14ac:dyDescent="0.25">
      <c r="A22" s="17" t="s">
        <v>5</v>
      </c>
      <c r="B22" s="7"/>
      <c r="C22" s="3"/>
      <c r="D22" s="8"/>
      <c r="F22" s="7"/>
      <c r="G22" s="3"/>
      <c r="H22" s="8"/>
    </row>
    <row r="23" spans="1:8" x14ac:dyDescent="0.25">
      <c r="B23" s="7" t="s">
        <v>13</v>
      </c>
      <c r="C23" s="3"/>
      <c r="D23" s="8"/>
      <c r="F23" s="7" t="s">
        <v>13</v>
      </c>
      <c r="G23" s="3"/>
      <c r="H23" s="8"/>
    </row>
    <row r="24" spans="1:8" x14ac:dyDescent="0.25">
      <c r="B24" s="9"/>
      <c r="C24" s="2"/>
      <c r="D24" s="10"/>
      <c r="F24" s="7"/>
      <c r="G24" s="3"/>
      <c r="H24" s="8"/>
    </row>
    <row r="25" spans="1:8" ht="15.75" thickBot="1" x14ac:dyDescent="0.3">
      <c r="A25" s="39"/>
      <c r="B25" s="11"/>
      <c r="C25" s="12"/>
      <c r="D25" s="13"/>
      <c r="F25" s="11"/>
      <c r="G25" s="12"/>
      <c r="H25" s="13"/>
    </row>
    <row r="26" spans="1:8" ht="15.75" thickBot="1" x14ac:dyDescent="0.3">
      <c r="B26" s="1" t="s">
        <v>90</v>
      </c>
    </row>
    <row r="27" spans="1:8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</row>
    <row r="28" spans="1:8" x14ac:dyDescent="0.25">
      <c r="A28" s="17" t="s">
        <v>5</v>
      </c>
      <c r="B28" s="7"/>
      <c r="C28" s="3"/>
      <c r="D28" s="8"/>
      <c r="F28" s="7"/>
      <c r="G28" s="3"/>
      <c r="H28" s="8"/>
    </row>
    <row r="29" spans="1:8" x14ac:dyDescent="0.25">
      <c r="B29" s="7" t="s">
        <v>13</v>
      </c>
      <c r="C29" s="3"/>
      <c r="D29" s="8"/>
      <c r="F29" s="7" t="s">
        <v>13</v>
      </c>
      <c r="G29" s="3"/>
      <c r="H29" s="8"/>
    </row>
    <row r="30" spans="1:8" x14ac:dyDescent="0.25">
      <c r="B30" s="9"/>
      <c r="C30" s="2"/>
      <c r="D30" s="10"/>
      <c r="F30" s="9"/>
      <c r="G30" s="2"/>
      <c r="H30" s="10"/>
    </row>
    <row r="31" spans="1:8" ht="15.75" thickBot="1" x14ac:dyDescent="0.3">
      <c r="B31" s="11"/>
      <c r="C31" s="12"/>
      <c r="D31" s="13"/>
      <c r="F31" s="11"/>
      <c r="G31" s="12"/>
      <c r="H31" s="13"/>
    </row>
  </sheetData>
  <mergeCells count="1">
    <mergeCell ref="A1:H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I33"/>
  <sheetViews>
    <sheetView workbookViewId="0">
      <selection activeCell="N24" sqref="N24"/>
    </sheetView>
  </sheetViews>
  <sheetFormatPr baseColWidth="10" defaultRowHeight="15" x14ac:dyDescent="0.25"/>
  <cols>
    <col min="3" max="3" width="6.5703125" bestFit="1" customWidth="1"/>
    <col min="4" max="4" width="13.85546875" bestFit="1" customWidth="1"/>
    <col min="7" max="7" width="6.5703125" bestFit="1" customWidth="1"/>
    <col min="8" max="8" width="17" bestFit="1" customWidth="1"/>
  </cols>
  <sheetData>
    <row r="1" spans="1:8" ht="23.25" x14ac:dyDescent="0.35">
      <c r="A1" s="281" t="s">
        <v>532</v>
      </c>
      <c r="B1" s="281"/>
      <c r="C1" s="281"/>
      <c r="D1" s="281"/>
      <c r="E1" s="281"/>
      <c r="F1" s="281"/>
      <c r="G1" s="281"/>
      <c r="H1" s="281"/>
    </row>
    <row r="2" spans="1:8" ht="17.25" customHeight="1" thickBot="1" x14ac:dyDescent="0.4">
      <c r="A2" s="40"/>
      <c r="B2" s="43" t="s">
        <v>527</v>
      </c>
      <c r="C2" s="40"/>
      <c r="D2" s="40"/>
      <c r="E2" s="40"/>
      <c r="F2" s="40"/>
      <c r="G2" s="40"/>
      <c r="H2" s="40"/>
    </row>
    <row r="3" spans="1:8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B4" s="7"/>
      <c r="C4" s="3"/>
      <c r="D4" s="8"/>
      <c r="F4" s="7"/>
      <c r="G4" s="3"/>
      <c r="H4" s="8"/>
    </row>
    <row r="5" spans="1:8" x14ac:dyDescent="0.25">
      <c r="A5" s="17" t="s">
        <v>5</v>
      </c>
      <c r="B5" s="36" t="s">
        <v>152</v>
      </c>
      <c r="C5" s="3"/>
      <c r="D5" s="8"/>
      <c r="F5" s="36" t="s">
        <v>152</v>
      </c>
      <c r="G5" s="3"/>
      <c r="H5" s="8"/>
    </row>
    <row r="6" spans="1:8" x14ac:dyDescent="0.25">
      <c r="B6" s="9"/>
      <c r="C6" s="2"/>
      <c r="D6" s="10"/>
      <c r="F6" s="9"/>
      <c r="G6" s="2"/>
      <c r="H6" s="10"/>
    </row>
    <row r="7" spans="1:8" ht="15.75" thickBot="1" x14ac:dyDescent="0.3">
      <c r="B7" s="11"/>
      <c r="C7" s="12"/>
      <c r="D7" s="13"/>
      <c r="F7" s="11"/>
      <c r="G7" s="12"/>
      <c r="H7" s="13"/>
    </row>
    <row r="8" spans="1:8" ht="15.75" thickBot="1" x14ac:dyDescent="0.3">
      <c r="B8" s="1" t="s">
        <v>528</v>
      </c>
    </row>
    <row r="9" spans="1:8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8" x14ac:dyDescent="0.25">
      <c r="A10" s="17" t="s">
        <v>5</v>
      </c>
      <c r="B10" s="7" t="s">
        <v>574</v>
      </c>
      <c r="C10" s="3" t="s">
        <v>52</v>
      </c>
      <c r="D10" s="8" t="s">
        <v>53</v>
      </c>
      <c r="F10" s="7" t="s">
        <v>523</v>
      </c>
      <c r="G10" s="3" t="s">
        <v>23</v>
      </c>
      <c r="H10" s="8" t="s">
        <v>54</v>
      </c>
    </row>
    <row r="11" spans="1:8" x14ac:dyDescent="0.25">
      <c r="B11" s="7" t="s">
        <v>503</v>
      </c>
      <c r="C11" s="3" t="s">
        <v>52</v>
      </c>
      <c r="D11" s="8" t="s">
        <v>14</v>
      </c>
      <c r="F11" s="9" t="s">
        <v>510</v>
      </c>
      <c r="G11" s="2" t="s">
        <v>21</v>
      </c>
      <c r="H11" s="10" t="s">
        <v>31</v>
      </c>
    </row>
    <row r="12" spans="1:8" x14ac:dyDescent="0.25">
      <c r="B12" s="7"/>
      <c r="C12" s="3"/>
      <c r="D12" s="8"/>
      <c r="F12" s="9" t="s">
        <v>621</v>
      </c>
      <c r="G12" s="2" t="s">
        <v>18</v>
      </c>
      <c r="H12" s="10" t="s">
        <v>43</v>
      </c>
    </row>
    <row r="13" spans="1:8" x14ac:dyDescent="0.25">
      <c r="B13" s="36" t="s">
        <v>611</v>
      </c>
      <c r="C13" s="3"/>
      <c r="D13" s="8"/>
      <c r="F13" s="9" t="s">
        <v>643</v>
      </c>
      <c r="G13" s="2" t="s">
        <v>21</v>
      </c>
      <c r="H13" s="10" t="s">
        <v>26</v>
      </c>
    </row>
    <row r="14" spans="1:8" ht="15.75" thickBot="1" x14ac:dyDescent="0.3">
      <c r="B14" s="90" t="s">
        <v>612</v>
      </c>
      <c r="C14" s="12"/>
      <c r="D14" s="13"/>
      <c r="F14" s="11" t="s">
        <v>644</v>
      </c>
      <c r="G14" s="12" t="s">
        <v>18</v>
      </c>
      <c r="H14" s="13" t="s">
        <v>19</v>
      </c>
    </row>
    <row r="15" spans="1:8" ht="15.75" thickBot="1" x14ac:dyDescent="0.3">
      <c r="B15" s="1" t="s">
        <v>529</v>
      </c>
    </row>
    <row r="16" spans="1:8" ht="15.75" thickBot="1" x14ac:dyDescent="0.3"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</row>
    <row r="17" spans="1:9" x14ac:dyDescent="0.25">
      <c r="A17" s="17" t="s">
        <v>5</v>
      </c>
      <c r="B17" s="14"/>
      <c r="C17" s="15"/>
      <c r="D17" s="16"/>
      <c r="F17" s="14" t="s">
        <v>239</v>
      </c>
      <c r="G17" s="15" t="s">
        <v>21</v>
      </c>
      <c r="H17" s="16" t="s">
        <v>38</v>
      </c>
    </row>
    <row r="18" spans="1:9" x14ac:dyDescent="0.25">
      <c r="B18" s="9"/>
      <c r="C18" s="2"/>
      <c r="D18" s="10"/>
      <c r="F18" s="7" t="s">
        <v>590</v>
      </c>
      <c r="G18" s="3" t="s">
        <v>18</v>
      </c>
      <c r="H18" s="8" t="s">
        <v>577</v>
      </c>
      <c r="I18" t="s">
        <v>665</v>
      </c>
    </row>
    <row r="19" spans="1:9" x14ac:dyDescent="0.25">
      <c r="B19" s="9"/>
      <c r="C19" s="2"/>
      <c r="D19" s="10"/>
      <c r="F19" s="7" t="s">
        <v>662</v>
      </c>
      <c r="G19" s="3" t="s">
        <v>18</v>
      </c>
      <c r="H19" s="8" t="s">
        <v>26</v>
      </c>
    </row>
    <row r="20" spans="1:9" x14ac:dyDescent="0.25">
      <c r="B20" s="9" t="s">
        <v>225</v>
      </c>
      <c r="C20" s="2" t="s">
        <v>42</v>
      </c>
      <c r="D20" s="10" t="s">
        <v>53</v>
      </c>
      <c r="F20" s="9" t="s">
        <v>260</v>
      </c>
      <c r="G20" s="2" t="s">
        <v>23</v>
      </c>
      <c r="H20" s="10" t="s">
        <v>20</v>
      </c>
    </row>
    <row r="21" spans="1:9" ht="15.75" thickBot="1" x14ac:dyDescent="0.3">
      <c r="B21" s="11"/>
      <c r="C21" s="12"/>
      <c r="D21" s="13"/>
      <c r="F21" s="9" t="s">
        <v>609</v>
      </c>
      <c r="G21" s="2" t="s">
        <v>21</v>
      </c>
      <c r="H21" s="10" t="s">
        <v>30</v>
      </c>
    </row>
    <row r="22" spans="1:9" ht="15.75" thickBot="1" x14ac:dyDescent="0.3">
      <c r="B22" s="1" t="s">
        <v>530</v>
      </c>
    </row>
    <row r="23" spans="1:9" ht="15.75" thickBot="1" x14ac:dyDescent="0.3">
      <c r="B23" s="4" t="s">
        <v>0</v>
      </c>
      <c r="C23" s="5" t="s">
        <v>1</v>
      </c>
      <c r="D23" s="6" t="s">
        <v>2</v>
      </c>
      <c r="F23" s="4" t="s">
        <v>3</v>
      </c>
      <c r="G23" s="5" t="s">
        <v>1</v>
      </c>
      <c r="H23" s="6" t="s">
        <v>2</v>
      </c>
    </row>
    <row r="24" spans="1:9" x14ac:dyDescent="0.25">
      <c r="A24" s="17"/>
      <c r="B24" s="7"/>
      <c r="C24" s="3"/>
      <c r="D24" s="8"/>
      <c r="F24" s="7"/>
      <c r="G24" s="3"/>
      <c r="H24" s="8"/>
    </row>
    <row r="25" spans="1:9" x14ac:dyDescent="0.25">
      <c r="B25" s="9"/>
      <c r="C25" s="3"/>
      <c r="D25" s="8"/>
      <c r="F25" s="9"/>
      <c r="G25" s="3"/>
      <c r="H25" s="8"/>
    </row>
    <row r="26" spans="1:9" x14ac:dyDescent="0.25">
      <c r="B26" s="9"/>
      <c r="C26" s="2"/>
      <c r="D26" s="10"/>
      <c r="F26" s="7"/>
      <c r="G26" s="3"/>
      <c r="H26" s="8"/>
    </row>
    <row r="27" spans="1:9" ht="15.75" thickBot="1" x14ac:dyDescent="0.3">
      <c r="A27" s="39"/>
      <c r="B27" s="11"/>
      <c r="C27" s="12"/>
      <c r="D27" s="13"/>
      <c r="F27" s="11"/>
      <c r="G27" s="12"/>
      <c r="H27" s="13"/>
    </row>
    <row r="28" spans="1:9" ht="15.75" thickBot="1" x14ac:dyDescent="0.3">
      <c r="B28" s="1" t="s">
        <v>531</v>
      </c>
    </row>
    <row r="29" spans="1:9" ht="15.75" thickBot="1" x14ac:dyDescent="0.3">
      <c r="B29" s="4" t="s">
        <v>0</v>
      </c>
      <c r="C29" s="5" t="s">
        <v>1</v>
      </c>
      <c r="D29" s="6" t="s">
        <v>2</v>
      </c>
      <c r="F29" s="4" t="s">
        <v>3</v>
      </c>
      <c r="G29" s="5" t="s">
        <v>1</v>
      </c>
      <c r="H29" s="6" t="s">
        <v>2</v>
      </c>
    </row>
    <row r="30" spans="1:9" x14ac:dyDescent="0.25">
      <c r="A30" s="17"/>
      <c r="B30" s="7"/>
      <c r="C30" s="3"/>
      <c r="D30" s="8"/>
      <c r="F30" s="7"/>
      <c r="G30" s="3"/>
      <c r="H30" s="8"/>
    </row>
    <row r="31" spans="1:9" x14ac:dyDescent="0.25">
      <c r="B31" s="9"/>
      <c r="C31" s="3"/>
      <c r="D31" s="8"/>
      <c r="F31" s="9"/>
      <c r="G31" s="3"/>
      <c r="H31" s="8"/>
    </row>
    <row r="32" spans="1:9" x14ac:dyDescent="0.25">
      <c r="B32" s="9"/>
      <c r="C32" s="2"/>
      <c r="D32" s="10"/>
      <c r="F32" s="9"/>
      <c r="G32" s="2"/>
      <c r="H32" s="10"/>
    </row>
    <row r="33" spans="2:8" ht="15.75" thickBot="1" x14ac:dyDescent="0.3">
      <c r="B33" s="11"/>
      <c r="C33" s="12"/>
      <c r="D33" s="13"/>
      <c r="F33" s="11"/>
      <c r="G33" s="12"/>
      <c r="H33" s="13"/>
    </row>
  </sheetData>
  <mergeCells count="1">
    <mergeCell ref="A1:H1"/>
  </mergeCells>
  <phoneticPr fontId="30" type="noConversion"/>
  <pageMargins left="0.7" right="0.7" top="0.75" bottom="0.75" header="0.3" footer="0.3"/>
  <pageSetup paperSize="9" scale="97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N31"/>
  <sheetViews>
    <sheetView workbookViewId="0">
      <selection activeCell="N24" sqref="N24"/>
    </sheetView>
  </sheetViews>
  <sheetFormatPr baseColWidth="10" defaultRowHeight="15" x14ac:dyDescent="0.25"/>
  <cols>
    <col min="1" max="1" width="10.42578125" customWidth="1"/>
    <col min="2" max="2" width="13.7109375" customWidth="1"/>
    <col min="3" max="3" width="9" customWidth="1"/>
    <col min="4" max="4" width="14.85546875" customWidth="1"/>
    <col min="5" max="5" width="13" customWidth="1"/>
    <col min="6" max="6" width="14.85546875" customWidth="1"/>
    <col min="7" max="7" width="6.85546875" customWidth="1"/>
    <col min="8" max="8" width="18.5703125" customWidth="1"/>
    <col min="13" max="13" width="11.5703125" customWidth="1"/>
  </cols>
  <sheetData>
    <row r="1" spans="1:14" ht="23.25" x14ac:dyDescent="0.35">
      <c r="A1" s="281" t="s">
        <v>539</v>
      </c>
      <c r="B1" s="281"/>
      <c r="C1" s="281"/>
      <c r="D1" s="281"/>
      <c r="E1" s="281"/>
      <c r="F1" s="281"/>
      <c r="G1" s="281"/>
      <c r="H1" s="281"/>
    </row>
    <row r="2" spans="1:14" ht="17.25" customHeight="1" thickBot="1" x14ac:dyDescent="0.4">
      <c r="A2" s="40"/>
      <c r="B2" s="43" t="s">
        <v>540</v>
      </c>
      <c r="C2" s="40"/>
      <c r="D2" s="40"/>
      <c r="E2" s="40"/>
      <c r="F2" s="40"/>
      <c r="G2" s="40"/>
      <c r="H2" s="40"/>
    </row>
    <row r="3" spans="1:14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14" x14ac:dyDescent="0.25">
      <c r="A4" s="17" t="s">
        <v>5</v>
      </c>
      <c r="B4" s="7"/>
      <c r="C4" s="3"/>
      <c r="D4" s="8"/>
      <c r="E4" t="s">
        <v>674</v>
      </c>
      <c r="F4" s="7" t="s">
        <v>230</v>
      </c>
      <c r="G4" s="3" t="s">
        <v>42</v>
      </c>
      <c r="H4" s="8" t="s">
        <v>54</v>
      </c>
    </row>
    <row r="5" spans="1:14" x14ac:dyDescent="0.25">
      <c r="A5" s="37"/>
      <c r="B5" s="36" t="s">
        <v>16</v>
      </c>
      <c r="C5" s="3"/>
      <c r="D5" s="8"/>
      <c r="F5" s="7" t="s">
        <v>682</v>
      </c>
      <c r="G5" s="3" t="s">
        <v>21</v>
      </c>
      <c r="H5" s="8" t="s">
        <v>47</v>
      </c>
      <c r="I5" t="s">
        <v>688</v>
      </c>
      <c r="J5" t="s">
        <v>689</v>
      </c>
      <c r="M5" t="s">
        <v>690</v>
      </c>
      <c r="N5" t="s">
        <v>134</v>
      </c>
    </row>
    <row r="6" spans="1:14" x14ac:dyDescent="0.25">
      <c r="B6" s="9" t="s">
        <v>672</v>
      </c>
      <c r="C6" s="2"/>
      <c r="D6" s="10"/>
      <c r="F6" s="9"/>
      <c r="G6" s="2"/>
      <c r="H6" s="10"/>
    </row>
    <row r="7" spans="1:14" ht="15.75" thickBot="1" x14ac:dyDescent="0.3">
      <c r="B7" s="11"/>
      <c r="C7" s="12"/>
      <c r="D7" s="13"/>
      <c r="F7" s="11"/>
      <c r="G7" s="12"/>
      <c r="H7" s="13"/>
    </row>
    <row r="8" spans="1:14" ht="15.75" thickBot="1" x14ac:dyDescent="0.3">
      <c r="B8" s="1" t="s">
        <v>541</v>
      </c>
    </row>
    <row r="9" spans="1:14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14" x14ac:dyDescent="0.25">
      <c r="A10" s="17" t="s">
        <v>5</v>
      </c>
      <c r="B10" s="7"/>
      <c r="C10" s="3"/>
      <c r="D10" s="8"/>
      <c r="F10" s="7"/>
      <c r="G10" s="3"/>
      <c r="H10" s="8"/>
    </row>
    <row r="11" spans="1:14" x14ac:dyDescent="0.25">
      <c r="B11" s="62" t="s">
        <v>322</v>
      </c>
      <c r="C11" s="3"/>
      <c r="D11" s="8"/>
      <c r="F11" s="62" t="s">
        <v>322</v>
      </c>
      <c r="G11" s="3"/>
      <c r="H11" s="8"/>
    </row>
    <row r="12" spans="1:14" x14ac:dyDescent="0.25">
      <c r="B12" s="9"/>
      <c r="C12" s="2"/>
      <c r="D12" s="10"/>
      <c r="F12" s="9"/>
      <c r="G12" s="2"/>
      <c r="H12" s="10"/>
    </row>
    <row r="13" spans="1:14" ht="15.75" thickBot="1" x14ac:dyDescent="0.3">
      <c r="A13" s="39"/>
      <c r="B13" s="11"/>
      <c r="C13" s="12"/>
      <c r="D13" s="13"/>
      <c r="E13" s="65"/>
      <c r="F13" s="7"/>
      <c r="G13" s="3"/>
      <c r="H13" s="8"/>
    </row>
    <row r="14" spans="1:14" ht="15.75" thickBot="1" x14ac:dyDescent="0.3">
      <c r="B14" s="1" t="s">
        <v>542</v>
      </c>
    </row>
    <row r="15" spans="1:14" ht="15.75" thickBot="1" x14ac:dyDescent="0.3"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14" x14ac:dyDescent="0.25">
      <c r="A16" s="17" t="s">
        <v>5</v>
      </c>
      <c r="B16" s="14" t="s">
        <v>575</v>
      </c>
      <c r="C16" s="15" t="s">
        <v>42</v>
      </c>
      <c r="D16" s="16" t="s">
        <v>19</v>
      </c>
      <c r="F16" s="14" t="s">
        <v>563</v>
      </c>
      <c r="G16" s="15" t="s">
        <v>103</v>
      </c>
      <c r="H16" s="16" t="s">
        <v>564</v>
      </c>
    </row>
    <row r="17" spans="1:8" x14ac:dyDescent="0.25">
      <c r="B17" s="9"/>
      <c r="C17" s="2"/>
      <c r="D17" s="10"/>
      <c r="F17" s="9" t="s">
        <v>234</v>
      </c>
      <c r="G17" s="2" t="s">
        <v>18</v>
      </c>
      <c r="H17" s="10" t="s">
        <v>235</v>
      </c>
    </row>
    <row r="18" spans="1:8" x14ac:dyDescent="0.25">
      <c r="B18" s="9"/>
      <c r="C18" s="2"/>
      <c r="D18" s="10"/>
      <c r="E18" s="28"/>
      <c r="F18" s="9" t="s">
        <v>621</v>
      </c>
      <c r="G18" s="2" t="s">
        <v>24</v>
      </c>
      <c r="H18" s="10" t="s">
        <v>43</v>
      </c>
    </row>
    <row r="19" spans="1:8" ht="15.75" thickBot="1" x14ac:dyDescent="0.3">
      <c r="B19" s="11"/>
      <c r="C19" s="12"/>
      <c r="D19" s="13"/>
      <c r="F19" s="11" t="s">
        <v>651</v>
      </c>
      <c r="G19" s="12" t="s">
        <v>18</v>
      </c>
      <c r="H19" s="13" t="s">
        <v>105</v>
      </c>
    </row>
    <row r="20" spans="1:8" ht="15.75" thickBot="1" x14ac:dyDescent="0.3">
      <c r="B20" s="1" t="s">
        <v>543</v>
      </c>
    </row>
    <row r="21" spans="1:8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</row>
    <row r="22" spans="1:8" x14ac:dyDescent="0.25">
      <c r="A22" s="17"/>
      <c r="B22" s="7"/>
      <c r="C22" s="3"/>
      <c r="D22" s="8"/>
      <c r="F22" s="7"/>
      <c r="G22" s="3"/>
      <c r="H22" s="8"/>
    </row>
    <row r="23" spans="1:8" x14ac:dyDescent="0.25">
      <c r="A23" s="17"/>
      <c r="B23" s="7"/>
      <c r="C23" s="3"/>
      <c r="D23" s="8"/>
      <c r="E23" s="48"/>
      <c r="F23" s="7"/>
      <c r="G23" s="3"/>
      <c r="H23" s="8"/>
    </row>
    <row r="24" spans="1:8" x14ac:dyDescent="0.25">
      <c r="B24" s="9"/>
      <c r="C24" s="2"/>
      <c r="D24" s="10"/>
      <c r="F24" s="7"/>
      <c r="G24" s="3"/>
      <c r="H24" s="8"/>
    </row>
    <row r="25" spans="1:8" ht="15.75" thickBot="1" x14ac:dyDescent="0.3">
      <c r="A25" s="39"/>
      <c r="B25" s="11"/>
      <c r="C25" s="12"/>
      <c r="D25" s="13"/>
      <c r="F25" s="11"/>
      <c r="G25" s="12"/>
      <c r="H25" s="13"/>
    </row>
    <row r="26" spans="1:8" ht="15.75" thickBot="1" x14ac:dyDescent="0.3">
      <c r="B26" s="1" t="s">
        <v>544</v>
      </c>
    </row>
    <row r="27" spans="1:8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</row>
    <row r="28" spans="1:8" x14ac:dyDescent="0.25">
      <c r="A28" s="17"/>
      <c r="B28" s="7"/>
      <c r="C28" s="3"/>
      <c r="D28" s="8"/>
      <c r="F28" s="7"/>
      <c r="G28" s="3"/>
      <c r="H28" s="8"/>
    </row>
    <row r="29" spans="1:8" x14ac:dyDescent="0.25">
      <c r="B29" s="7"/>
      <c r="C29" s="3"/>
      <c r="D29" s="8"/>
      <c r="F29" s="7"/>
      <c r="G29" s="3"/>
      <c r="H29" s="8"/>
    </row>
    <row r="30" spans="1:8" x14ac:dyDescent="0.25">
      <c r="B30" s="9"/>
      <c r="C30" s="2"/>
      <c r="D30" s="10"/>
      <c r="E30" s="39"/>
      <c r="F30" s="9"/>
      <c r="G30" s="2"/>
      <c r="H30" s="10"/>
    </row>
    <row r="31" spans="1:8" ht="15.75" thickBot="1" x14ac:dyDescent="0.3">
      <c r="B31" s="11"/>
      <c r="C31" s="12"/>
      <c r="D31" s="13"/>
      <c r="F31" s="11"/>
      <c r="G31" s="12"/>
      <c r="H31" s="13"/>
    </row>
  </sheetData>
  <mergeCells count="1">
    <mergeCell ref="A1:H1"/>
  </mergeCells>
  <pageMargins left="0.7" right="0.7" top="0.75" bottom="0.75" header="0.3" footer="0.3"/>
  <pageSetup paperSize="9" scale="86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L33"/>
  <sheetViews>
    <sheetView workbookViewId="0">
      <selection activeCell="N24" sqref="N24"/>
    </sheetView>
  </sheetViews>
  <sheetFormatPr baseColWidth="10" defaultRowHeight="15" x14ac:dyDescent="0.25"/>
  <cols>
    <col min="4" max="4" width="15" customWidth="1"/>
    <col min="5" max="5" width="11.85546875" customWidth="1"/>
    <col min="6" max="6" width="12.7109375" customWidth="1"/>
    <col min="7" max="7" width="7.140625" customWidth="1"/>
    <col min="8" max="8" width="16.7109375" customWidth="1"/>
  </cols>
  <sheetData>
    <row r="1" spans="1:12" ht="23.25" x14ac:dyDescent="0.35">
      <c r="A1" s="281" t="s">
        <v>545</v>
      </c>
      <c r="B1" s="281"/>
      <c r="C1" s="281"/>
      <c r="D1" s="281"/>
      <c r="E1" s="281"/>
      <c r="F1" s="281"/>
      <c r="G1" s="281"/>
      <c r="H1" s="281"/>
    </row>
    <row r="2" spans="1:12" ht="16.5" customHeight="1" thickBot="1" x14ac:dyDescent="0.4">
      <c r="A2" s="40"/>
      <c r="B2" s="43" t="s">
        <v>546</v>
      </c>
      <c r="C2" s="40"/>
      <c r="D2" s="40"/>
      <c r="E2" s="40"/>
      <c r="F2" s="40"/>
      <c r="G2" s="40"/>
      <c r="H2" s="40"/>
    </row>
    <row r="3" spans="1:12" ht="15.75" thickBot="1" x14ac:dyDescent="0.3">
      <c r="A3" s="17" t="s">
        <v>5</v>
      </c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12" x14ac:dyDescent="0.25">
      <c r="B4" s="7"/>
      <c r="C4" s="3"/>
      <c r="D4" s="8"/>
      <c r="F4" s="7" t="s">
        <v>633</v>
      </c>
      <c r="G4" s="3" t="s">
        <v>21</v>
      </c>
      <c r="H4" s="8" t="s">
        <v>634</v>
      </c>
    </row>
    <row r="5" spans="1:12" x14ac:dyDescent="0.25">
      <c r="A5" s="17"/>
      <c r="B5" s="36" t="s">
        <v>16</v>
      </c>
      <c r="C5" s="3"/>
      <c r="D5" s="8"/>
      <c r="F5" s="7" t="s">
        <v>610</v>
      </c>
      <c r="G5" s="3" t="s">
        <v>21</v>
      </c>
      <c r="H5" s="8" t="s">
        <v>53</v>
      </c>
    </row>
    <row r="6" spans="1:12" x14ac:dyDescent="0.25">
      <c r="A6" s="17"/>
      <c r="B6" s="36"/>
      <c r="C6" s="3"/>
      <c r="D6" s="8"/>
      <c r="F6" s="7" t="s">
        <v>684</v>
      </c>
      <c r="G6" s="3" t="s">
        <v>21</v>
      </c>
      <c r="H6" s="8" t="s">
        <v>53</v>
      </c>
      <c r="I6">
        <v>626186177</v>
      </c>
    </row>
    <row r="7" spans="1:12" x14ac:dyDescent="0.25">
      <c r="B7" s="9"/>
      <c r="C7" s="2"/>
      <c r="D7" s="10"/>
      <c r="F7" s="9" t="s">
        <v>635</v>
      </c>
      <c r="G7" s="2" t="s">
        <v>21</v>
      </c>
      <c r="H7" s="10" t="s">
        <v>33</v>
      </c>
    </row>
    <row r="8" spans="1:12" ht="15.75" thickBot="1" x14ac:dyDescent="0.3">
      <c r="B8" s="11"/>
      <c r="C8" s="12"/>
      <c r="D8" s="13"/>
      <c r="F8" s="11" t="s">
        <v>638</v>
      </c>
      <c r="G8" s="12" t="s">
        <v>21</v>
      </c>
      <c r="H8" s="13" t="s">
        <v>47</v>
      </c>
      <c r="L8" s="91"/>
    </row>
    <row r="9" spans="1:12" ht="15.75" thickBot="1" x14ac:dyDescent="0.3">
      <c r="B9" s="1" t="s">
        <v>547</v>
      </c>
    </row>
    <row r="10" spans="1:12" ht="15.75" thickBot="1" x14ac:dyDescent="0.3">
      <c r="A10" s="17" t="s">
        <v>5</v>
      </c>
      <c r="B10" s="4" t="s">
        <v>0</v>
      </c>
      <c r="C10" s="5" t="s">
        <v>1</v>
      </c>
      <c r="D10" s="6" t="s">
        <v>2</v>
      </c>
      <c r="F10" s="4" t="s">
        <v>3</v>
      </c>
      <c r="G10" s="5" t="s">
        <v>1</v>
      </c>
      <c r="H10" s="6" t="s">
        <v>2</v>
      </c>
    </row>
    <row r="11" spans="1:12" x14ac:dyDescent="0.25">
      <c r="A11" s="17"/>
      <c r="B11" s="7" t="s">
        <v>498</v>
      </c>
      <c r="C11" s="3" t="s">
        <v>42</v>
      </c>
      <c r="D11" s="8" t="s">
        <v>39</v>
      </c>
      <c r="E11" s="28" t="s">
        <v>141</v>
      </c>
      <c r="F11" s="7" t="s">
        <v>231</v>
      </c>
      <c r="G11" s="3" t="s">
        <v>128</v>
      </c>
      <c r="H11" s="8" t="s">
        <v>19</v>
      </c>
    </row>
    <row r="12" spans="1:12" x14ac:dyDescent="0.25">
      <c r="B12" s="7"/>
      <c r="C12" s="3"/>
      <c r="D12" s="8"/>
      <c r="F12" s="7" t="s">
        <v>256</v>
      </c>
      <c r="G12" s="3" t="s">
        <v>21</v>
      </c>
      <c r="H12" s="8" t="s">
        <v>31</v>
      </c>
    </row>
    <row r="13" spans="1:12" x14ac:dyDescent="0.25">
      <c r="B13" s="7"/>
      <c r="C13" s="3"/>
      <c r="D13" s="8"/>
      <c r="F13" s="9" t="s">
        <v>697</v>
      </c>
      <c r="G13" s="2" t="s">
        <v>21</v>
      </c>
      <c r="H13" s="10" t="s">
        <v>19</v>
      </c>
    </row>
    <row r="14" spans="1:12" ht="15.75" thickBot="1" x14ac:dyDescent="0.3">
      <c r="B14" s="7"/>
      <c r="C14" s="3"/>
      <c r="D14" s="8"/>
      <c r="E14" s="28"/>
      <c r="F14" s="11"/>
      <c r="G14" s="12"/>
      <c r="H14" s="13"/>
    </row>
    <row r="15" spans="1:12" ht="15.75" thickBot="1" x14ac:dyDescent="0.3">
      <c r="B15" s="1" t="s">
        <v>548</v>
      </c>
    </row>
    <row r="16" spans="1:12" ht="15.75" thickBot="1" x14ac:dyDescent="0.3">
      <c r="A16" s="17" t="s">
        <v>5</v>
      </c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</row>
    <row r="17" spans="1:8" x14ac:dyDescent="0.25">
      <c r="A17" s="37" t="s">
        <v>654</v>
      </c>
      <c r="B17" s="14" t="s">
        <v>620</v>
      </c>
      <c r="C17" s="15" t="s">
        <v>28</v>
      </c>
      <c r="D17" s="16" t="s">
        <v>20</v>
      </c>
      <c r="F17" s="14" t="s">
        <v>706</v>
      </c>
      <c r="G17" s="15" t="s">
        <v>21</v>
      </c>
      <c r="H17" s="16" t="s">
        <v>19</v>
      </c>
    </row>
    <row r="18" spans="1:8" x14ac:dyDescent="0.25">
      <c r="A18" s="28"/>
      <c r="B18" s="9" t="s">
        <v>632</v>
      </c>
      <c r="C18" s="2" t="s">
        <v>21</v>
      </c>
      <c r="D18" s="10" t="s">
        <v>36</v>
      </c>
      <c r="F18" s="9" t="s">
        <v>244</v>
      </c>
      <c r="G18" s="2" t="s">
        <v>639</v>
      </c>
      <c r="H18" s="10" t="s">
        <v>46</v>
      </c>
    </row>
    <row r="19" spans="1:8" x14ac:dyDescent="0.25">
      <c r="B19" s="9" t="s">
        <v>636</v>
      </c>
      <c r="C19" s="2" t="s">
        <v>23</v>
      </c>
      <c r="D19" s="10" t="s">
        <v>98</v>
      </c>
      <c r="E19" s="28"/>
      <c r="F19" s="9" t="s">
        <v>403</v>
      </c>
      <c r="G19" s="2" t="s">
        <v>18</v>
      </c>
      <c r="H19" s="10" t="s">
        <v>32</v>
      </c>
    </row>
    <row r="20" spans="1:8" x14ac:dyDescent="0.25">
      <c r="B20" s="30" t="s">
        <v>653</v>
      </c>
      <c r="C20" s="31" t="s">
        <v>23</v>
      </c>
      <c r="D20" s="32" t="s">
        <v>20</v>
      </c>
      <c r="E20" s="28"/>
      <c r="F20" s="7" t="s">
        <v>248</v>
      </c>
      <c r="G20" s="3" t="s">
        <v>28</v>
      </c>
      <c r="H20" s="8" t="s">
        <v>39</v>
      </c>
    </row>
    <row r="21" spans="1:8" ht="15.75" thickBot="1" x14ac:dyDescent="0.3">
      <c r="B21" s="11"/>
      <c r="C21" s="12"/>
      <c r="D21" s="13"/>
      <c r="E21" s="28"/>
      <c r="F21" s="11" t="s">
        <v>585</v>
      </c>
      <c r="G21" s="12" t="s">
        <v>21</v>
      </c>
      <c r="H21" s="13" t="s">
        <v>97</v>
      </c>
    </row>
    <row r="22" spans="1:8" ht="15.75" thickBot="1" x14ac:dyDescent="0.3">
      <c r="B22" s="1" t="s">
        <v>549</v>
      </c>
    </row>
    <row r="23" spans="1:8" ht="15.75" thickBot="1" x14ac:dyDescent="0.3">
      <c r="B23" s="4" t="s">
        <v>0</v>
      </c>
      <c r="C23" s="5" t="s">
        <v>1</v>
      </c>
      <c r="D23" s="6" t="s">
        <v>2</v>
      </c>
      <c r="F23" s="4" t="s">
        <v>3</v>
      </c>
      <c r="G23" s="5" t="s">
        <v>1</v>
      </c>
      <c r="H23" s="6" t="s">
        <v>2</v>
      </c>
    </row>
    <row r="24" spans="1:8" x14ac:dyDescent="0.25">
      <c r="A24" s="17"/>
      <c r="B24" s="7"/>
      <c r="C24" s="3"/>
      <c r="D24" s="8"/>
      <c r="F24" s="7"/>
      <c r="G24" s="3"/>
      <c r="H24" s="8"/>
    </row>
    <row r="25" spans="1:8" x14ac:dyDescent="0.25">
      <c r="B25" s="7"/>
      <c r="C25" s="3"/>
      <c r="D25" s="8"/>
      <c r="F25" s="7"/>
      <c r="G25" s="3"/>
      <c r="H25" s="8"/>
    </row>
    <row r="26" spans="1:8" x14ac:dyDescent="0.25">
      <c r="B26" s="9"/>
      <c r="C26" s="2"/>
      <c r="D26" s="10"/>
      <c r="F26" s="7"/>
      <c r="G26" s="3"/>
      <c r="H26" s="8"/>
    </row>
    <row r="27" spans="1:8" ht="15.75" thickBot="1" x14ac:dyDescent="0.3">
      <c r="A27" s="39"/>
      <c r="B27" s="11"/>
      <c r="C27" s="12"/>
      <c r="D27" s="13"/>
      <c r="F27" s="11"/>
      <c r="G27" s="12"/>
      <c r="H27" s="13"/>
    </row>
    <row r="28" spans="1:8" ht="15.75" thickBot="1" x14ac:dyDescent="0.3">
      <c r="B28" s="1" t="s">
        <v>550</v>
      </c>
    </row>
    <row r="29" spans="1:8" ht="15.75" thickBot="1" x14ac:dyDescent="0.3">
      <c r="B29" s="4" t="s">
        <v>0</v>
      </c>
      <c r="C29" s="5" t="s">
        <v>1</v>
      </c>
      <c r="D29" s="6" t="s">
        <v>2</v>
      </c>
      <c r="F29" s="4" t="s">
        <v>3</v>
      </c>
      <c r="G29" s="5" t="s">
        <v>1</v>
      </c>
      <c r="H29" s="6" t="s">
        <v>2</v>
      </c>
    </row>
    <row r="30" spans="1:8" x14ac:dyDescent="0.25">
      <c r="A30" s="17"/>
      <c r="B30" s="7" t="s">
        <v>570</v>
      </c>
      <c r="C30" s="3"/>
      <c r="D30" s="8"/>
      <c r="F30" s="7" t="s">
        <v>705</v>
      </c>
      <c r="G30" s="3"/>
      <c r="H30" s="8" t="s">
        <v>19</v>
      </c>
    </row>
    <row r="31" spans="1:8" x14ac:dyDescent="0.25">
      <c r="B31" s="7" t="s">
        <v>707</v>
      </c>
      <c r="C31" s="3"/>
      <c r="D31" s="8"/>
      <c r="E31" s="28"/>
      <c r="F31" s="7" t="s">
        <v>460</v>
      </c>
      <c r="G31" s="3" t="s">
        <v>21</v>
      </c>
      <c r="H31" s="8" t="s">
        <v>47</v>
      </c>
    </row>
    <row r="32" spans="1:8" ht="18.75" x14ac:dyDescent="0.3">
      <c r="A32" s="54"/>
      <c r="B32" s="9"/>
      <c r="C32" s="2"/>
      <c r="D32" s="10"/>
      <c r="F32" s="9" t="s">
        <v>696</v>
      </c>
      <c r="G32" s="2" t="s">
        <v>21</v>
      </c>
      <c r="H32" s="10" t="s">
        <v>97</v>
      </c>
    </row>
    <row r="33" spans="2:8" ht="15.75" thickBot="1" x14ac:dyDescent="0.3">
      <c r="B33" s="11"/>
      <c r="C33" s="12"/>
      <c r="D33" s="13"/>
      <c r="F33" s="11"/>
      <c r="G33" s="12"/>
      <c r="H33" s="13"/>
    </row>
  </sheetData>
  <mergeCells count="1">
    <mergeCell ref="A1:H1"/>
  </mergeCells>
  <pageMargins left="0.7" right="0.7" top="0.75" bottom="0.75" header="0.3" footer="0.3"/>
  <pageSetup paperSize="9" scale="8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K35"/>
  <sheetViews>
    <sheetView workbookViewId="0">
      <selection activeCell="N24" sqref="N24"/>
    </sheetView>
  </sheetViews>
  <sheetFormatPr baseColWidth="10" defaultRowHeight="15" x14ac:dyDescent="0.25"/>
  <cols>
    <col min="2" max="2" width="14.28515625" customWidth="1"/>
    <col min="4" max="4" width="16.28515625" customWidth="1"/>
    <col min="5" max="5" width="10.140625" customWidth="1"/>
    <col min="6" max="6" width="18.140625" bestFit="1" customWidth="1"/>
    <col min="7" max="7" width="7.85546875" customWidth="1"/>
    <col min="8" max="8" width="16.140625" customWidth="1"/>
  </cols>
  <sheetData>
    <row r="1" spans="1:8" ht="23.25" x14ac:dyDescent="0.35">
      <c r="A1" s="281" t="s">
        <v>556</v>
      </c>
      <c r="B1" s="281"/>
      <c r="C1" s="281"/>
      <c r="D1" s="281"/>
      <c r="E1" s="281"/>
      <c r="F1" s="281"/>
      <c r="G1" s="281"/>
      <c r="H1" s="281"/>
    </row>
    <row r="2" spans="1:8" ht="18.75" customHeight="1" thickBot="1" x14ac:dyDescent="0.3">
      <c r="A2" s="44"/>
      <c r="B2" s="43" t="s">
        <v>551</v>
      </c>
      <c r="C2" s="44"/>
      <c r="D2" s="44"/>
      <c r="E2" s="44"/>
      <c r="F2" s="44"/>
      <c r="G2" s="44"/>
      <c r="H2" s="44"/>
    </row>
    <row r="3" spans="1:8" ht="15.75" thickBot="1" x14ac:dyDescent="0.3">
      <c r="A3" s="17" t="s">
        <v>5</v>
      </c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B4" s="7"/>
      <c r="C4" s="3"/>
      <c r="D4" s="8"/>
      <c r="F4" s="7" t="s">
        <v>652</v>
      </c>
      <c r="G4" s="3" t="s">
        <v>18</v>
      </c>
      <c r="H4" s="8" t="s">
        <v>19</v>
      </c>
    </row>
    <row r="5" spans="1:8" x14ac:dyDescent="0.25">
      <c r="A5" s="37"/>
      <c r="B5" s="36" t="s">
        <v>16</v>
      </c>
      <c r="C5" s="3"/>
      <c r="D5" s="8"/>
      <c r="E5" s="39" t="s">
        <v>56</v>
      </c>
      <c r="F5" s="7" t="s">
        <v>77</v>
      </c>
      <c r="G5" s="3" t="s">
        <v>28</v>
      </c>
      <c r="H5" s="8" t="s">
        <v>31</v>
      </c>
    </row>
    <row r="6" spans="1:8" x14ac:dyDescent="0.25">
      <c r="B6" s="9"/>
      <c r="C6" s="2"/>
      <c r="D6" s="10"/>
      <c r="F6" s="7" t="s">
        <v>622</v>
      </c>
      <c r="G6" s="3" t="s">
        <v>21</v>
      </c>
      <c r="H6" s="8" t="s">
        <v>19</v>
      </c>
    </row>
    <row r="7" spans="1:8" ht="15.75" thickBot="1" x14ac:dyDescent="0.3">
      <c r="B7" s="30"/>
      <c r="C7" s="31"/>
      <c r="D7" s="32"/>
      <c r="F7" s="11" t="s">
        <v>645</v>
      </c>
      <c r="G7" s="12" t="s">
        <v>21</v>
      </c>
      <c r="H7" s="13" t="s">
        <v>31</v>
      </c>
    </row>
    <row r="8" spans="1:8" ht="15.75" thickBot="1" x14ac:dyDescent="0.3">
      <c r="B8" s="11"/>
      <c r="C8" s="12"/>
      <c r="D8" s="13"/>
      <c r="F8" s="11" t="s">
        <v>330</v>
      </c>
      <c r="G8" s="12" t="s">
        <v>21</v>
      </c>
      <c r="H8" s="13" t="s">
        <v>19</v>
      </c>
    </row>
    <row r="9" spans="1:8" ht="15.75" thickBot="1" x14ac:dyDescent="0.3">
      <c r="B9" s="1" t="s">
        <v>552</v>
      </c>
    </row>
    <row r="10" spans="1:8" ht="15.75" thickBot="1" x14ac:dyDescent="0.3">
      <c r="A10" s="17" t="s">
        <v>5</v>
      </c>
      <c r="B10" s="18" t="s">
        <v>0</v>
      </c>
      <c r="C10" s="19" t="s">
        <v>1</v>
      </c>
      <c r="D10" s="20" t="s">
        <v>2</v>
      </c>
      <c r="F10" s="4" t="s">
        <v>3</v>
      </c>
      <c r="G10" s="5" t="s">
        <v>1</v>
      </c>
      <c r="H10" s="6" t="s">
        <v>2</v>
      </c>
    </row>
    <row r="11" spans="1:8" x14ac:dyDescent="0.25">
      <c r="A11" s="37"/>
      <c r="B11" s="14"/>
      <c r="C11" s="15"/>
      <c r="D11" s="16"/>
      <c r="F11" s="7"/>
      <c r="G11" s="3"/>
      <c r="H11" s="8"/>
    </row>
    <row r="12" spans="1:8" x14ac:dyDescent="0.25">
      <c r="B12" s="9" t="s">
        <v>565</v>
      </c>
      <c r="C12" s="2"/>
      <c r="D12" s="10"/>
      <c r="F12" s="7" t="s">
        <v>565</v>
      </c>
      <c r="G12" s="3"/>
      <c r="H12" s="8"/>
    </row>
    <row r="13" spans="1:8" x14ac:dyDescent="0.25">
      <c r="A13" s="28"/>
      <c r="B13" s="9"/>
      <c r="C13" s="2"/>
      <c r="D13" s="10"/>
      <c r="F13" s="9"/>
      <c r="G13" s="2"/>
      <c r="H13" s="10"/>
    </row>
    <row r="14" spans="1:8" x14ac:dyDescent="0.25">
      <c r="B14" s="30"/>
      <c r="C14" s="31"/>
      <c r="D14" s="32"/>
      <c r="F14" s="30"/>
      <c r="G14" s="31"/>
      <c r="H14" s="32"/>
    </row>
    <row r="15" spans="1:8" ht="15.75" thickBot="1" x14ac:dyDescent="0.3">
      <c r="B15" s="11"/>
      <c r="C15" s="12"/>
      <c r="D15" s="13"/>
      <c r="F15" s="11"/>
      <c r="G15" s="12"/>
      <c r="H15" s="13"/>
    </row>
    <row r="16" spans="1:8" ht="15.75" thickBot="1" x14ac:dyDescent="0.3">
      <c r="B16" s="1" t="s">
        <v>553</v>
      </c>
    </row>
    <row r="17" spans="1:11" ht="15.75" thickBot="1" x14ac:dyDescent="0.3">
      <c r="A17" s="17" t="s">
        <v>5</v>
      </c>
      <c r="B17" s="18" t="s">
        <v>0</v>
      </c>
      <c r="C17" s="19" t="s">
        <v>1</v>
      </c>
      <c r="D17" s="20" t="s">
        <v>2</v>
      </c>
      <c r="F17" s="18" t="s">
        <v>3</v>
      </c>
      <c r="G17" s="19" t="s">
        <v>1</v>
      </c>
      <c r="H17" s="20" t="s">
        <v>2</v>
      </c>
      <c r="J17" t="s">
        <v>107</v>
      </c>
    </row>
    <row r="18" spans="1:11" x14ac:dyDescent="0.25">
      <c r="A18" s="39" t="s">
        <v>56</v>
      </c>
      <c r="B18" s="9" t="s">
        <v>238</v>
      </c>
      <c r="C18" s="2" t="s">
        <v>24</v>
      </c>
      <c r="D18" s="10" t="s">
        <v>48</v>
      </c>
      <c r="F18" s="14" t="s">
        <v>511</v>
      </c>
      <c r="G18" s="15" t="s">
        <v>18</v>
      </c>
      <c r="H18" s="16" t="s">
        <v>30</v>
      </c>
    </row>
    <row r="19" spans="1:11" x14ac:dyDescent="0.25">
      <c r="B19" s="9" t="s">
        <v>641</v>
      </c>
      <c r="C19" s="2" t="s">
        <v>28</v>
      </c>
      <c r="D19" s="10" t="s">
        <v>19</v>
      </c>
      <c r="E19" s="39"/>
      <c r="F19" s="9" t="s">
        <v>640</v>
      </c>
      <c r="G19" s="2" t="s">
        <v>21</v>
      </c>
      <c r="H19" s="10" t="s">
        <v>55</v>
      </c>
    </row>
    <row r="20" spans="1:11" x14ac:dyDescent="0.25">
      <c r="A20" t="s">
        <v>721</v>
      </c>
      <c r="B20" s="9" t="s">
        <v>655</v>
      </c>
      <c r="C20" s="2" t="s">
        <v>21</v>
      </c>
      <c r="D20" s="10" t="s">
        <v>14</v>
      </c>
      <c r="E20" s="39"/>
      <c r="F20" s="9" t="s">
        <v>226</v>
      </c>
      <c r="G20" s="2" t="s">
        <v>18</v>
      </c>
      <c r="H20" s="10" t="s">
        <v>47</v>
      </c>
    </row>
    <row r="21" spans="1:11" x14ac:dyDescent="0.25">
      <c r="A21" s="28" t="s">
        <v>49</v>
      </c>
      <c r="B21" s="30" t="s">
        <v>683</v>
      </c>
      <c r="C21" s="31" t="s">
        <v>21</v>
      </c>
      <c r="D21" s="32" t="s">
        <v>32</v>
      </c>
      <c r="E21" s="39"/>
      <c r="F21" s="9"/>
      <c r="G21" s="2"/>
      <c r="H21" s="10"/>
    </row>
    <row r="22" spans="1:11" ht="15.75" thickBot="1" x14ac:dyDescent="0.3">
      <c r="B22" s="11" t="s">
        <v>331</v>
      </c>
      <c r="C22" s="12" t="s">
        <v>18</v>
      </c>
      <c r="D22" s="13" t="s">
        <v>19</v>
      </c>
      <c r="E22" s="39" t="s">
        <v>642</v>
      </c>
      <c r="F22" s="11" t="s">
        <v>323</v>
      </c>
      <c r="G22" s="12" t="s">
        <v>713</v>
      </c>
      <c r="H22" s="13" t="s">
        <v>20</v>
      </c>
    </row>
    <row r="23" spans="1:11" ht="15.75" thickBot="1" x14ac:dyDescent="0.3">
      <c r="B23" s="1" t="s">
        <v>554</v>
      </c>
    </row>
    <row r="24" spans="1:11" ht="15.75" thickBot="1" x14ac:dyDescent="0.3">
      <c r="B24" s="4" t="s">
        <v>0</v>
      </c>
      <c r="C24" s="5" t="s">
        <v>1</v>
      </c>
      <c r="D24" s="6" t="s">
        <v>2</v>
      </c>
      <c r="F24" s="4" t="s">
        <v>3</v>
      </c>
      <c r="G24" s="5" t="s">
        <v>1</v>
      </c>
      <c r="H24" s="6" t="s">
        <v>2</v>
      </c>
    </row>
    <row r="25" spans="1:11" x14ac:dyDescent="0.25">
      <c r="A25" s="17"/>
      <c r="B25" s="7"/>
      <c r="C25" s="3"/>
      <c r="D25" s="8"/>
      <c r="F25" s="7"/>
      <c r="G25" s="3"/>
      <c r="H25" s="8"/>
    </row>
    <row r="26" spans="1:11" x14ac:dyDescent="0.25">
      <c r="A26" s="39"/>
      <c r="B26" s="36"/>
      <c r="C26" s="35"/>
      <c r="D26" s="55"/>
      <c r="F26" s="7"/>
      <c r="G26" s="3"/>
      <c r="H26" s="8"/>
    </row>
    <row r="27" spans="1:11" x14ac:dyDescent="0.25">
      <c r="B27" s="7"/>
      <c r="C27" s="3"/>
      <c r="D27" s="8"/>
      <c r="F27" s="7"/>
      <c r="G27" s="3"/>
      <c r="H27" s="8"/>
    </row>
    <row r="28" spans="1:11" x14ac:dyDescent="0.25">
      <c r="B28" s="9"/>
      <c r="C28" s="2"/>
      <c r="D28" s="10"/>
      <c r="F28" s="7"/>
      <c r="G28" s="3"/>
      <c r="H28" s="8"/>
    </row>
    <row r="29" spans="1:11" ht="15.75" thickBot="1" x14ac:dyDescent="0.3">
      <c r="A29" s="39"/>
      <c r="B29" s="11"/>
      <c r="C29" s="12"/>
      <c r="D29" s="13"/>
      <c r="F29" s="11"/>
      <c r="G29" s="12"/>
      <c r="H29" s="13"/>
    </row>
    <row r="30" spans="1:11" ht="15.75" thickBot="1" x14ac:dyDescent="0.3">
      <c r="B30" s="1" t="s">
        <v>555</v>
      </c>
    </row>
    <row r="31" spans="1:11" ht="15.75" thickBot="1" x14ac:dyDescent="0.3">
      <c r="B31" s="18" t="s">
        <v>0</v>
      </c>
      <c r="C31" s="19" t="s">
        <v>1</v>
      </c>
      <c r="D31" s="20" t="s">
        <v>2</v>
      </c>
      <c r="F31" s="4" t="s">
        <v>3</v>
      </c>
      <c r="G31" s="5" t="s">
        <v>1</v>
      </c>
      <c r="H31" s="6" t="s">
        <v>2</v>
      </c>
    </row>
    <row r="32" spans="1:11" x14ac:dyDescent="0.25">
      <c r="A32" s="17"/>
      <c r="B32" s="14"/>
      <c r="C32" s="15"/>
      <c r="D32" s="16"/>
      <c r="F32" s="7"/>
      <c r="G32" s="3"/>
      <c r="H32" s="8"/>
      <c r="K32" t="s">
        <v>107</v>
      </c>
    </row>
    <row r="33" spans="1:10" x14ac:dyDescent="0.25">
      <c r="A33" s="50"/>
      <c r="B33" s="9"/>
      <c r="C33" s="2"/>
      <c r="D33" s="10"/>
      <c r="F33" s="7"/>
      <c r="G33" s="3"/>
      <c r="H33" s="8"/>
    </row>
    <row r="34" spans="1:10" x14ac:dyDescent="0.25">
      <c r="B34" s="9"/>
      <c r="C34" s="2"/>
      <c r="D34" s="10"/>
      <c r="F34" s="9"/>
      <c r="G34" s="2"/>
      <c r="H34" s="10"/>
      <c r="J34" t="s">
        <v>107</v>
      </c>
    </row>
    <row r="35" spans="1:10" ht="15.75" thickBot="1" x14ac:dyDescent="0.3">
      <c r="B35" s="11"/>
      <c r="C35" s="12"/>
      <c r="D35" s="13"/>
      <c r="F35" s="11"/>
      <c r="G35" s="12"/>
      <c r="H35" s="13"/>
    </row>
  </sheetData>
  <mergeCells count="1">
    <mergeCell ref="A1:H1"/>
  </mergeCells>
  <pageMargins left="0.7" right="0.7" top="0.75" bottom="0.75" header="0.3" footer="0.3"/>
  <pageSetup paperSize="9" scale="62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N33"/>
  <sheetViews>
    <sheetView workbookViewId="0">
      <selection activeCell="N24" sqref="N24"/>
    </sheetView>
  </sheetViews>
  <sheetFormatPr baseColWidth="10" defaultRowHeight="15" x14ac:dyDescent="0.25"/>
  <cols>
    <col min="1" max="1" width="10.28515625" customWidth="1"/>
    <col min="2" max="2" width="15.7109375" customWidth="1"/>
    <col min="3" max="3" width="6.5703125" customWidth="1"/>
    <col min="4" max="4" width="15.42578125" customWidth="1"/>
    <col min="5" max="5" width="15.140625" customWidth="1"/>
    <col min="6" max="6" width="15.28515625" customWidth="1"/>
    <col min="7" max="7" width="7.28515625" customWidth="1"/>
    <col min="8" max="8" width="15.7109375" bestFit="1" customWidth="1"/>
  </cols>
  <sheetData>
    <row r="1" spans="1:14" ht="23.25" x14ac:dyDescent="0.35">
      <c r="A1" s="281" t="s">
        <v>558</v>
      </c>
      <c r="B1" s="281"/>
      <c r="C1" s="281"/>
      <c r="D1" s="281"/>
      <c r="E1" s="281"/>
      <c r="F1" s="281"/>
      <c r="G1" s="281"/>
      <c r="H1" s="281"/>
    </row>
    <row r="2" spans="1:14" ht="16.5" customHeight="1" thickBot="1" x14ac:dyDescent="0.4">
      <c r="A2" s="40"/>
      <c r="B2" s="42" t="s">
        <v>557</v>
      </c>
      <c r="C2" s="40"/>
      <c r="D2" s="40"/>
      <c r="E2" s="40"/>
      <c r="F2" s="40"/>
      <c r="G2" s="40"/>
      <c r="H2" s="40"/>
    </row>
    <row r="3" spans="1:14" ht="15.75" thickBot="1" x14ac:dyDescent="0.3">
      <c r="A3" s="17" t="s">
        <v>5</v>
      </c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14" ht="15.75" thickBot="1" x14ac:dyDescent="0.3">
      <c r="B4" s="7"/>
      <c r="C4" s="3"/>
      <c r="D4" s="8"/>
      <c r="E4" s="28"/>
      <c r="F4" s="11" t="s">
        <v>319</v>
      </c>
      <c r="G4" s="12" t="s">
        <v>18</v>
      </c>
      <c r="H4" s="13" t="s">
        <v>47</v>
      </c>
    </row>
    <row r="5" spans="1:14" x14ac:dyDescent="0.25">
      <c r="A5" s="37"/>
      <c r="B5" s="36" t="s">
        <v>16</v>
      </c>
      <c r="C5" s="3"/>
      <c r="D5" s="8"/>
      <c r="F5" s="7" t="s">
        <v>659</v>
      </c>
      <c r="G5" s="3" t="s">
        <v>24</v>
      </c>
      <c r="H5" s="8" t="s">
        <v>47</v>
      </c>
    </row>
    <row r="6" spans="1:14" x14ac:dyDescent="0.25">
      <c r="B6" s="9"/>
      <c r="C6" s="2"/>
      <c r="D6" s="10"/>
      <c r="F6" s="9" t="s">
        <v>660</v>
      </c>
      <c r="G6" s="2" t="s">
        <v>21</v>
      </c>
      <c r="H6" s="10" t="s">
        <v>31</v>
      </c>
    </row>
    <row r="7" spans="1:14" ht="15.75" thickBot="1" x14ac:dyDescent="0.3">
      <c r="B7" s="11"/>
      <c r="C7" s="12"/>
      <c r="D7" s="13"/>
      <c r="F7" s="9" t="s">
        <v>383</v>
      </c>
      <c r="G7" s="2" t="s">
        <v>23</v>
      </c>
      <c r="H7" s="10" t="s">
        <v>19</v>
      </c>
    </row>
    <row r="8" spans="1:14" ht="15.75" thickBot="1" x14ac:dyDescent="0.3">
      <c r="B8" s="1" t="s">
        <v>559</v>
      </c>
    </row>
    <row r="9" spans="1:14" ht="15.75" thickBot="1" x14ac:dyDescent="0.3">
      <c r="B9" s="4" t="s">
        <v>0</v>
      </c>
      <c r="C9" s="5" t="s">
        <v>1</v>
      </c>
      <c r="D9" s="6" t="s">
        <v>2</v>
      </c>
      <c r="F9" s="18" t="s">
        <v>3</v>
      </c>
      <c r="G9" s="19" t="s">
        <v>1</v>
      </c>
      <c r="H9" s="20" t="s">
        <v>2</v>
      </c>
    </row>
    <row r="10" spans="1:14" x14ac:dyDescent="0.25">
      <c r="A10" s="17" t="s">
        <v>5</v>
      </c>
      <c r="B10" s="7" t="s">
        <v>576</v>
      </c>
      <c r="C10" s="3" t="s">
        <v>42</v>
      </c>
      <c r="D10" s="8" t="s">
        <v>50</v>
      </c>
      <c r="E10" s="39"/>
      <c r="F10" s="14" t="s">
        <v>657</v>
      </c>
      <c r="G10" s="15" t="s">
        <v>21</v>
      </c>
      <c r="H10" s="16" t="s">
        <v>19</v>
      </c>
    </row>
    <row r="11" spans="1:14" x14ac:dyDescent="0.25">
      <c r="B11" s="7"/>
      <c r="C11" s="3"/>
      <c r="D11" s="8"/>
      <c r="E11" s="39"/>
      <c r="F11" s="9" t="s">
        <v>330</v>
      </c>
      <c r="G11" s="2" t="s">
        <v>21</v>
      </c>
      <c r="H11" s="10" t="s">
        <v>19</v>
      </c>
    </row>
    <row r="12" spans="1:14" x14ac:dyDescent="0.25">
      <c r="B12" s="7"/>
      <c r="C12" s="3"/>
      <c r="D12" s="8"/>
      <c r="E12" s="39"/>
      <c r="F12" s="9" t="s">
        <v>656</v>
      </c>
      <c r="G12" s="2" t="s">
        <v>21</v>
      </c>
      <c r="H12" s="10" t="s">
        <v>31</v>
      </c>
    </row>
    <row r="13" spans="1:14" x14ac:dyDescent="0.25">
      <c r="B13" s="7"/>
      <c r="C13" s="3"/>
      <c r="D13" s="8"/>
      <c r="E13" s="39"/>
      <c r="F13" s="9" t="s">
        <v>658</v>
      </c>
      <c r="G13" s="2" t="s">
        <v>18</v>
      </c>
      <c r="H13" s="10" t="s">
        <v>31</v>
      </c>
    </row>
    <row r="14" spans="1:14" ht="15.75" thickBot="1" x14ac:dyDescent="0.3">
      <c r="B14" s="11"/>
      <c r="C14" s="12"/>
      <c r="D14" s="13"/>
      <c r="E14" s="39" t="s">
        <v>385</v>
      </c>
      <c r="F14" s="11" t="s">
        <v>631</v>
      </c>
      <c r="G14" s="12" t="s">
        <v>21</v>
      </c>
      <c r="H14" s="13" t="s">
        <v>31</v>
      </c>
    </row>
    <row r="15" spans="1:14" ht="15.75" thickBot="1" x14ac:dyDescent="0.3">
      <c r="B15" s="1" t="s">
        <v>560</v>
      </c>
    </row>
    <row r="16" spans="1:14" ht="15.75" thickBot="1" x14ac:dyDescent="0.3"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  <c r="N16" t="s">
        <v>119</v>
      </c>
    </row>
    <row r="17" spans="1:13" x14ac:dyDescent="0.25">
      <c r="A17" s="17" t="s">
        <v>5</v>
      </c>
      <c r="B17" s="14"/>
      <c r="C17" s="15"/>
      <c r="D17" s="16"/>
      <c r="F17" s="14" t="s">
        <v>733</v>
      </c>
      <c r="G17" s="15" t="s">
        <v>18</v>
      </c>
      <c r="H17" s="16" t="s">
        <v>27</v>
      </c>
    </row>
    <row r="18" spans="1:13" x14ac:dyDescent="0.25">
      <c r="B18" s="9" t="s">
        <v>505</v>
      </c>
      <c r="C18" s="2" t="s">
        <v>18</v>
      </c>
      <c r="D18" s="10" t="s">
        <v>22</v>
      </c>
      <c r="F18" s="9" t="s">
        <v>661</v>
      </c>
      <c r="G18" s="2" t="s">
        <v>21</v>
      </c>
      <c r="H18" s="10" t="s">
        <v>38</v>
      </c>
    </row>
    <row r="19" spans="1:13" ht="15.75" thickBot="1" x14ac:dyDescent="0.3">
      <c r="B19" s="9" t="s">
        <v>407</v>
      </c>
      <c r="C19" s="2" t="s">
        <v>21</v>
      </c>
      <c r="D19" s="10" t="s">
        <v>26</v>
      </c>
      <c r="F19" s="9" t="s">
        <v>663</v>
      </c>
      <c r="G19" s="2" t="s">
        <v>24</v>
      </c>
      <c r="H19" s="10" t="s">
        <v>38</v>
      </c>
    </row>
    <row r="20" spans="1:13" x14ac:dyDescent="0.25">
      <c r="B20" s="14" t="s">
        <v>684</v>
      </c>
      <c r="C20" s="15" t="s">
        <v>21</v>
      </c>
      <c r="D20" s="16" t="s">
        <v>53</v>
      </c>
      <c r="F20" s="30" t="s">
        <v>333</v>
      </c>
      <c r="G20" s="31" t="s">
        <v>18</v>
      </c>
      <c r="H20" s="32" t="s">
        <v>36</v>
      </c>
    </row>
    <row r="21" spans="1:13" ht="15.75" thickBot="1" x14ac:dyDescent="0.3">
      <c r="B21" s="11" t="s">
        <v>717</v>
      </c>
      <c r="C21" s="12" t="s">
        <v>21</v>
      </c>
      <c r="D21" s="13" t="s">
        <v>22</v>
      </c>
      <c r="E21" s="39" t="s">
        <v>56</v>
      </c>
      <c r="F21" s="11" t="s">
        <v>725</v>
      </c>
      <c r="G21" s="12" t="s">
        <v>21</v>
      </c>
      <c r="H21" s="13" t="s">
        <v>27</v>
      </c>
    </row>
    <row r="22" spans="1:13" ht="15.75" thickBot="1" x14ac:dyDescent="0.3">
      <c r="B22" s="1" t="s">
        <v>561</v>
      </c>
    </row>
    <row r="23" spans="1:13" ht="15.75" thickBot="1" x14ac:dyDescent="0.3">
      <c r="B23" s="4" t="s">
        <v>0</v>
      </c>
      <c r="C23" s="5" t="s">
        <v>1</v>
      </c>
      <c r="D23" s="6" t="s">
        <v>2</v>
      </c>
      <c r="F23" s="4" t="s">
        <v>3</v>
      </c>
      <c r="G23" s="5" t="s">
        <v>1</v>
      </c>
      <c r="H23" s="6" t="s">
        <v>2</v>
      </c>
    </row>
    <row r="24" spans="1:13" x14ac:dyDescent="0.25">
      <c r="A24" s="17"/>
      <c r="B24" s="7"/>
      <c r="C24" s="3"/>
      <c r="D24" s="8"/>
      <c r="F24" s="7"/>
      <c r="G24" s="3"/>
      <c r="H24" s="8"/>
    </row>
    <row r="25" spans="1:13" x14ac:dyDescent="0.25">
      <c r="A25" s="28"/>
      <c r="B25" s="9"/>
      <c r="C25" s="2"/>
      <c r="D25" s="10"/>
      <c r="F25" s="7"/>
      <c r="G25" s="3"/>
      <c r="H25" s="8"/>
    </row>
    <row r="26" spans="1:13" x14ac:dyDescent="0.25">
      <c r="B26" s="9"/>
      <c r="C26" s="2"/>
      <c r="D26" s="10"/>
      <c r="E26" s="28"/>
      <c r="F26" s="7"/>
      <c r="G26" s="3"/>
      <c r="H26" s="8"/>
      <c r="M26" t="s">
        <v>107</v>
      </c>
    </row>
    <row r="27" spans="1:13" ht="15.75" thickBot="1" x14ac:dyDescent="0.3">
      <c r="A27" s="39"/>
      <c r="B27" s="11"/>
      <c r="C27" s="12"/>
      <c r="D27" s="13"/>
      <c r="F27" s="11"/>
      <c r="G27" s="12"/>
      <c r="H27" s="13"/>
    </row>
    <row r="28" spans="1:13" ht="15.75" thickBot="1" x14ac:dyDescent="0.3">
      <c r="B28" s="1" t="s">
        <v>562</v>
      </c>
    </row>
    <row r="29" spans="1:13" ht="15.75" thickBot="1" x14ac:dyDescent="0.3">
      <c r="B29" s="4" t="s">
        <v>0</v>
      </c>
      <c r="C29" s="5" t="s">
        <v>1</v>
      </c>
      <c r="D29" s="6" t="s">
        <v>2</v>
      </c>
      <c r="F29" s="4" t="s">
        <v>3</v>
      </c>
      <c r="G29" s="5" t="s">
        <v>1</v>
      </c>
      <c r="H29" s="6" t="s">
        <v>2</v>
      </c>
    </row>
    <row r="30" spans="1:13" x14ac:dyDescent="0.25">
      <c r="A30" s="17"/>
      <c r="B30" s="7"/>
      <c r="C30" s="3"/>
      <c r="D30" s="8"/>
      <c r="F30" s="7"/>
      <c r="G30" s="3"/>
      <c r="H30" s="8"/>
    </row>
    <row r="31" spans="1:13" x14ac:dyDescent="0.25">
      <c r="B31" s="7"/>
      <c r="C31" s="3"/>
      <c r="D31" s="8"/>
      <c r="F31" s="7"/>
      <c r="G31" s="3"/>
      <c r="H31" s="8"/>
    </row>
    <row r="32" spans="1:13" x14ac:dyDescent="0.25">
      <c r="A32" s="39"/>
      <c r="B32" s="56"/>
      <c r="C32" s="57"/>
      <c r="D32" s="58"/>
      <c r="F32" s="9"/>
      <c r="G32" s="2"/>
      <c r="H32" s="10"/>
    </row>
    <row r="33" spans="2:8" ht="15.75" thickBot="1" x14ac:dyDescent="0.3">
      <c r="B33" s="11"/>
      <c r="C33" s="12"/>
      <c r="D33" s="13"/>
      <c r="F33" s="11"/>
      <c r="G33" s="12"/>
      <c r="H33" s="13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P33"/>
  <sheetViews>
    <sheetView workbookViewId="0">
      <selection activeCell="N24" sqref="N24"/>
    </sheetView>
  </sheetViews>
  <sheetFormatPr baseColWidth="10" defaultRowHeight="15" x14ac:dyDescent="0.25"/>
  <cols>
    <col min="2" max="2" width="16.28515625" customWidth="1"/>
    <col min="4" max="4" width="13.28515625" bestFit="1" customWidth="1"/>
    <col min="6" max="6" width="16.85546875" customWidth="1"/>
    <col min="8" max="8" width="16.42578125" bestFit="1" customWidth="1"/>
  </cols>
  <sheetData>
    <row r="1" spans="1:16" ht="23.25" x14ac:dyDescent="0.35">
      <c r="A1" s="281" t="s">
        <v>597</v>
      </c>
      <c r="B1" s="281"/>
      <c r="C1" s="281"/>
      <c r="D1" s="281"/>
      <c r="E1" s="281"/>
      <c r="F1" s="281"/>
      <c r="G1" s="281"/>
      <c r="H1" s="281"/>
    </row>
    <row r="2" spans="1:16" ht="18.75" customHeight="1" thickBot="1" x14ac:dyDescent="0.3">
      <c r="A2" s="41"/>
      <c r="B2" s="42" t="s">
        <v>592</v>
      </c>
      <c r="C2" s="41"/>
      <c r="D2" s="41"/>
      <c r="E2" s="41"/>
      <c r="F2" s="41"/>
      <c r="G2" s="41"/>
      <c r="H2" s="41"/>
    </row>
    <row r="3" spans="1:16" ht="15.75" thickBot="1" x14ac:dyDescent="0.3">
      <c r="A3" s="17" t="s">
        <v>5</v>
      </c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16" x14ac:dyDescent="0.25">
      <c r="B4" s="7"/>
      <c r="C4" s="3"/>
      <c r="D4" s="8"/>
      <c r="F4" s="7" t="s">
        <v>467</v>
      </c>
      <c r="G4" s="29" t="s">
        <v>23</v>
      </c>
      <c r="H4" s="8" t="s">
        <v>22</v>
      </c>
    </row>
    <row r="5" spans="1:16" x14ac:dyDescent="0.25">
      <c r="A5" s="37"/>
      <c r="B5" s="36" t="s">
        <v>16</v>
      </c>
      <c r="C5" s="3"/>
      <c r="D5" s="8"/>
      <c r="F5" s="7" t="s">
        <v>110</v>
      </c>
      <c r="G5" s="3" t="s">
        <v>21</v>
      </c>
      <c r="H5" s="8" t="s">
        <v>22</v>
      </c>
    </row>
    <row r="6" spans="1:16" x14ac:dyDescent="0.25">
      <c r="B6" s="117" t="s">
        <v>736</v>
      </c>
      <c r="C6" s="2"/>
      <c r="D6" s="10"/>
      <c r="E6" s="28"/>
      <c r="F6" s="9" t="s">
        <v>671</v>
      </c>
      <c r="G6" s="2" t="s">
        <v>21</v>
      </c>
      <c r="H6" s="10" t="s">
        <v>20</v>
      </c>
    </row>
    <row r="7" spans="1:16" x14ac:dyDescent="0.25">
      <c r="B7" s="118" t="s">
        <v>737</v>
      </c>
      <c r="C7" s="31"/>
      <c r="D7" s="32"/>
      <c r="E7" s="28"/>
      <c r="F7" s="30" t="s">
        <v>735</v>
      </c>
      <c r="G7" s="31" t="s">
        <v>21</v>
      </c>
      <c r="H7" s="32" t="s">
        <v>40</v>
      </c>
    </row>
    <row r="8" spans="1:16" ht="15.75" thickBot="1" x14ac:dyDescent="0.3">
      <c r="B8" s="11"/>
      <c r="C8" s="12"/>
      <c r="D8" s="13"/>
      <c r="F8" s="11" t="s">
        <v>264</v>
      </c>
      <c r="G8" s="12" t="s">
        <v>21</v>
      </c>
      <c r="H8" s="13" t="s">
        <v>22</v>
      </c>
    </row>
    <row r="9" spans="1:16" ht="15.75" thickBot="1" x14ac:dyDescent="0.3">
      <c r="B9" s="1" t="s">
        <v>593</v>
      </c>
    </row>
    <row r="10" spans="1:16" ht="15.75" thickBot="1" x14ac:dyDescent="0.3">
      <c r="A10" s="17" t="s">
        <v>5</v>
      </c>
      <c r="B10" s="4" t="s">
        <v>0</v>
      </c>
      <c r="C10" s="5" t="s">
        <v>1</v>
      </c>
      <c r="D10" s="6" t="s">
        <v>2</v>
      </c>
      <c r="F10" s="4" t="s">
        <v>3</v>
      </c>
      <c r="G10" s="5" t="s">
        <v>1</v>
      </c>
      <c r="H10" s="6" t="s">
        <v>2</v>
      </c>
    </row>
    <row r="11" spans="1:16" x14ac:dyDescent="0.25">
      <c r="A11" s="37"/>
      <c r="B11" s="7" t="s">
        <v>150</v>
      </c>
      <c r="C11" s="3" t="s">
        <v>24</v>
      </c>
      <c r="D11" s="8" t="s">
        <v>65</v>
      </c>
      <c r="F11" s="14" t="s">
        <v>590</v>
      </c>
      <c r="G11" s="15" t="s">
        <v>18</v>
      </c>
      <c r="H11" s="16" t="s">
        <v>577</v>
      </c>
    </row>
    <row r="12" spans="1:16" x14ac:dyDescent="0.25">
      <c r="B12" s="7" t="s">
        <v>213</v>
      </c>
      <c r="C12" s="3" t="s">
        <v>712</v>
      </c>
      <c r="D12" s="8" t="s">
        <v>98</v>
      </c>
      <c r="F12" s="7" t="s">
        <v>108</v>
      </c>
      <c r="G12" s="3" t="s">
        <v>21</v>
      </c>
      <c r="H12" s="8" t="s">
        <v>38</v>
      </c>
    </row>
    <row r="13" spans="1:16" x14ac:dyDescent="0.25">
      <c r="A13" s="39" t="s">
        <v>56</v>
      </c>
      <c r="B13" s="7" t="s">
        <v>668</v>
      </c>
      <c r="C13" s="3" t="s">
        <v>21</v>
      </c>
      <c r="D13" s="8" t="s">
        <v>26</v>
      </c>
      <c r="F13" s="9" t="s">
        <v>695</v>
      </c>
      <c r="G13" s="2" t="s">
        <v>21</v>
      </c>
      <c r="H13" s="10" t="s">
        <v>47</v>
      </c>
    </row>
    <row r="14" spans="1:16" x14ac:dyDescent="0.25">
      <c r="B14" s="51" t="s">
        <v>687</v>
      </c>
      <c r="C14" s="52" t="s">
        <v>21</v>
      </c>
      <c r="D14" s="53" t="s">
        <v>55</v>
      </c>
      <c r="E14" s="28"/>
      <c r="F14" s="7" t="s">
        <v>586</v>
      </c>
      <c r="G14" s="3" t="s">
        <v>18</v>
      </c>
      <c r="H14" s="8" t="s">
        <v>43</v>
      </c>
    </row>
    <row r="15" spans="1:16" ht="15.75" thickBot="1" x14ac:dyDescent="0.3">
      <c r="B15" s="11" t="s">
        <v>698</v>
      </c>
      <c r="C15" s="12" t="s">
        <v>18</v>
      </c>
      <c r="D15" s="13" t="s">
        <v>26</v>
      </c>
      <c r="F15" s="11" t="s">
        <v>720</v>
      </c>
      <c r="G15" s="12" t="s">
        <v>21</v>
      </c>
      <c r="H15" s="13" t="s">
        <v>43</v>
      </c>
      <c r="P15" t="s">
        <v>107</v>
      </c>
    </row>
    <row r="16" spans="1:16" ht="15.75" thickBot="1" x14ac:dyDescent="0.3">
      <c r="B16" s="1" t="s">
        <v>594</v>
      </c>
    </row>
    <row r="17" spans="1:8" ht="15.75" thickBot="1" x14ac:dyDescent="0.3">
      <c r="A17" s="17" t="s">
        <v>5</v>
      </c>
      <c r="B17" s="18" t="s">
        <v>0</v>
      </c>
      <c r="C17" s="19" t="s">
        <v>1</v>
      </c>
      <c r="D17" s="20" t="s">
        <v>2</v>
      </c>
      <c r="F17" s="18" t="s">
        <v>3</v>
      </c>
      <c r="G17" s="19" t="s">
        <v>1</v>
      </c>
      <c r="H17" s="20" t="s">
        <v>2</v>
      </c>
    </row>
    <row r="18" spans="1:8" x14ac:dyDescent="0.25">
      <c r="A18" s="37"/>
      <c r="B18" s="14" t="s">
        <v>356</v>
      </c>
      <c r="C18" s="15" t="s">
        <v>103</v>
      </c>
      <c r="D18" s="16" t="s">
        <v>19</v>
      </c>
      <c r="F18" s="14" t="s">
        <v>572</v>
      </c>
      <c r="G18" s="15" t="s">
        <v>666</v>
      </c>
      <c r="H18" s="16" t="s">
        <v>19</v>
      </c>
    </row>
    <row r="19" spans="1:8" x14ac:dyDescent="0.25">
      <c r="B19" s="9" t="s">
        <v>637</v>
      </c>
      <c r="C19" s="2" t="s">
        <v>23</v>
      </c>
      <c r="D19" s="10" t="s">
        <v>63</v>
      </c>
      <c r="E19" s="28"/>
      <c r="F19" s="9"/>
      <c r="G19" s="2"/>
      <c r="H19" s="10"/>
    </row>
    <row r="20" spans="1:8" x14ac:dyDescent="0.25">
      <c r="B20" s="9" t="s">
        <v>667</v>
      </c>
      <c r="C20" s="2" t="s">
        <v>24</v>
      </c>
      <c r="D20" s="10" t="s">
        <v>26</v>
      </c>
      <c r="F20" s="9"/>
      <c r="G20" s="2"/>
      <c r="H20" s="10"/>
    </row>
    <row r="21" spans="1:8" ht="15.75" thickBot="1" x14ac:dyDescent="0.3">
      <c r="B21" s="11" t="s">
        <v>742</v>
      </c>
      <c r="C21" s="12" t="s">
        <v>21</v>
      </c>
      <c r="D21" s="13" t="s">
        <v>19</v>
      </c>
      <c r="F21" s="111"/>
      <c r="G21" s="112"/>
      <c r="H21" s="113"/>
    </row>
    <row r="22" spans="1:8" ht="15.75" thickBot="1" x14ac:dyDescent="0.3">
      <c r="B22" s="1" t="s">
        <v>595</v>
      </c>
    </row>
    <row r="23" spans="1:8" ht="15.75" thickBot="1" x14ac:dyDescent="0.3">
      <c r="B23" s="4" t="s">
        <v>0</v>
      </c>
      <c r="C23" s="5" t="s">
        <v>1</v>
      </c>
      <c r="D23" s="6" t="s">
        <v>2</v>
      </c>
      <c r="F23" s="4" t="s">
        <v>3</v>
      </c>
      <c r="G23" s="5" t="s">
        <v>1</v>
      </c>
      <c r="H23" s="6" t="s">
        <v>2</v>
      </c>
    </row>
    <row r="24" spans="1:8" x14ac:dyDescent="0.25">
      <c r="A24" s="17"/>
      <c r="B24" s="7"/>
      <c r="C24" s="3"/>
      <c r="D24" s="8"/>
      <c r="F24" s="7"/>
      <c r="G24" s="3"/>
      <c r="H24" s="8"/>
    </row>
    <row r="25" spans="1:8" x14ac:dyDescent="0.25">
      <c r="A25" s="39"/>
      <c r="B25" s="7"/>
      <c r="C25" s="3"/>
      <c r="D25" s="8"/>
      <c r="F25" s="7"/>
      <c r="G25" s="3"/>
      <c r="H25" s="8"/>
    </row>
    <row r="26" spans="1:8" x14ac:dyDescent="0.25">
      <c r="B26" s="9"/>
      <c r="C26" s="2"/>
      <c r="D26" s="10"/>
      <c r="F26" s="7"/>
      <c r="G26" s="3"/>
      <c r="H26" s="8"/>
    </row>
    <row r="27" spans="1:8" ht="15.75" thickBot="1" x14ac:dyDescent="0.3">
      <c r="A27" s="39"/>
      <c r="B27" s="11"/>
      <c r="C27" s="12"/>
      <c r="D27" s="13"/>
      <c r="F27" s="11"/>
      <c r="G27" s="12"/>
      <c r="H27" s="13"/>
    </row>
    <row r="28" spans="1:8" ht="15.75" thickBot="1" x14ac:dyDescent="0.3">
      <c r="B28" s="1" t="s">
        <v>596</v>
      </c>
    </row>
    <row r="29" spans="1:8" ht="15.75" thickBot="1" x14ac:dyDescent="0.3">
      <c r="B29" s="4" t="s">
        <v>0</v>
      </c>
      <c r="C29" s="5" t="s">
        <v>1</v>
      </c>
      <c r="D29" s="6" t="s">
        <v>2</v>
      </c>
      <c r="F29" s="4" t="s">
        <v>3</v>
      </c>
      <c r="G29" s="5" t="s">
        <v>1</v>
      </c>
      <c r="H29" s="6" t="s">
        <v>2</v>
      </c>
    </row>
    <row r="30" spans="1:8" x14ac:dyDescent="0.25">
      <c r="A30" s="17"/>
      <c r="B30" s="7"/>
      <c r="C30" s="3"/>
      <c r="D30" s="8"/>
      <c r="F30" s="7"/>
      <c r="G30" s="3"/>
      <c r="H30" s="8"/>
    </row>
    <row r="31" spans="1:8" x14ac:dyDescent="0.25">
      <c r="B31" s="7"/>
      <c r="C31" s="3"/>
      <c r="D31" s="8"/>
      <c r="F31" s="9"/>
      <c r="G31" s="2"/>
      <c r="H31" s="10"/>
    </row>
    <row r="32" spans="1:8" x14ac:dyDescent="0.25">
      <c r="B32" s="9"/>
      <c r="C32" s="2"/>
      <c r="D32" s="10"/>
      <c r="F32" s="9"/>
      <c r="G32" s="2"/>
      <c r="H32" s="10"/>
    </row>
    <row r="33" spans="2:8" ht="15.75" thickBot="1" x14ac:dyDescent="0.3">
      <c r="B33" s="11"/>
      <c r="C33" s="12"/>
      <c r="D33" s="13"/>
      <c r="F33" s="11"/>
      <c r="G33" s="12"/>
      <c r="H33" s="13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31"/>
  <sheetViews>
    <sheetView workbookViewId="0">
      <selection activeCell="N24" sqref="N24"/>
    </sheetView>
  </sheetViews>
  <sheetFormatPr baseColWidth="10" defaultRowHeight="15" x14ac:dyDescent="0.25"/>
  <cols>
    <col min="3" max="3" width="9" customWidth="1"/>
    <col min="4" max="4" width="14.42578125" customWidth="1"/>
    <col min="5" max="5" width="13.7109375" bestFit="1" customWidth="1"/>
    <col min="8" max="8" width="13.28515625" bestFit="1" customWidth="1"/>
  </cols>
  <sheetData>
    <row r="1" spans="1:8" ht="23.25" x14ac:dyDescent="0.35">
      <c r="A1" s="281" t="s">
        <v>600</v>
      </c>
      <c r="B1" s="281"/>
      <c r="C1" s="281"/>
      <c r="D1" s="281"/>
      <c r="E1" s="281"/>
      <c r="F1" s="281"/>
      <c r="G1" s="281"/>
      <c r="H1" s="281"/>
    </row>
    <row r="2" spans="1:8" ht="15.75" thickBot="1" x14ac:dyDescent="0.3">
      <c r="A2" s="41"/>
      <c r="B2" s="42" t="s">
        <v>587</v>
      </c>
      <c r="C2" s="41"/>
      <c r="D2" s="41"/>
      <c r="E2" s="41"/>
      <c r="F2" s="41"/>
      <c r="G2" s="41"/>
      <c r="H2" s="41"/>
    </row>
    <row r="3" spans="1:8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B4" s="7"/>
      <c r="C4" s="3"/>
      <c r="D4" s="8"/>
      <c r="F4" s="7" t="s">
        <v>719</v>
      </c>
      <c r="G4" s="3" t="s">
        <v>23</v>
      </c>
      <c r="H4" s="8" t="s">
        <v>670</v>
      </c>
    </row>
    <row r="5" spans="1:8" x14ac:dyDescent="0.25">
      <c r="A5" s="17" t="s">
        <v>5</v>
      </c>
      <c r="B5" s="36" t="s">
        <v>16</v>
      </c>
      <c r="C5" s="3"/>
      <c r="D5" s="8"/>
      <c r="F5" s="7" t="s">
        <v>121</v>
      </c>
      <c r="G5" s="3" t="s">
        <v>21</v>
      </c>
      <c r="H5" s="8" t="s">
        <v>45</v>
      </c>
    </row>
    <row r="6" spans="1:8" x14ac:dyDescent="0.25">
      <c r="B6" s="9"/>
      <c r="C6" s="2"/>
      <c r="D6" s="10"/>
      <c r="E6" s="39" t="s">
        <v>694</v>
      </c>
      <c r="F6" s="9" t="s">
        <v>336</v>
      </c>
      <c r="G6" s="2" t="s">
        <v>21</v>
      </c>
      <c r="H6" s="10" t="s">
        <v>31</v>
      </c>
    </row>
    <row r="7" spans="1:8" ht="15.75" thickBot="1" x14ac:dyDescent="0.3">
      <c r="B7" s="11"/>
      <c r="C7" s="12"/>
      <c r="D7" s="13"/>
      <c r="F7" s="11" t="s">
        <v>221</v>
      </c>
      <c r="G7" s="12" t="s">
        <v>18</v>
      </c>
      <c r="H7" s="13" t="s">
        <v>61</v>
      </c>
    </row>
    <row r="8" spans="1:8" ht="15.75" thickBot="1" x14ac:dyDescent="0.3">
      <c r="B8" s="1" t="s">
        <v>588</v>
      </c>
    </row>
    <row r="9" spans="1:8" ht="15.75" thickBot="1" x14ac:dyDescent="0.3">
      <c r="A9" s="17" t="s">
        <v>5</v>
      </c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8" x14ac:dyDescent="0.25">
      <c r="A10" s="17"/>
      <c r="B10" s="7"/>
      <c r="C10" s="3"/>
      <c r="D10" s="8"/>
      <c r="F10" s="7"/>
      <c r="G10" s="3"/>
      <c r="H10" s="8"/>
    </row>
    <row r="11" spans="1:8" x14ac:dyDescent="0.25">
      <c r="B11" s="7" t="s">
        <v>573</v>
      </c>
      <c r="C11" s="3" t="s">
        <v>363</v>
      </c>
      <c r="D11" s="8"/>
      <c r="F11" s="7" t="s">
        <v>573</v>
      </c>
      <c r="G11" s="3" t="s">
        <v>363</v>
      </c>
      <c r="H11" s="8"/>
    </row>
    <row r="12" spans="1:8" x14ac:dyDescent="0.25">
      <c r="B12" s="7" t="s">
        <v>669</v>
      </c>
      <c r="C12" s="3"/>
      <c r="D12" s="8"/>
      <c r="E12" s="59"/>
      <c r="F12" s="9"/>
      <c r="G12" s="2"/>
      <c r="H12" s="10"/>
    </row>
    <row r="13" spans="1:8" ht="15.75" thickBot="1" x14ac:dyDescent="0.3">
      <c r="B13" s="11"/>
      <c r="C13" s="12"/>
      <c r="D13" s="13"/>
      <c r="E13" s="39" t="s">
        <v>792</v>
      </c>
      <c r="F13" s="11" t="s">
        <v>793</v>
      </c>
      <c r="G13" s="12" t="s">
        <v>103</v>
      </c>
      <c r="H13" s="13" t="s">
        <v>32</v>
      </c>
    </row>
    <row r="14" spans="1:8" ht="15.75" thickBot="1" x14ac:dyDescent="0.3">
      <c r="B14" s="1" t="s">
        <v>598</v>
      </c>
    </row>
    <row r="15" spans="1:8" ht="15.75" thickBot="1" x14ac:dyDescent="0.3">
      <c r="A15" s="17" t="s">
        <v>5</v>
      </c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8" x14ac:dyDescent="0.25">
      <c r="A16" s="37"/>
      <c r="B16" s="14" t="s">
        <v>218</v>
      </c>
      <c r="C16" s="15" t="s">
        <v>28</v>
      </c>
      <c r="D16" s="16" t="s">
        <v>20</v>
      </c>
      <c r="F16" s="14" t="s">
        <v>715</v>
      </c>
      <c r="G16" s="15" t="s">
        <v>21</v>
      </c>
      <c r="H16" s="16" t="s">
        <v>39</v>
      </c>
    </row>
    <row r="17" spans="1:12" x14ac:dyDescent="0.25">
      <c r="B17" s="9" t="s">
        <v>673</v>
      </c>
      <c r="C17" s="2" t="s">
        <v>21</v>
      </c>
      <c r="D17" s="10" t="s">
        <v>39</v>
      </c>
      <c r="F17" s="9" t="s">
        <v>729</v>
      </c>
      <c r="G17" s="2" t="s">
        <v>24</v>
      </c>
      <c r="H17" s="10" t="s">
        <v>19</v>
      </c>
    </row>
    <row r="18" spans="1:12" x14ac:dyDescent="0.25">
      <c r="B18" s="9" t="s">
        <v>693</v>
      </c>
      <c r="C18" s="2" t="s">
        <v>21</v>
      </c>
      <c r="D18" s="10" t="s">
        <v>22</v>
      </c>
      <c r="F18" s="9" t="s">
        <v>738</v>
      </c>
      <c r="G18" s="2" t="s">
        <v>18</v>
      </c>
      <c r="H18" s="10" t="s">
        <v>31</v>
      </c>
    </row>
    <row r="19" spans="1:12" ht="15.75" thickBot="1" x14ac:dyDescent="0.3">
      <c r="B19" s="11" t="s">
        <v>238</v>
      </c>
      <c r="C19" s="12" t="s">
        <v>24</v>
      </c>
      <c r="D19" s="13"/>
      <c r="F19" s="11" t="s">
        <v>460</v>
      </c>
      <c r="G19" s="12" t="s">
        <v>18</v>
      </c>
      <c r="H19" s="13" t="s">
        <v>47</v>
      </c>
    </row>
    <row r="20" spans="1:12" ht="15.75" thickBot="1" x14ac:dyDescent="0.3">
      <c r="B20" s="1" t="s">
        <v>599</v>
      </c>
      <c r="L20" t="s">
        <v>107</v>
      </c>
    </row>
    <row r="21" spans="1:12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</row>
    <row r="22" spans="1:12" x14ac:dyDescent="0.25">
      <c r="A22" s="39"/>
      <c r="B22" s="7"/>
      <c r="C22" s="3"/>
      <c r="D22" s="8"/>
      <c r="E22" s="28"/>
      <c r="F22" s="7"/>
      <c r="G22" s="3"/>
      <c r="H22" s="8"/>
    </row>
    <row r="23" spans="1:12" x14ac:dyDescent="0.25">
      <c r="A23" s="17"/>
      <c r="B23" s="9"/>
      <c r="C23" s="2"/>
      <c r="D23" s="10"/>
      <c r="F23" s="7"/>
      <c r="G23" s="3"/>
      <c r="H23" s="8"/>
    </row>
    <row r="24" spans="1:12" x14ac:dyDescent="0.25">
      <c r="B24" s="9"/>
      <c r="C24" s="2"/>
      <c r="D24" s="10"/>
      <c r="F24" s="7"/>
      <c r="G24" s="3"/>
      <c r="H24" s="8"/>
    </row>
    <row r="25" spans="1:12" ht="15.75" thickBot="1" x14ac:dyDescent="0.3">
      <c r="A25" s="39"/>
      <c r="B25" s="11"/>
      <c r="C25" s="12"/>
      <c r="D25" s="13"/>
      <c r="F25" s="11"/>
      <c r="G25" s="12"/>
      <c r="H25" s="13"/>
    </row>
    <row r="26" spans="1:12" ht="15.75" thickBot="1" x14ac:dyDescent="0.3">
      <c r="B26" s="1" t="s">
        <v>589</v>
      </c>
    </row>
    <row r="27" spans="1:12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</row>
    <row r="28" spans="1:12" x14ac:dyDescent="0.25">
      <c r="A28" s="17"/>
      <c r="B28" s="7"/>
      <c r="C28" s="3"/>
      <c r="D28" s="8"/>
      <c r="F28" s="7"/>
      <c r="G28" s="3"/>
      <c r="H28" s="8"/>
    </row>
    <row r="29" spans="1:12" x14ac:dyDescent="0.25">
      <c r="B29" s="7"/>
      <c r="C29" s="3"/>
      <c r="D29" s="8"/>
      <c r="F29" s="7"/>
      <c r="G29" s="3"/>
      <c r="H29" s="8"/>
    </row>
    <row r="30" spans="1:12" x14ac:dyDescent="0.25">
      <c r="B30" s="9"/>
      <c r="C30" s="2"/>
      <c r="D30" s="10"/>
      <c r="F30" s="9"/>
      <c r="G30" s="2"/>
      <c r="H30" s="10"/>
    </row>
    <row r="31" spans="1:12" ht="15.75" thickBot="1" x14ac:dyDescent="0.3">
      <c r="B31" s="11"/>
      <c r="C31" s="12"/>
      <c r="D31" s="13"/>
      <c r="F31" s="11"/>
      <c r="G31" s="12"/>
      <c r="H31" s="13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H33"/>
  <sheetViews>
    <sheetView workbookViewId="0">
      <selection activeCell="N24" sqref="N24"/>
    </sheetView>
  </sheetViews>
  <sheetFormatPr baseColWidth="10" defaultRowHeight="15" x14ac:dyDescent="0.25"/>
  <cols>
    <col min="4" max="4" width="18.5703125" bestFit="1" customWidth="1"/>
    <col min="5" max="5" width="8.140625" customWidth="1"/>
    <col min="6" max="6" width="15.5703125" customWidth="1"/>
    <col min="8" max="8" width="13.42578125" customWidth="1"/>
  </cols>
  <sheetData>
    <row r="1" spans="1:8" ht="23.25" x14ac:dyDescent="0.35">
      <c r="A1" s="281" t="s">
        <v>601</v>
      </c>
      <c r="B1" s="281"/>
      <c r="C1" s="281"/>
      <c r="D1" s="281"/>
      <c r="E1" s="281"/>
      <c r="F1" s="281"/>
      <c r="G1" s="281"/>
      <c r="H1" s="281"/>
    </row>
    <row r="2" spans="1:8" ht="15.75" thickBot="1" x14ac:dyDescent="0.3">
      <c r="A2" s="41"/>
      <c r="B2" s="42" t="s">
        <v>602</v>
      </c>
      <c r="C2" s="41"/>
      <c r="D2" s="41"/>
      <c r="E2" s="41"/>
      <c r="F2" s="41"/>
      <c r="G2" s="41"/>
      <c r="H2" s="41"/>
    </row>
    <row r="3" spans="1:8" ht="15.75" thickBot="1" x14ac:dyDescent="0.3">
      <c r="B3" s="4" t="s">
        <v>0</v>
      </c>
      <c r="C3" s="5" t="s">
        <v>1</v>
      </c>
      <c r="D3" s="6" t="s">
        <v>2</v>
      </c>
      <c r="F3" s="18" t="s">
        <v>3</v>
      </c>
      <c r="G3" s="19" t="s">
        <v>1</v>
      </c>
      <c r="H3" s="20" t="s">
        <v>2</v>
      </c>
    </row>
    <row r="4" spans="1:8" x14ac:dyDescent="0.25">
      <c r="B4" s="7"/>
      <c r="C4" s="3"/>
      <c r="D4" s="8"/>
      <c r="E4" s="39"/>
      <c r="F4" s="14" t="s">
        <v>714</v>
      </c>
      <c r="G4" s="15" t="s">
        <v>639</v>
      </c>
      <c r="H4" s="16" t="s">
        <v>22</v>
      </c>
    </row>
    <row r="5" spans="1:8" x14ac:dyDescent="0.25">
      <c r="B5" s="7"/>
      <c r="C5" s="3"/>
      <c r="D5" s="8"/>
      <c r="E5" s="39"/>
      <c r="F5" s="9" t="s">
        <v>664</v>
      </c>
      <c r="G5" s="2" t="s">
        <v>24</v>
      </c>
      <c r="H5" s="10" t="s">
        <v>26</v>
      </c>
    </row>
    <row r="6" spans="1:8" x14ac:dyDescent="0.25">
      <c r="A6" s="17" t="s">
        <v>5</v>
      </c>
      <c r="B6" s="36" t="s">
        <v>16</v>
      </c>
      <c r="C6" s="3"/>
      <c r="D6" s="8"/>
      <c r="F6" s="9" t="s">
        <v>718</v>
      </c>
      <c r="G6" s="2" t="s">
        <v>18</v>
      </c>
      <c r="H6" s="10" t="s">
        <v>20</v>
      </c>
    </row>
    <row r="7" spans="1:8" ht="15.75" thickBot="1" x14ac:dyDescent="0.3">
      <c r="B7" s="11"/>
      <c r="C7" s="12"/>
      <c r="D7" s="13"/>
      <c r="E7" s="39" t="s">
        <v>64</v>
      </c>
      <c r="F7" s="11" t="s">
        <v>265</v>
      </c>
      <c r="G7" s="12" t="s">
        <v>23</v>
      </c>
      <c r="H7" s="13" t="s">
        <v>284</v>
      </c>
    </row>
    <row r="8" spans="1:8" ht="15.75" thickBot="1" x14ac:dyDescent="0.3">
      <c r="B8" s="1" t="s">
        <v>603</v>
      </c>
    </row>
    <row r="9" spans="1:8" ht="15.75" thickBot="1" x14ac:dyDescent="0.3">
      <c r="A9" s="17" t="s">
        <v>5</v>
      </c>
      <c r="B9" s="18" t="s">
        <v>0</v>
      </c>
      <c r="C9" s="19" t="s">
        <v>1</v>
      </c>
      <c r="D9" s="20" t="s">
        <v>2</v>
      </c>
      <c r="F9" s="4" t="s">
        <v>3</v>
      </c>
      <c r="G9" s="5" t="s">
        <v>1</v>
      </c>
      <c r="H9" s="6" t="s">
        <v>2</v>
      </c>
    </row>
    <row r="10" spans="1:8" ht="15.75" x14ac:dyDescent="0.25">
      <c r="A10" s="17"/>
      <c r="B10" s="14" t="s">
        <v>144</v>
      </c>
      <c r="C10" s="15" t="s">
        <v>21</v>
      </c>
      <c r="D10" s="16" t="s">
        <v>709</v>
      </c>
      <c r="E10" s="39"/>
      <c r="F10" s="114" t="s">
        <v>724</v>
      </c>
      <c r="G10" s="115" t="s">
        <v>21</v>
      </c>
      <c r="H10" s="116" t="s">
        <v>38</v>
      </c>
    </row>
    <row r="11" spans="1:8" ht="15.75" thickBot="1" x14ac:dyDescent="0.3">
      <c r="B11" s="9" t="s">
        <v>651</v>
      </c>
      <c r="C11" s="2" t="s">
        <v>24</v>
      </c>
      <c r="D11" s="10" t="s">
        <v>105</v>
      </c>
      <c r="F11" s="11" t="s">
        <v>585</v>
      </c>
      <c r="G11" s="12" t="s">
        <v>18</v>
      </c>
      <c r="H11" s="13" t="s">
        <v>97</v>
      </c>
    </row>
    <row r="12" spans="1:8" x14ac:dyDescent="0.25">
      <c r="B12" s="9" t="s">
        <v>795</v>
      </c>
      <c r="C12" s="2" t="s">
        <v>21</v>
      </c>
      <c r="D12" s="10" t="s">
        <v>61</v>
      </c>
      <c r="F12" s="9" t="s">
        <v>739</v>
      </c>
      <c r="G12" s="2" t="s">
        <v>21</v>
      </c>
      <c r="H12" s="10" t="s">
        <v>36</v>
      </c>
    </row>
    <row r="13" spans="1:8" ht="16.5" thickBot="1" x14ac:dyDescent="0.3">
      <c r="B13" s="11"/>
      <c r="C13" s="12"/>
      <c r="D13" s="13"/>
      <c r="E13" s="39" t="s">
        <v>134</v>
      </c>
      <c r="F13" s="114" t="s">
        <v>682</v>
      </c>
      <c r="G13" s="115" t="s">
        <v>17</v>
      </c>
      <c r="H13" s="116" t="s">
        <v>47</v>
      </c>
    </row>
    <row r="14" spans="1:8" ht="15.75" thickBot="1" x14ac:dyDescent="0.3">
      <c r="B14" s="1" t="s">
        <v>604</v>
      </c>
    </row>
    <row r="15" spans="1:8" ht="15.75" thickBot="1" x14ac:dyDescent="0.3">
      <c r="A15" s="17" t="s">
        <v>5</v>
      </c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8" ht="15.75" x14ac:dyDescent="0.25">
      <c r="A16" s="37"/>
      <c r="B16" s="14" t="s">
        <v>635</v>
      </c>
      <c r="C16" s="15" t="s">
        <v>24</v>
      </c>
      <c r="D16" s="16" t="s">
        <v>33</v>
      </c>
      <c r="F16" s="114" t="s">
        <v>685</v>
      </c>
      <c r="G16" s="115" t="s">
        <v>21</v>
      </c>
      <c r="H16" s="116" t="s">
        <v>686</v>
      </c>
    </row>
    <row r="17" spans="1:8" ht="15.75" x14ac:dyDescent="0.25">
      <c r="A17" s="37"/>
      <c r="B17" s="7" t="s">
        <v>270</v>
      </c>
      <c r="C17" s="3" t="s">
        <v>21</v>
      </c>
      <c r="D17" s="8" t="s">
        <v>33</v>
      </c>
      <c r="F17" s="114" t="s">
        <v>311</v>
      </c>
      <c r="G17" s="115" t="s">
        <v>18</v>
      </c>
      <c r="H17" s="116" t="s">
        <v>98</v>
      </c>
    </row>
    <row r="18" spans="1:8" ht="19.5" customHeight="1" x14ac:dyDescent="0.25">
      <c r="A18" s="47" t="s">
        <v>711</v>
      </c>
      <c r="B18" s="9" t="s">
        <v>710</v>
      </c>
      <c r="C18" s="2" t="s">
        <v>21</v>
      </c>
      <c r="D18" s="10" t="s">
        <v>31</v>
      </c>
      <c r="F18" s="9" t="s">
        <v>699</v>
      </c>
      <c r="G18" s="2" t="s">
        <v>21</v>
      </c>
      <c r="H18" s="10" t="s">
        <v>53</v>
      </c>
    </row>
    <row r="19" spans="1:8" x14ac:dyDescent="0.25">
      <c r="B19" s="9" t="s">
        <v>734</v>
      </c>
      <c r="C19" s="2" t="s">
        <v>21</v>
      </c>
      <c r="D19" s="10" t="s">
        <v>19</v>
      </c>
      <c r="F19" s="9" t="s">
        <v>716</v>
      </c>
      <c r="G19" s="2" t="s">
        <v>21</v>
      </c>
      <c r="H19" s="10" t="s">
        <v>48</v>
      </c>
    </row>
    <row r="20" spans="1:8" ht="15.75" thickBot="1" x14ac:dyDescent="0.3">
      <c r="B20" s="11" t="s">
        <v>727</v>
      </c>
      <c r="C20" s="12" t="s">
        <v>21</v>
      </c>
      <c r="D20" s="13" t="s">
        <v>31</v>
      </c>
      <c r="E20" s="39" t="s">
        <v>64</v>
      </c>
      <c r="F20" s="11" t="s">
        <v>433</v>
      </c>
      <c r="G20" s="12" t="s">
        <v>23</v>
      </c>
      <c r="H20" s="13" t="s">
        <v>65</v>
      </c>
    </row>
    <row r="21" spans="1:8" ht="15.75" thickBot="1" x14ac:dyDescent="0.3">
      <c r="B21" s="1" t="s">
        <v>605</v>
      </c>
    </row>
    <row r="22" spans="1:8" ht="15.75" thickBot="1" x14ac:dyDescent="0.3">
      <c r="B22" s="4" t="s">
        <v>0</v>
      </c>
      <c r="C22" s="5" t="s">
        <v>1</v>
      </c>
      <c r="D22" s="6" t="s">
        <v>2</v>
      </c>
      <c r="F22" s="4" t="s">
        <v>3</v>
      </c>
      <c r="G22" s="5" t="s">
        <v>1</v>
      </c>
      <c r="H22" s="6" t="s">
        <v>2</v>
      </c>
    </row>
    <row r="23" spans="1:8" x14ac:dyDescent="0.25">
      <c r="A23" s="39"/>
      <c r="B23" s="7"/>
      <c r="C23" s="29"/>
      <c r="D23" s="8"/>
      <c r="F23" s="7"/>
      <c r="G23" s="29"/>
      <c r="H23" s="8"/>
    </row>
    <row r="24" spans="1:8" x14ac:dyDescent="0.25">
      <c r="A24" s="17"/>
      <c r="B24" s="7"/>
      <c r="C24" s="3"/>
      <c r="D24" s="8"/>
      <c r="F24" s="7"/>
      <c r="G24" s="3"/>
      <c r="H24" s="8"/>
    </row>
    <row r="25" spans="1:8" x14ac:dyDescent="0.25">
      <c r="B25" s="7"/>
      <c r="C25" s="3"/>
      <c r="D25" s="8"/>
      <c r="F25" s="7"/>
      <c r="G25" s="3"/>
      <c r="H25" s="8"/>
    </row>
    <row r="26" spans="1:8" x14ac:dyDescent="0.25">
      <c r="A26" s="39"/>
      <c r="B26" s="9"/>
      <c r="C26" s="2"/>
      <c r="D26" s="10"/>
      <c r="F26" s="7"/>
      <c r="G26" s="3"/>
      <c r="H26" s="8"/>
    </row>
    <row r="27" spans="1:8" ht="15.75" thickBot="1" x14ac:dyDescent="0.3">
      <c r="B27" s="11"/>
      <c r="C27" s="12"/>
      <c r="D27" s="13"/>
      <c r="F27" s="11"/>
      <c r="G27" s="12"/>
      <c r="H27" s="13"/>
    </row>
    <row r="28" spans="1:8" ht="15.75" thickBot="1" x14ac:dyDescent="0.3">
      <c r="B28" s="1" t="s">
        <v>606</v>
      </c>
    </row>
    <row r="29" spans="1:8" ht="15.75" thickBot="1" x14ac:dyDescent="0.3">
      <c r="A29" s="17"/>
      <c r="B29" s="4" t="s">
        <v>0</v>
      </c>
      <c r="C29" s="5" t="s">
        <v>1</v>
      </c>
      <c r="D29" s="6" t="s">
        <v>2</v>
      </c>
      <c r="F29" s="4" t="s">
        <v>3</v>
      </c>
      <c r="G29" s="5" t="s">
        <v>1</v>
      </c>
      <c r="H29" s="6" t="s">
        <v>2</v>
      </c>
    </row>
    <row r="30" spans="1:8" x14ac:dyDescent="0.25">
      <c r="B30" s="7"/>
      <c r="C30" s="3"/>
      <c r="D30" s="8"/>
      <c r="F30" s="7"/>
      <c r="G30" s="3"/>
      <c r="H30" s="8"/>
    </row>
    <row r="31" spans="1:8" x14ac:dyDescent="0.25">
      <c r="B31" s="7"/>
      <c r="C31" s="3"/>
      <c r="D31" s="8"/>
      <c r="F31" s="7"/>
      <c r="G31" s="3"/>
      <c r="H31" s="8"/>
    </row>
    <row r="32" spans="1:8" x14ac:dyDescent="0.25">
      <c r="B32" s="9"/>
      <c r="C32" s="2"/>
      <c r="D32" s="10"/>
      <c r="F32" s="9"/>
      <c r="G32" s="2"/>
      <c r="H32" s="10"/>
    </row>
    <row r="33" spans="2:8" ht="15.75" thickBot="1" x14ac:dyDescent="0.3">
      <c r="B33" s="11"/>
      <c r="C33" s="12"/>
      <c r="D33" s="13"/>
      <c r="F33" s="11"/>
      <c r="G33" s="12"/>
      <c r="H33" s="13"/>
    </row>
  </sheetData>
  <mergeCells count="1">
    <mergeCell ref="A1:H1"/>
  </mergeCells>
  <pageMargins left="0.7" right="0.7" top="0.75" bottom="0.75" header="0.3" footer="0.3"/>
  <pageSetup paperSize="9" scale="77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H33"/>
  <sheetViews>
    <sheetView workbookViewId="0">
      <selection activeCell="N24" sqref="N24"/>
    </sheetView>
  </sheetViews>
  <sheetFormatPr baseColWidth="10" defaultRowHeight="15" x14ac:dyDescent="0.25"/>
  <cols>
    <col min="1" max="1" width="10.28515625" customWidth="1"/>
    <col min="2" max="2" width="15.85546875" customWidth="1"/>
    <col min="3" max="3" width="6.5703125" bestFit="1" customWidth="1"/>
    <col min="4" max="4" width="14.7109375" bestFit="1" customWidth="1"/>
    <col min="5" max="5" width="11.5703125" customWidth="1"/>
    <col min="6" max="6" width="14.42578125" customWidth="1"/>
    <col min="7" max="7" width="6.5703125" bestFit="1" customWidth="1"/>
    <col min="8" max="8" width="15.7109375" customWidth="1"/>
  </cols>
  <sheetData>
    <row r="1" spans="1:8" ht="23.25" x14ac:dyDescent="0.35">
      <c r="A1" s="281" t="s">
        <v>607</v>
      </c>
      <c r="B1" s="281"/>
      <c r="C1" s="281"/>
      <c r="D1" s="281"/>
      <c r="E1" s="281"/>
      <c r="F1" s="281"/>
      <c r="G1" s="281"/>
      <c r="H1" s="281"/>
    </row>
    <row r="2" spans="1:8" ht="15.75" thickBot="1" x14ac:dyDescent="0.3">
      <c r="A2" s="41"/>
      <c r="B2" s="42" t="s">
        <v>677</v>
      </c>
      <c r="C2" s="41"/>
      <c r="D2" s="41"/>
      <c r="E2" s="41"/>
      <c r="F2" s="41"/>
      <c r="G2" s="41"/>
      <c r="H2" s="41"/>
    </row>
    <row r="3" spans="1:8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B4" s="36" t="s">
        <v>152</v>
      </c>
      <c r="C4" s="3"/>
      <c r="D4" s="8"/>
      <c r="F4" s="36" t="s">
        <v>152</v>
      </c>
      <c r="G4" s="3"/>
      <c r="H4" s="8"/>
    </row>
    <row r="5" spans="1:8" x14ac:dyDescent="0.25">
      <c r="A5" s="17" t="s">
        <v>5</v>
      </c>
      <c r="B5" s="9"/>
      <c r="C5" s="2"/>
      <c r="D5" s="10"/>
      <c r="F5" s="7"/>
      <c r="G5" s="3"/>
      <c r="H5" s="8"/>
    </row>
    <row r="6" spans="1:8" x14ac:dyDescent="0.25">
      <c r="B6" s="30"/>
      <c r="C6" s="31"/>
      <c r="D6" s="32"/>
      <c r="F6" s="51"/>
      <c r="G6" s="52"/>
      <c r="H6" s="53"/>
    </row>
    <row r="7" spans="1:8" ht="15.75" thickBot="1" x14ac:dyDescent="0.3">
      <c r="B7" s="11"/>
      <c r="C7" s="12"/>
      <c r="D7" s="13"/>
      <c r="F7" s="11"/>
      <c r="G7" s="12"/>
      <c r="H7" s="13"/>
    </row>
    <row r="8" spans="1:8" ht="15.75" thickBot="1" x14ac:dyDescent="0.3">
      <c r="B8" s="1" t="s">
        <v>678</v>
      </c>
    </row>
    <row r="9" spans="1:8" ht="15.75" thickBot="1" x14ac:dyDescent="0.3">
      <c r="A9" s="17" t="s">
        <v>5</v>
      </c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8" x14ac:dyDescent="0.25">
      <c r="A10" s="17"/>
      <c r="B10" s="7"/>
      <c r="C10" s="3"/>
      <c r="D10" s="8"/>
      <c r="F10" s="7"/>
      <c r="G10" s="3"/>
      <c r="H10" s="8"/>
    </row>
    <row r="11" spans="1:8" x14ac:dyDescent="0.25">
      <c r="B11" s="36" t="s">
        <v>6</v>
      </c>
      <c r="C11" s="3"/>
      <c r="D11" s="8"/>
      <c r="F11" s="36" t="s">
        <v>6</v>
      </c>
      <c r="G11" s="3"/>
      <c r="H11" s="8"/>
    </row>
    <row r="12" spans="1:8" x14ac:dyDescent="0.25">
      <c r="B12" s="7"/>
      <c r="C12" s="3"/>
      <c r="D12" s="8"/>
      <c r="F12" s="7"/>
      <c r="G12" s="3"/>
      <c r="H12" s="8"/>
    </row>
    <row r="13" spans="1:8" x14ac:dyDescent="0.25">
      <c r="B13" s="7"/>
      <c r="C13" s="3"/>
      <c r="D13" s="8"/>
      <c r="F13" s="9"/>
      <c r="G13" s="2"/>
      <c r="H13" s="10"/>
    </row>
    <row r="14" spans="1:8" ht="15.75" thickBot="1" x14ac:dyDescent="0.3">
      <c r="B14" s="11"/>
      <c r="C14" s="12"/>
      <c r="D14" s="13"/>
      <c r="F14" s="11"/>
      <c r="G14" s="12"/>
      <c r="H14" s="13"/>
    </row>
    <row r="15" spans="1:8" ht="15.75" thickBot="1" x14ac:dyDescent="0.3">
      <c r="A15" s="17" t="s">
        <v>5</v>
      </c>
      <c r="B15" s="1" t="s">
        <v>679</v>
      </c>
    </row>
    <row r="16" spans="1:8" ht="15.75" thickBot="1" x14ac:dyDescent="0.3">
      <c r="A16" s="37"/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</row>
    <row r="17" spans="1:8" x14ac:dyDescent="0.25">
      <c r="B17" s="14" t="s">
        <v>730</v>
      </c>
      <c r="C17" s="15" t="s">
        <v>24</v>
      </c>
      <c r="D17" s="16" t="s">
        <v>19</v>
      </c>
      <c r="F17" s="7" t="s">
        <v>523</v>
      </c>
      <c r="G17" s="3" t="s">
        <v>23</v>
      </c>
      <c r="H17" s="8" t="s">
        <v>54</v>
      </c>
    </row>
    <row r="18" spans="1:8" x14ac:dyDescent="0.25">
      <c r="B18" s="9" t="s">
        <v>383</v>
      </c>
      <c r="C18" s="2" t="s">
        <v>23</v>
      </c>
      <c r="D18" s="10" t="s">
        <v>19</v>
      </c>
      <c r="E18" s="28"/>
      <c r="F18" s="9" t="s">
        <v>636</v>
      </c>
      <c r="G18" s="2" t="s">
        <v>23</v>
      </c>
      <c r="H18" s="10" t="s">
        <v>53</v>
      </c>
    </row>
    <row r="19" spans="1:8" x14ac:dyDescent="0.25">
      <c r="B19" s="9" t="s">
        <v>44</v>
      </c>
      <c r="C19" s="2" t="s">
        <v>28</v>
      </c>
      <c r="D19" s="10" t="s">
        <v>53</v>
      </c>
      <c r="E19" s="28"/>
      <c r="F19" s="9"/>
      <c r="G19" s="2"/>
      <c r="H19" s="10"/>
    </row>
    <row r="20" spans="1:8" x14ac:dyDescent="0.25">
      <c r="A20" s="39" t="s">
        <v>72</v>
      </c>
      <c r="B20" s="7" t="s">
        <v>740</v>
      </c>
      <c r="C20" s="3" t="s">
        <v>18</v>
      </c>
      <c r="D20" s="8" t="s">
        <v>22</v>
      </c>
      <c r="F20" s="9"/>
      <c r="G20" s="2"/>
      <c r="H20" s="10"/>
    </row>
    <row r="21" spans="1:8" ht="15.75" thickBot="1" x14ac:dyDescent="0.3">
      <c r="B21" s="11"/>
      <c r="C21" s="12"/>
      <c r="D21" s="13"/>
      <c r="E21" s="39" t="s">
        <v>134</v>
      </c>
      <c r="F21" s="11" t="s">
        <v>41</v>
      </c>
      <c r="G21" s="12" t="s">
        <v>23</v>
      </c>
      <c r="H21" s="13" t="s">
        <v>20</v>
      </c>
    </row>
    <row r="22" spans="1:8" ht="15.75" thickBot="1" x14ac:dyDescent="0.3">
      <c r="B22" s="1" t="s">
        <v>680</v>
      </c>
    </row>
    <row r="23" spans="1:8" ht="15.75" thickBot="1" x14ac:dyDescent="0.3">
      <c r="A23" s="39"/>
      <c r="B23" s="18" t="s">
        <v>0</v>
      </c>
      <c r="C23" s="19" t="s">
        <v>1</v>
      </c>
      <c r="D23" s="20" t="s">
        <v>2</v>
      </c>
      <c r="F23" s="4" t="s">
        <v>3</v>
      </c>
      <c r="G23" s="5" t="s">
        <v>1</v>
      </c>
      <c r="H23" s="6" t="s">
        <v>2</v>
      </c>
    </row>
    <row r="24" spans="1:8" x14ac:dyDescent="0.25">
      <c r="A24" s="17"/>
      <c r="B24" s="14" t="s">
        <v>743</v>
      </c>
      <c r="C24" s="15"/>
      <c r="D24" s="16"/>
      <c r="F24" s="7"/>
      <c r="G24" s="3"/>
      <c r="H24" s="8"/>
    </row>
    <row r="25" spans="1:8" x14ac:dyDescent="0.25">
      <c r="B25" s="9" t="s">
        <v>744</v>
      </c>
      <c r="C25" s="2"/>
      <c r="D25" s="10"/>
      <c r="E25" s="39"/>
      <c r="F25" s="7"/>
      <c r="G25" s="3"/>
      <c r="H25" s="8"/>
    </row>
    <row r="26" spans="1:8" x14ac:dyDescent="0.25">
      <c r="A26" s="39"/>
      <c r="B26" s="9" t="s">
        <v>745</v>
      </c>
      <c r="C26" s="2"/>
      <c r="D26" s="10"/>
      <c r="F26" s="7"/>
      <c r="G26" s="3"/>
      <c r="H26" s="8"/>
    </row>
    <row r="27" spans="1:8" ht="15.75" thickBot="1" x14ac:dyDescent="0.3">
      <c r="A27" s="39"/>
      <c r="B27" s="11"/>
      <c r="C27" s="12"/>
      <c r="D27" s="13"/>
      <c r="F27" s="11"/>
      <c r="G27" s="12"/>
      <c r="H27" s="13"/>
    </row>
    <row r="28" spans="1:8" ht="15.75" thickBot="1" x14ac:dyDescent="0.3">
      <c r="B28" s="1" t="s">
        <v>681</v>
      </c>
    </row>
    <row r="29" spans="1:8" ht="15.75" thickBot="1" x14ac:dyDescent="0.3">
      <c r="B29" s="4" t="s">
        <v>0</v>
      </c>
      <c r="C29" s="5" t="s">
        <v>1</v>
      </c>
      <c r="D29" s="6" t="s">
        <v>2</v>
      </c>
      <c r="F29" s="4" t="s">
        <v>3</v>
      </c>
      <c r="G29" s="5" t="s">
        <v>1</v>
      </c>
      <c r="H29" s="6" t="s">
        <v>2</v>
      </c>
    </row>
    <row r="30" spans="1:8" x14ac:dyDescent="0.25">
      <c r="A30" s="17"/>
      <c r="B30" s="7"/>
      <c r="C30" s="3"/>
      <c r="D30" s="8"/>
      <c r="F30" s="7"/>
      <c r="G30" s="3"/>
      <c r="H30" s="8"/>
    </row>
    <row r="31" spans="1:8" x14ac:dyDescent="0.25">
      <c r="B31" s="7"/>
      <c r="C31" s="3"/>
      <c r="D31" s="8"/>
      <c r="F31" s="7"/>
      <c r="G31" s="3"/>
      <c r="H31" s="8"/>
    </row>
    <row r="32" spans="1:8" x14ac:dyDescent="0.25">
      <c r="B32" s="9"/>
      <c r="C32" s="2"/>
      <c r="D32" s="10"/>
      <c r="F32" s="9"/>
      <c r="G32" s="2"/>
      <c r="H32" s="10"/>
    </row>
    <row r="33" spans="2:8" ht="15.75" thickBot="1" x14ac:dyDescent="0.3">
      <c r="B33" s="11"/>
      <c r="C33" s="12"/>
      <c r="D33" s="13"/>
      <c r="F33" s="11"/>
      <c r="G33" s="12"/>
      <c r="H33" s="13"/>
    </row>
  </sheetData>
  <mergeCells count="1">
    <mergeCell ref="A1:H1"/>
  </mergeCells>
  <pageMargins left="0.7" right="0.7" top="0.75" bottom="0.75" header="0.3" footer="0.3"/>
  <pageSetup paperSize="9" scale="91" orientation="portrait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H32"/>
  <sheetViews>
    <sheetView workbookViewId="0">
      <selection activeCell="N24" sqref="N24"/>
    </sheetView>
  </sheetViews>
  <sheetFormatPr baseColWidth="10" defaultRowHeight="15" x14ac:dyDescent="0.25"/>
  <cols>
    <col min="1" max="1" width="10.42578125" customWidth="1"/>
    <col min="3" max="3" width="7.7109375" customWidth="1"/>
    <col min="4" max="4" width="15.42578125" bestFit="1" customWidth="1"/>
    <col min="5" max="5" width="14.28515625" customWidth="1"/>
    <col min="6" max="6" width="12.7109375" customWidth="1"/>
    <col min="7" max="7" width="6.5703125" bestFit="1" customWidth="1"/>
    <col min="8" max="8" width="16.140625" customWidth="1"/>
  </cols>
  <sheetData>
    <row r="1" spans="1:8" ht="23.25" x14ac:dyDescent="0.35">
      <c r="A1" s="281" t="s">
        <v>608</v>
      </c>
      <c r="B1" s="281"/>
      <c r="C1" s="281"/>
      <c r="D1" s="281"/>
      <c r="E1" s="281"/>
      <c r="F1" s="281"/>
      <c r="G1" s="281"/>
      <c r="H1" s="281"/>
    </row>
    <row r="2" spans="1:8" ht="15.75" thickBot="1" x14ac:dyDescent="0.3">
      <c r="A2" s="41"/>
      <c r="B2" s="42" t="s">
        <v>646</v>
      </c>
      <c r="C2" s="41"/>
      <c r="D2" s="41"/>
      <c r="E2" s="41"/>
      <c r="F2" s="41"/>
      <c r="G2" s="41"/>
      <c r="H2" s="41"/>
    </row>
    <row r="3" spans="1:8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B4" s="7"/>
      <c r="C4" s="3"/>
      <c r="D4" s="8"/>
      <c r="F4" s="7" t="s">
        <v>613</v>
      </c>
      <c r="G4" s="3" t="s">
        <v>24</v>
      </c>
      <c r="H4" s="8" t="s">
        <v>20</v>
      </c>
    </row>
    <row r="5" spans="1:8" x14ac:dyDescent="0.25">
      <c r="A5" s="17" t="s">
        <v>5</v>
      </c>
      <c r="B5" s="36" t="s">
        <v>16</v>
      </c>
      <c r="C5" s="3"/>
      <c r="D5" s="8"/>
      <c r="E5" s="39"/>
      <c r="F5" s="7" t="s">
        <v>708</v>
      </c>
      <c r="G5" s="3" t="s">
        <v>24</v>
      </c>
      <c r="H5" s="8" t="s">
        <v>19</v>
      </c>
    </row>
    <row r="6" spans="1:8" x14ac:dyDescent="0.25">
      <c r="B6" s="9"/>
      <c r="C6" s="2"/>
      <c r="D6" s="10"/>
      <c r="E6" s="39"/>
      <c r="F6" s="9" t="s">
        <v>798</v>
      </c>
      <c r="G6" s="2" t="s">
        <v>21</v>
      </c>
      <c r="H6" s="10" t="s">
        <v>39</v>
      </c>
    </row>
    <row r="7" spans="1:8" x14ac:dyDescent="0.25">
      <c r="B7" s="30"/>
      <c r="C7" s="31"/>
      <c r="D7" s="32"/>
      <c r="E7" s="39"/>
      <c r="F7" s="30" t="s">
        <v>313</v>
      </c>
      <c r="G7" s="31" t="s">
        <v>18</v>
      </c>
      <c r="H7" s="32" t="s">
        <v>32</v>
      </c>
    </row>
    <row r="8" spans="1:8" ht="15.75" thickBot="1" x14ac:dyDescent="0.3">
      <c r="B8" s="11"/>
      <c r="C8" s="12"/>
      <c r="D8" s="13"/>
      <c r="F8" s="11"/>
      <c r="G8" s="12"/>
      <c r="H8" s="13"/>
    </row>
    <row r="9" spans="1:8" ht="15.75" thickBot="1" x14ac:dyDescent="0.3">
      <c r="A9" s="17"/>
      <c r="B9" s="1" t="s">
        <v>647</v>
      </c>
    </row>
    <row r="10" spans="1:8" ht="15.75" thickBot="1" x14ac:dyDescent="0.3">
      <c r="A10" s="17" t="s">
        <v>5</v>
      </c>
      <c r="B10" s="4" t="s">
        <v>0</v>
      </c>
      <c r="C10" s="5" t="s">
        <v>1</v>
      </c>
      <c r="D10" s="6" t="s">
        <v>2</v>
      </c>
      <c r="F10" s="4" t="s">
        <v>3</v>
      </c>
      <c r="G10" s="5" t="s">
        <v>1</v>
      </c>
      <c r="H10" s="6" t="s">
        <v>2</v>
      </c>
    </row>
    <row r="11" spans="1:8" x14ac:dyDescent="0.25">
      <c r="B11" s="7" t="s">
        <v>723</v>
      </c>
      <c r="C11" s="3" t="s">
        <v>21</v>
      </c>
      <c r="D11" s="8" t="s">
        <v>39</v>
      </c>
      <c r="F11" s="7" t="s">
        <v>675</v>
      </c>
      <c r="G11" s="3" t="s">
        <v>24</v>
      </c>
      <c r="H11" s="8" t="s">
        <v>676</v>
      </c>
    </row>
    <row r="12" spans="1:8" x14ac:dyDescent="0.25">
      <c r="B12" s="7" t="s">
        <v>726</v>
      </c>
      <c r="C12" s="3" t="s">
        <v>21</v>
      </c>
      <c r="D12" s="8" t="s">
        <v>39</v>
      </c>
      <c r="F12" s="7" t="s">
        <v>722</v>
      </c>
      <c r="G12" s="3" t="s">
        <v>28</v>
      </c>
      <c r="H12" s="8" t="s">
        <v>676</v>
      </c>
    </row>
    <row r="13" spans="1:8" x14ac:dyDescent="0.25">
      <c r="A13" s="39"/>
      <c r="B13" s="7" t="s">
        <v>731</v>
      </c>
      <c r="C13" s="3" t="s">
        <v>21</v>
      </c>
      <c r="D13" s="8" t="s">
        <v>732</v>
      </c>
      <c r="F13" s="9" t="s">
        <v>748</v>
      </c>
      <c r="G13" s="2" t="s">
        <v>23</v>
      </c>
      <c r="H13" s="8" t="s">
        <v>31</v>
      </c>
    </row>
    <row r="14" spans="1:8" ht="15.75" thickBot="1" x14ac:dyDescent="0.3">
      <c r="B14" s="9" t="s">
        <v>741</v>
      </c>
      <c r="C14" s="2" t="s">
        <v>21</v>
      </c>
      <c r="D14" s="10" t="s">
        <v>63</v>
      </c>
      <c r="F14" s="11"/>
      <c r="G14" s="12"/>
      <c r="H14" s="13"/>
    </row>
    <row r="15" spans="1:8" ht="15.75" thickBot="1" x14ac:dyDescent="0.3">
      <c r="A15" s="17"/>
      <c r="B15" s="1" t="s">
        <v>648</v>
      </c>
    </row>
    <row r="16" spans="1:8" ht="15.75" thickBot="1" x14ac:dyDescent="0.3">
      <c r="A16" s="17" t="s">
        <v>5</v>
      </c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</row>
    <row r="17" spans="1:8" ht="15.75" thickBot="1" x14ac:dyDescent="0.3">
      <c r="B17" s="14"/>
      <c r="C17" s="15"/>
      <c r="D17" s="16"/>
      <c r="F17" s="14"/>
      <c r="G17" s="15"/>
      <c r="H17" s="16"/>
    </row>
    <row r="18" spans="1:8" x14ac:dyDescent="0.25">
      <c r="B18" s="14" t="s">
        <v>499</v>
      </c>
      <c r="C18" s="15" t="s">
        <v>126</v>
      </c>
      <c r="D18" s="16" t="s">
        <v>32</v>
      </c>
      <c r="F18" s="14" t="s">
        <v>499</v>
      </c>
      <c r="G18" s="15" t="s">
        <v>126</v>
      </c>
      <c r="H18" s="16" t="s">
        <v>32</v>
      </c>
    </row>
    <row r="19" spans="1:8" x14ac:dyDescent="0.25">
      <c r="B19" s="9"/>
      <c r="C19" s="2"/>
      <c r="D19" s="10"/>
      <c r="F19" s="9" t="s">
        <v>691</v>
      </c>
      <c r="G19" s="2" t="s">
        <v>692</v>
      </c>
      <c r="H19" s="10" t="s">
        <v>32</v>
      </c>
    </row>
    <row r="20" spans="1:8" ht="15.75" thickBot="1" x14ac:dyDescent="0.3">
      <c r="B20" s="11"/>
      <c r="C20" s="12"/>
      <c r="D20" s="13"/>
      <c r="F20" s="11"/>
      <c r="G20" s="12"/>
      <c r="H20" s="13"/>
    </row>
    <row r="21" spans="1:8" ht="15.75" thickBot="1" x14ac:dyDescent="0.3">
      <c r="B21" s="1" t="s">
        <v>649</v>
      </c>
    </row>
    <row r="22" spans="1:8" ht="15.75" thickBot="1" x14ac:dyDescent="0.3">
      <c r="A22" s="39"/>
      <c r="B22" s="4" t="s">
        <v>0</v>
      </c>
      <c r="C22" s="5" t="s">
        <v>1</v>
      </c>
      <c r="D22" s="6" t="s">
        <v>2</v>
      </c>
      <c r="F22" s="4" t="s">
        <v>3</v>
      </c>
      <c r="G22" s="5" t="s">
        <v>1</v>
      </c>
      <c r="H22" s="6" t="s">
        <v>2</v>
      </c>
    </row>
    <row r="23" spans="1:8" x14ac:dyDescent="0.25">
      <c r="A23" s="17"/>
      <c r="B23" s="7"/>
      <c r="C23" s="3"/>
      <c r="D23" s="8"/>
      <c r="F23" s="7"/>
      <c r="G23" s="3"/>
      <c r="H23" s="8"/>
    </row>
    <row r="24" spans="1:8" x14ac:dyDescent="0.25">
      <c r="B24" s="7"/>
      <c r="C24" s="3"/>
      <c r="D24" s="8"/>
      <c r="F24" s="7"/>
      <c r="G24" s="3"/>
      <c r="H24" s="8"/>
    </row>
    <row r="25" spans="1:8" x14ac:dyDescent="0.25">
      <c r="A25" s="39"/>
      <c r="B25" s="9"/>
      <c r="C25" s="2"/>
      <c r="D25" s="10"/>
      <c r="F25" s="7"/>
      <c r="G25" s="3"/>
      <c r="H25" s="8"/>
    </row>
    <row r="26" spans="1:8" ht="15.75" thickBot="1" x14ac:dyDescent="0.3">
      <c r="B26" s="11"/>
      <c r="C26" s="12"/>
      <c r="D26" s="13"/>
      <c r="F26" s="11"/>
      <c r="G26" s="12"/>
      <c r="H26" s="13"/>
    </row>
    <row r="27" spans="1:8" ht="15.75" thickBot="1" x14ac:dyDescent="0.3">
      <c r="B27" s="1" t="s">
        <v>650</v>
      </c>
    </row>
    <row r="28" spans="1:8" ht="15.75" thickBot="1" x14ac:dyDescent="0.3">
      <c r="A28" s="17"/>
      <c r="B28" s="4" t="s">
        <v>0</v>
      </c>
      <c r="C28" s="5" t="s">
        <v>1</v>
      </c>
      <c r="D28" s="6" t="s">
        <v>2</v>
      </c>
      <c r="F28" s="4" t="s">
        <v>3</v>
      </c>
      <c r="G28" s="5" t="s">
        <v>1</v>
      </c>
      <c r="H28" s="6" t="s">
        <v>2</v>
      </c>
    </row>
    <row r="29" spans="1:8" x14ac:dyDescent="0.25">
      <c r="B29" s="7"/>
      <c r="C29" s="3"/>
      <c r="D29" s="8"/>
      <c r="F29" s="7"/>
      <c r="G29" s="3"/>
      <c r="H29" s="8"/>
    </row>
    <row r="30" spans="1:8" x14ac:dyDescent="0.25">
      <c r="B30" s="7"/>
      <c r="C30" s="3"/>
      <c r="D30" s="8"/>
      <c r="F30" s="7"/>
      <c r="G30" s="3"/>
      <c r="H30" s="8"/>
    </row>
    <row r="31" spans="1:8" x14ac:dyDescent="0.25">
      <c r="B31" s="9"/>
      <c r="C31" s="2"/>
      <c r="D31" s="10"/>
      <c r="F31" s="9"/>
      <c r="G31" s="2"/>
      <c r="H31" s="10"/>
    </row>
    <row r="32" spans="1:8" ht="15.75" thickBot="1" x14ac:dyDescent="0.3">
      <c r="B32" s="11"/>
      <c r="C32" s="12"/>
      <c r="D32" s="13"/>
      <c r="F32" s="11"/>
      <c r="G32" s="12"/>
      <c r="H32" s="13"/>
    </row>
  </sheetData>
  <mergeCells count="1">
    <mergeCell ref="A1:H1"/>
  </mergeCells>
  <pageMargins left="0.7" right="0.7" top="0.75" bottom="0.75" header="0.3" footer="0.3"/>
  <pageSetup paperSize="9" scale="93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L33"/>
  <sheetViews>
    <sheetView workbookViewId="0">
      <selection activeCell="N24" sqref="N24"/>
    </sheetView>
  </sheetViews>
  <sheetFormatPr baseColWidth="10" defaultRowHeight="15" x14ac:dyDescent="0.25"/>
  <cols>
    <col min="1" max="1" width="15.140625" customWidth="1"/>
    <col min="4" max="4" width="15.42578125" bestFit="1" customWidth="1"/>
    <col min="5" max="5" width="11.85546875" customWidth="1"/>
    <col min="6" max="6" width="11.7109375" customWidth="1"/>
    <col min="8" max="8" width="18.5703125" customWidth="1"/>
  </cols>
  <sheetData>
    <row r="1" spans="1:8" ht="23.25" x14ac:dyDescent="0.35">
      <c r="A1" s="281" t="s">
        <v>118</v>
      </c>
      <c r="B1" s="281"/>
      <c r="C1" s="281"/>
      <c r="D1" s="281"/>
      <c r="E1" s="281"/>
      <c r="F1" s="281"/>
      <c r="G1" s="281"/>
      <c r="H1" s="281"/>
    </row>
    <row r="2" spans="1:8" ht="15.75" thickBot="1" x14ac:dyDescent="0.3">
      <c r="A2" s="41"/>
      <c r="B2" s="42" t="s">
        <v>700</v>
      </c>
      <c r="C2" s="41"/>
      <c r="D2" s="41"/>
      <c r="E2" s="41"/>
      <c r="F2" s="41"/>
      <c r="G2" s="41"/>
      <c r="H2" s="41"/>
    </row>
    <row r="3" spans="1:8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B4" s="7"/>
      <c r="C4" s="3"/>
      <c r="D4" s="8"/>
      <c r="F4" s="7" t="s">
        <v>749</v>
      </c>
      <c r="G4" s="3" t="s">
        <v>21</v>
      </c>
      <c r="H4" s="8" t="s">
        <v>750</v>
      </c>
    </row>
    <row r="5" spans="1:8" x14ac:dyDescent="0.25">
      <c r="A5" s="17" t="s">
        <v>5</v>
      </c>
      <c r="B5" s="36" t="s">
        <v>16</v>
      </c>
      <c r="C5" s="3"/>
      <c r="D5" s="8"/>
      <c r="F5" s="7" t="s">
        <v>789</v>
      </c>
      <c r="G5" s="3" t="s">
        <v>21</v>
      </c>
      <c r="H5" s="8" t="s">
        <v>43</v>
      </c>
    </row>
    <row r="6" spans="1:8" x14ac:dyDescent="0.25">
      <c r="B6" s="9"/>
      <c r="C6" s="2"/>
      <c r="D6" s="10"/>
      <c r="F6" s="9" t="s">
        <v>632</v>
      </c>
      <c r="G6" s="2" t="s">
        <v>24</v>
      </c>
      <c r="H6" s="10" t="s">
        <v>36</v>
      </c>
    </row>
    <row r="7" spans="1:8" ht="15.75" thickBot="1" x14ac:dyDescent="0.3">
      <c r="B7" s="11"/>
      <c r="C7" s="12"/>
      <c r="D7" s="13"/>
      <c r="F7" s="11" t="s">
        <v>791</v>
      </c>
      <c r="G7" s="12" t="s">
        <v>18</v>
      </c>
      <c r="H7" s="13" t="s">
        <v>97</v>
      </c>
    </row>
    <row r="8" spans="1:8" ht="15.75" thickBot="1" x14ac:dyDescent="0.3">
      <c r="B8" s="1" t="s">
        <v>701</v>
      </c>
    </row>
    <row r="9" spans="1:8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8" x14ac:dyDescent="0.25">
      <c r="A10" s="17" t="s">
        <v>5</v>
      </c>
      <c r="B10" s="7" t="s">
        <v>503</v>
      </c>
      <c r="C10" s="3" t="s">
        <v>52</v>
      </c>
      <c r="D10" s="8" t="s">
        <v>14</v>
      </c>
      <c r="E10" s="34" t="s">
        <v>728</v>
      </c>
      <c r="F10" s="7" t="s">
        <v>519</v>
      </c>
      <c r="G10" s="3" t="s">
        <v>18</v>
      </c>
      <c r="H10" s="8" t="s">
        <v>54</v>
      </c>
    </row>
    <row r="11" spans="1:8" x14ac:dyDescent="0.25">
      <c r="B11" s="7" t="s">
        <v>635</v>
      </c>
      <c r="C11" s="3" t="s">
        <v>24</v>
      </c>
      <c r="D11" s="8" t="s">
        <v>33</v>
      </c>
      <c r="F11" s="7" t="s">
        <v>574</v>
      </c>
      <c r="G11" s="3" t="s">
        <v>52</v>
      </c>
      <c r="H11" s="8" t="s">
        <v>53</v>
      </c>
    </row>
    <row r="12" spans="1:8" x14ac:dyDescent="0.25">
      <c r="B12" s="7" t="s">
        <v>698</v>
      </c>
      <c r="C12" s="3" t="s">
        <v>18</v>
      </c>
      <c r="D12" s="8" t="s">
        <v>26</v>
      </c>
      <c r="F12" s="9" t="s">
        <v>747</v>
      </c>
      <c r="G12" s="2" t="s">
        <v>18</v>
      </c>
      <c r="H12" s="10" t="s">
        <v>47</v>
      </c>
    </row>
    <row r="13" spans="1:8" x14ac:dyDescent="0.25">
      <c r="B13" s="51"/>
      <c r="C13" s="52"/>
      <c r="D13" s="53"/>
      <c r="F13" s="30"/>
      <c r="G13" s="31"/>
      <c r="H13" s="32"/>
    </row>
    <row r="14" spans="1:8" ht="15.75" thickBot="1" x14ac:dyDescent="0.3">
      <c r="B14" s="11"/>
      <c r="C14" s="12"/>
      <c r="D14" s="13"/>
      <c r="E14" s="39"/>
      <c r="F14" s="11"/>
      <c r="G14" s="12"/>
      <c r="H14" s="13"/>
    </row>
    <row r="15" spans="1:8" ht="15.75" thickBot="1" x14ac:dyDescent="0.3">
      <c r="B15" s="1" t="s">
        <v>702</v>
      </c>
    </row>
    <row r="16" spans="1:8" ht="15.75" thickBot="1" x14ac:dyDescent="0.3"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</row>
    <row r="17" spans="1:12" x14ac:dyDescent="0.25">
      <c r="A17" s="17" t="s">
        <v>5</v>
      </c>
      <c r="B17" s="7" t="s">
        <v>833</v>
      </c>
      <c r="C17" s="3" t="s">
        <v>52</v>
      </c>
      <c r="D17" s="8" t="s">
        <v>65</v>
      </c>
      <c r="E17" s="39"/>
      <c r="F17" s="14" t="s">
        <v>725</v>
      </c>
      <c r="G17" s="15" t="s">
        <v>24</v>
      </c>
      <c r="H17" s="16" t="s">
        <v>27</v>
      </c>
    </row>
    <row r="18" spans="1:12" x14ac:dyDescent="0.25">
      <c r="B18" s="9" t="s">
        <v>311</v>
      </c>
      <c r="C18" s="2" t="s">
        <v>25</v>
      </c>
      <c r="D18" s="10" t="s">
        <v>98</v>
      </c>
      <c r="F18" s="9" t="s">
        <v>805</v>
      </c>
      <c r="G18" s="2" t="s">
        <v>21</v>
      </c>
      <c r="H18" s="10" t="s">
        <v>686</v>
      </c>
    </row>
    <row r="19" spans="1:12" x14ac:dyDescent="0.25">
      <c r="B19" s="7" t="s">
        <v>586</v>
      </c>
      <c r="C19" s="3" t="s">
        <v>21</v>
      </c>
      <c r="D19" s="8" t="s">
        <v>43</v>
      </c>
      <c r="E19" s="28"/>
      <c r="F19" s="9" t="s">
        <v>746</v>
      </c>
      <c r="G19" s="2" t="s">
        <v>18</v>
      </c>
      <c r="H19" s="10" t="s">
        <v>22</v>
      </c>
      <c r="L19" t="s">
        <v>107</v>
      </c>
    </row>
    <row r="20" spans="1:12" x14ac:dyDescent="0.25">
      <c r="B20" s="30"/>
      <c r="C20" s="31"/>
      <c r="D20" s="32"/>
      <c r="E20" s="28"/>
      <c r="F20" s="9" t="s">
        <v>590</v>
      </c>
      <c r="G20" s="2" t="s">
        <v>21</v>
      </c>
      <c r="H20" s="10" t="s">
        <v>34</v>
      </c>
    </row>
    <row r="21" spans="1:12" ht="15.75" thickBot="1" x14ac:dyDescent="0.3">
      <c r="B21" s="11"/>
      <c r="C21" s="12"/>
      <c r="D21" s="13"/>
      <c r="F21" s="11"/>
      <c r="G21" s="12"/>
      <c r="H21" s="13"/>
    </row>
    <row r="22" spans="1:12" ht="15.75" thickBot="1" x14ac:dyDescent="0.3">
      <c r="B22" s="1" t="s">
        <v>703</v>
      </c>
    </row>
    <row r="23" spans="1:12" ht="15.75" thickBot="1" x14ac:dyDescent="0.3">
      <c r="B23" s="4" t="s">
        <v>0</v>
      </c>
      <c r="C23" s="5" t="s">
        <v>1</v>
      </c>
      <c r="D23" s="6" t="s">
        <v>2</v>
      </c>
      <c r="F23" s="4" t="s">
        <v>3</v>
      </c>
      <c r="G23" s="5" t="s">
        <v>1</v>
      </c>
      <c r="H23" s="6" t="s">
        <v>2</v>
      </c>
    </row>
    <row r="24" spans="1:12" x14ac:dyDescent="0.25">
      <c r="A24" s="17"/>
      <c r="B24" s="7"/>
      <c r="C24" s="3"/>
      <c r="D24" s="8"/>
      <c r="F24" s="7"/>
      <c r="G24" s="3"/>
      <c r="H24" s="8"/>
    </row>
    <row r="25" spans="1:12" x14ac:dyDescent="0.25">
      <c r="B25" s="7"/>
      <c r="C25" s="3"/>
      <c r="D25" s="8"/>
      <c r="F25" s="7"/>
      <c r="G25" s="3"/>
      <c r="H25" s="8"/>
    </row>
    <row r="26" spans="1:12" x14ac:dyDescent="0.25">
      <c r="B26" s="9"/>
      <c r="C26" s="2"/>
      <c r="D26" s="10"/>
      <c r="F26" s="7"/>
      <c r="G26" s="3"/>
      <c r="H26" s="8"/>
    </row>
    <row r="27" spans="1:12" ht="15.75" thickBot="1" x14ac:dyDescent="0.3">
      <c r="A27" s="39"/>
      <c r="B27" s="11"/>
      <c r="C27" s="12"/>
      <c r="D27" s="13"/>
      <c r="F27" s="11"/>
      <c r="G27" s="12"/>
      <c r="H27" s="13"/>
    </row>
    <row r="28" spans="1:12" ht="15.75" thickBot="1" x14ac:dyDescent="0.3">
      <c r="B28" s="1" t="s">
        <v>704</v>
      </c>
    </row>
    <row r="29" spans="1:12" ht="15.75" thickBot="1" x14ac:dyDescent="0.3">
      <c r="B29" s="4" t="s">
        <v>0</v>
      </c>
      <c r="C29" s="5" t="s">
        <v>1</v>
      </c>
      <c r="D29" s="6" t="s">
        <v>2</v>
      </c>
      <c r="F29" s="4" t="s">
        <v>3</v>
      </c>
      <c r="G29" s="5" t="s">
        <v>1</v>
      </c>
      <c r="H29" s="6" t="s">
        <v>2</v>
      </c>
    </row>
    <row r="30" spans="1:12" x14ac:dyDescent="0.25">
      <c r="A30" s="39"/>
      <c r="B30" s="7"/>
      <c r="C30" s="3"/>
      <c r="D30" s="8"/>
      <c r="F30" s="7"/>
      <c r="G30" s="3"/>
      <c r="H30" s="8"/>
    </row>
    <row r="31" spans="1:12" x14ac:dyDescent="0.25">
      <c r="A31" s="17"/>
      <c r="B31" s="7"/>
      <c r="C31" s="3"/>
      <c r="D31" s="8"/>
      <c r="F31" s="7"/>
      <c r="G31" s="3"/>
      <c r="H31" s="8"/>
    </row>
    <row r="32" spans="1:12" x14ac:dyDescent="0.25">
      <c r="B32" s="9"/>
      <c r="C32" s="2"/>
      <c r="D32" s="10"/>
      <c r="F32" s="9"/>
      <c r="G32" s="2"/>
      <c r="H32" s="10"/>
    </row>
    <row r="33" spans="2:8" ht="15.75" thickBot="1" x14ac:dyDescent="0.3">
      <c r="B33" s="11"/>
      <c r="C33" s="12"/>
      <c r="D33" s="13"/>
      <c r="F33" s="11"/>
      <c r="G33" s="12"/>
      <c r="H33" s="13"/>
    </row>
  </sheetData>
  <mergeCells count="1">
    <mergeCell ref="A1:H1"/>
  </mergeCells>
  <pageMargins left="0.7" right="0.7" top="0.75" bottom="0.75" header="0.3" footer="0.3"/>
  <pageSetup paperSize="9" scale="73" orientation="portrait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H31"/>
  <sheetViews>
    <sheetView workbookViewId="0">
      <selection activeCell="N24" sqref="N24"/>
    </sheetView>
  </sheetViews>
  <sheetFormatPr baseColWidth="10" defaultRowHeight="15" x14ac:dyDescent="0.25"/>
  <cols>
    <col min="2" max="2" width="16.7109375" customWidth="1"/>
    <col min="3" max="3" width="7" customWidth="1"/>
    <col min="4" max="4" width="17.5703125" customWidth="1"/>
    <col min="5" max="5" width="8.5703125" customWidth="1"/>
    <col min="6" max="6" width="13.7109375" customWidth="1"/>
    <col min="7" max="7" width="9" customWidth="1"/>
    <col min="8" max="8" width="18.42578125" customWidth="1"/>
  </cols>
  <sheetData>
    <row r="1" spans="1:8" ht="23.25" x14ac:dyDescent="0.35">
      <c r="A1" s="281" t="s">
        <v>122</v>
      </c>
      <c r="B1" s="281"/>
      <c r="C1" s="281"/>
      <c r="D1" s="281"/>
      <c r="E1" s="281"/>
      <c r="F1" s="281"/>
      <c r="G1" s="281"/>
      <c r="H1" s="281"/>
    </row>
    <row r="2" spans="1:8" ht="15.75" thickBot="1" x14ac:dyDescent="0.3">
      <c r="A2" s="41"/>
      <c r="B2" s="42" t="s">
        <v>751</v>
      </c>
      <c r="C2" s="41"/>
      <c r="D2" s="41"/>
      <c r="E2" s="41"/>
      <c r="F2" s="41"/>
      <c r="G2" s="41"/>
      <c r="H2" s="41"/>
    </row>
    <row r="3" spans="1:8" ht="15.75" thickBot="1" x14ac:dyDescent="0.3">
      <c r="A3" s="17" t="s">
        <v>5</v>
      </c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B4" s="7"/>
      <c r="C4" s="3"/>
      <c r="D4" s="8"/>
      <c r="F4" s="7" t="s">
        <v>752</v>
      </c>
      <c r="G4" s="3" t="s">
        <v>28</v>
      </c>
      <c r="H4" s="8" t="s">
        <v>753</v>
      </c>
    </row>
    <row r="5" spans="1:8" x14ac:dyDescent="0.25">
      <c r="A5" s="17"/>
      <c r="B5" s="36" t="s">
        <v>16</v>
      </c>
      <c r="C5" s="3"/>
      <c r="D5" s="8"/>
      <c r="F5" s="7" t="s">
        <v>790</v>
      </c>
      <c r="G5" s="3" t="s">
        <v>28</v>
      </c>
      <c r="H5" s="8" t="s">
        <v>19</v>
      </c>
    </row>
    <row r="6" spans="1:8" x14ac:dyDescent="0.25">
      <c r="B6" s="9"/>
      <c r="C6" s="2"/>
      <c r="D6" s="10"/>
      <c r="E6" s="39"/>
      <c r="F6" s="9" t="s">
        <v>794</v>
      </c>
      <c r="G6" s="2" t="s">
        <v>712</v>
      </c>
      <c r="H6" s="10" t="s">
        <v>310</v>
      </c>
    </row>
    <row r="7" spans="1:8" ht="15.75" thickBot="1" x14ac:dyDescent="0.3">
      <c r="B7" s="11"/>
      <c r="C7" s="12"/>
      <c r="D7" s="13"/>
      <c r="F7" s="11" t="s">
        <v>796</v>
      </c>
      <c r="G7" s="12" t="s">
        <v>18</v>
      </c>
      <c r="H7" s="13" t="s">
        <v>19</v>
      </c>
    </row>
    <row r="8" spans="1:8" ht="15.75" thickBot="1" x14ac:dyDescent="0.3">
      <c r="B8" s="1" t="s">
        <v>754</v>
      </c>
    </row>
    <row r="9" spans="1:8" ht="15.75" thickBot="1" x14ac:dyDescent="0.3">
      <c r="A9" s="17" t="s">
        <v>5</v>
      </c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8" x14ac:dyDescent="0.25">
      <c r="A10" s="17"/>
      <c r="B10" s="14" t="s">
        <v>797</v>
      </c>
      <c r="C10" s="15" t="s">
        <v>21</v>
      </c>
      <c r="D10" s="16" t="s">
        <v>19</v>
      </c>
      <c r="F10" s="14" t="s">
        <v>691</v>
      </c>
      <c r="G10" s="15" t="s">
        <v>23</v>
      </c>
      <c r="H10" s="16" t="s">
        <v>428</v>
      </c>
    </row>
    <row r="11" spans="1:8" x14ac:dyDescent="0.25">
      <c r="A11" s="17"/>
      <c r="B11" s="7" t="s">
        <v>525</v>
      </c>
      <c r="C11" s="3" t="s">
        <v>21</v>
      </c>
      <c r="D11" s="8" t="s">
        <v>22</v>
      </c>
      <c r="F11" s="7" t="s">
        <v>802</v>
      </c>
      <c r="G11" s="3" t="s">
        <v>21</v>
      </c>
      <c r="H11" s="8" t="s">
        <v>40</v>
      </c>
    </row>
    <row r="12" spans="1:8" x14ac:dyDescent="0.25">
      <c r="A12" s="47"/>
      <c r="B12" s="7" t="s">
        <v>799</v>
      </c>
      <c r="C12" s="3" t="s">
        <v>21</v>
      </c>
      <c r="D12" s="8" t="s">
        <v>47</v>
      </c>
      <c r="F12" s="9" t="s">
        <v>788</v>
      </c>
      <c r="G12" s="2" t="s">
        <v>21</v>
      </c>
      <c r="H12" s="10" t="s">
        <v>39</v>
      </c>
    </row>
    <row r="13" spans="1:8" ht="15.75" thickBot="1" x14ac:dyDescent="0.3">
      <c r="B13" s="11" t="s">
        <v>800</v>
      </c>
      <c r="C13" s="12" t="s">
        <v>21</v>
      </c>
      <c r="D13" s="13" t="s">
        <v>55</v>
      </c>
      <c r="F13" s="111" t="s">
        <v>96</v>
      </c>
      <c r="G13" s="112" t="s">
        <v>21</v>
      </c>
      <c r="H13" s="113" t="s">
        <v>39</v>
      </c>
    </row>
    <row r="14" spans="1:8" ht="15.75" thickBot="1" x14ac:dyDescent="0.3">
      <c r="B14" s="1" t="s">
        <v>755</v>
      </c>
    </row>
    <row r="15" spans="1:8" ht="15.75" thickBot="1" x14ac:dyDescent="0.3">
      <c r="A15" s="17" t="s">
        <v>5</v>
      </c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8" x14ac:dyDescent="0.25">
      <c r="A16" s="17"/>
      <c r="B16" s="14"/>
      <c r="C16" s="15"/>
      <c r="D16" s="16"/>
      <c r="F16" s="14"/>
      <c r="G16" s="15"/>
      <c r="H16" s="16"/>
    </row>
    <row r="17" spans="1:8" x14ac:dyDescent="0.25">
      <c r="B17" s="56" t="s">
        <v>154</v>
      </c>
      <c r="C17" s="57" t="s">
        <v>42</v>
      </c>
      <c r="D17" s="58" t="s">
        <v>27</v>
      </c>
      <c r="E17" s="39"/>
      <c r="F17" s="56" t="s">
        <v>154</v>
      </c>
      <c r="G17" s="57" t="s">
        <v>42</v>
      </c>
      <c r="H17" s="58" t="s">
        <v>27</v>
      </c>
    </row>
    <row r="18" spans="1:8" x14ac:dyDescent="0.25">
      <c r="B18" s="9"/>
      <c r="C18" s="2"/>
      <c r="D18" s="10"/>
      <c r="F18" s="9"/>
      <c r="G18" s="2"/>
      <c r="H18" s="10"/>
    </row>
    <row r="19" spans="1:8" ht="15.75" thickBot="1" x14ac:dyDescent="0.3">
      <c r="B19" s="11"/>
      <c r="C19" s="12"/>
      <c r="D19" s="13"/>
      <c r="F19" s="11"/>
      <c r="G19" s="12"/>
      <c r="H19" s="13"/>
    </row>
    <row r="20" spans="1:8" ht="15.75" thickBot="1" x14ac:dyDescent="0.3">
      <c r="B20" s="1" t="s">
        <v>756</v>
      </c>
    </row>
    <row r="21" spans="1:8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</row>
    <row r="22" spans="1:8" x14ac:dyDescent="0.25">
      <c r="A22" s="17"/>
      <c r="B22" s="7"/>
      <c r="C22" s="3"/>
      <c r="D22" s="8"/>
      <c r="F22" s="7"/>
      <c r="G22" s="3"/>
      <c r="H22" s="8"/>
    </row>
    <row r="23" spans="1:8" x14ac:dyDescent="0.25">
      <c r="B23" s="7"/>
      <c r="C23" s="3"/>
      <c r="D23" s="8"/>
      <c r="F23" s="7"/>
      <c r="G23" s="3"/>
      <c r="H23" s="8"/>
    </row>
    <row r="24" spans="1:8" x14ac:dyDescent="0.25">
      <c r="B24" s="9"/>
      <c r="C24" s="2"/>
      <c r="D24" s="10"/>
      <c r="F24" s="7"/>
      <c r="G24" s="3"/>
      <c r="H24" s="8"/>
    </row>
    <row r="25" spans="1:8" ht="15.75" thickBot="1" x14ac:dyDescent="0.3">
      <c r="A25" s="39"/>
      <c r="B25" s="11"/>
      <c r="C25" s="12"/>
      <c r="D25" s="13"/>
      <c r="F25" s="11"/>
      <c r="G25" s="12"/>
      <c r="H25" s="13"/>
    </row>
    <row r="26" spans="1:8" ht="15.75" thickBot="1" x14ac:dyDescent="0.3">
      <c r="B26" s="1" t="s">
        <v>757</v>
      </c>
    </row>
    <row r="27" spans="1:8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</row>
    <row r="28" spans="1:8" x14ac:dyDescent="0.25">
      <c r="A28" s="28"/>
      <c r="B28" s="7"/>
      <c r="C28" s="3"/>
      <c r="D28" s="8"/>
      <c r="F28" s="7"/>
      <c r="G28" s="3"/>
      <c r="H28" s="8"/>
    </row>
    <row r="29" spans="1:8" x14ac:dyDescent="0.25">
      <c r="A29" s="17"/>
      <c r="B29" s="7"/>
      <c r="C29" s="3"/>
      <c r="D29" s="8"/>
      <c r="F29" s="7"/>
      <c r="G29" s="3"/>
      <c r="H29" s="8"/>
    </row>
    <row r="30" spans="1:8" x14ac:dyDescent="0.25">
      <c r="B30" s="9"/>
      <c r="C30" s="2"/>
      <c r="D30" s="10"/>
      <c r="F30" s="9"/>
      <c r="G30" s="2"/>
      <c r="H30" s="10"/>
    </row>
    <row r="31" spans="1:8" ht="15.75" thickBot="1" x14ac:dyDescent="0.3">
      <c r="B31" s="7"/>
      <c r="C31" s="3"/>
      <c r="D31" s="8"/>
      <c r="F31" s="11"/>
      <c r="G31" s="12"/>
      <c r="H31" s="13"/>
    </row>
  </sheetData>
  <mergeCells count="1">
    <mergeCell ref="A1:H1"/>
  </mergeCells>
  <pageMargins left="0.7" right="0.7" top="0.75" bottom="0.75" header="0.3" footer="0.3"/>
  <pageSetup paperSize="9" scale="85" orientation="portrait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N32"/>
  <sheetViews>
    <sheetView zoomScaleNormal="100" workbookViewId="0">
      <selection activeCell="N24" sqref="N24"/>
    </sheetView>
  </sheetViews>
  <sheetFormatPr baseColWidth="10" defaultRowHeight="15" x14ac:dyDescent="0.25"/>
  <cols>
    <col min="1" max="1" width="12.85546875" customWidth="1"/>
    <col min="2" max="2" width="16.7109375" customWidth="1"/>
    <col min="3" max="3" width="7.140625" customWidth="1"/>
    <col min="4" max="4" width="15.140625" customWidth="1"/>
    <col min="5" max="5" width="14.5703125" bestFit="1" customWidth="1"/>
    <col min="6" max="6" width="15" bestFit="1" customWidth="1"/>
    <col min="7" max="7" width="7.85546875" customWidth="1"/>
    <col min="8" max="8" width="17.42578125" customWidth="1"/>
  </cols>
  <sheetData>
    <row r="1" spans="1:11" ht="23.25" x14ac:dyDescent="0.35">
      <c r="A1" s="281" t="s">
        <v>123</v>
      </c>
      <c r="B1" s="281"/>
      <c r="C1" s="281"/>
      <c r="D1" s="281"/>
      <c r="E1" s="281"/>
      <c r="F1" s="281"/>
      <c r="G1" s="281"/>
      <c r="H1" s="281"/>
    </row>
    <row r="2" spans="1:11" ht="15.75" thickBot="1" x14ac:dyDescent="0.3">
      <c r="A2" s="41"/>
      <c r="B2" s="42" t="s">
        <v>758</v>
      </c>
      <c r="C2" s="41"/>
      <c r="D2" s="41"/>
      <c r="E2" s="41"/>
      <c r="F2" s="41"/>
      <c r="G2" s="41"/>
      <c r="H2" s="41"/>
    </row>
    <row r="3" spans="1:11" ht="15.75" thickBot="1" x14ac:dyDescent="0.3">
      <c r="A3" s="17" t="s">
        <v>5</v>
      </c>
      <c r="B3" s="18" t="s">
        <v>0</v>
      </c>
      <c r="C3" s="19" t="s">
        <v>1</v>
      </c>
      <c r="D3" s="20" t="s">
        <v>2</v>
      </c>
      <c r="F3" s="18" t="s">
        <v>3</v>
      </c>
      <c r="G3" s="19" t="s">
        <v>1</v>
      </c>
      <c r="H3" s="20" t="s">
        <v>2</v>
      </c>
    </row>
    <row r="4" spans="1:11" x14ac:dyDescent="0.25">
      <c r="B4" s="14" t="s">
        <v>806</v>
      </c>
      <c r="C4" s="15" t="s">
        <v>52</v>
      </c>
      <c r="D4" s="16" t="s">
        <v>670</v>
      </c>
      <c r="F4" s="14"/>
      <c r="G4" s="15"/>
      <c r="H4" s="16"/>
    </row>
    <row r="5" spans="1:11" x14ac:dyDescent="0.25">
      <c r="A5" s="37"/>
      <c r="B5" s="9" t="s">
        <v>332</v>
      </c>
      <c r="C5" s="2" t="s">
        <v>21</v>
      </c>
      <c r="D5" s="10" t="s">
        <v>47</v>
      </c>
      <c r="E5" s="39"/>
      <c r="F5" s="56" t="s">
        <v>16</v>
      </c>
      <c r="G5" s="2"/>
      <c r="H5" s="10"/>
    </row>
    <row r="6" spans="1:11" x14ac:dyDescent="0.25">
      <c r="B6" s="9" t="s">
        <v>150</v>
      </c>
      <c r="C6" s="2" t="s">
        <v>24</v>
      </c>
      <c r="D6" s="10" t="s">
        <v>65</v>
      </c>
      <c r="E6" s="39"/>
      <c r="F6" s="9"/>
      <c r="G6" s="2"/>
      <c r="H6" s="10"/>
    </row>
    <row r="7" spans="1:11" ht="15.75" thickBot="1" x14ac:dyDescent="0.3">
      <c r="B7" s="11"/>
      <c r="C7" s="12"/>
      <c r="D7" s="13"/>
      <c r="F7" s="11"/>
      <c r="G7" s="12"/>
      <c r="H7" s="13"/>
    </row>
    <row r="8" spans="1:11" ht="15.75" thickBot="1" x14ac:dyDescent="0.3">
      <c r="B8" s="1" t="s">
        <v>759</v>
      </c>
    </row>
    <row r="9" spans="1:11" ht="15.75" thickBot="1" x14ac:dyDescent="0.3">
      <c r="A9" s="17" t="s">
        <v>5</v>
      </c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11" x14ac:dyDescent="0.25">
      <c r="A10" s="37"/>
      <c r="B10" s="7" t="s">
        <v>280</v>
      </c>
      <c r="C10" s="3" t="s">
        <v>52</v>
      </c>
      <c r="D10" s="8" t="s">
        <v>65</v>
      </c>
      <c r="F10" s="7" t="s">
        <v>803</v>
      </c>
      <c r="G10" s="3" t="s">
        <v>24</v>
      </c>
      <c r="H10" s="8" t="s">
        <v>124</v>
      </c>
      <c r="K10" t="s">
        <v>107</v>
      </c>
    </row>
    <row r="11" spans="1:11" ht="18.75" x14ac:dyDescent="0.3">
      <c r="A11" s="39" t="s">
        <v>148</v>
      </c>
      <c r="B11" s="7" t="s">
        <v>841</v>
      </c>
      <c r="C11" s="3" t="s">
        <v>23</v>
      </c>
      <c r="D11" s="8" t="s">
        <v>39</v>
      </c>
      <c r="E11" s="54" t="s">
        <v>153</v>
      </c>
      <c r="F11" s="7" t="s">
        <v>818</v>
      </c>
      <c r="G11" s="3" t="s">
        <v>21</v>
      </c>
      <c r="H11" s="8" t="s">
        <v>670</v>
      </c>
    </row>
    <row r="12" spans="1:11" x14ac:dyDescent="0.25">
      <c r="A12" s="39"/>
      <c r="B12" s="9"/>
      <c r="C12" s="2"/>
      <c r="D12" s="10"/>
      <c r="F12" s="9" t="s">
        <v>829</v>
      </c>
      <c r="G12" s="2" t="s">
        <v>21</v>
      </c>
      <c r="H12" s="10" t="s">
        <v>670</v>
      </c>
    </row>
    <row r="13" spans="1:11" ht="15.75" thickBot="1" x14ac:dyDescent="0.3">
      <c r="B13" s="11" t="s">
        <v>809</v>
      </c>
      <c r="C13" s="12" t="s">
        <v>21</v>
      </c>
      <c r="D13" s="13" t="s">
        <v>22</v>
      </c>
      <c r="F13" s="11"/>
      <c r="G13" s="12"/>
      <c r="H13" s="13"/>
    </row>
    <row r="14" spans="1:11" ht="15.75" thickBot="1" x14ac:dyDescent="0.3">
      <c r="B14" s="1" t="s">
        <v>760</v>
      </c>
    </row>
    <row r="15" spans="1:11" ht="15.75" thickBot="1" x14ac:dyDescent="0.3">
      <c r="A15" s="17" t="s">
        <v>5</v>
      </c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  <c r="J15" s="28"/>
    </row>
    <row r="16" spans="1:11" x14ac:dyDescent="0.25">
      <c r="A16" s="28" t="s">
        <v>834</v>
      </c>
      <c r="B16" s="14" t="s">
        <v>41</v>
      </c>
      <c r="C16" s="15" t="s">
        <v>23</v>
      </c>
      <c r="D16" s="16" t="s">
        <v>20</v>
      </c>
      <c r="E16" s="39"/>
      <c r="F16" s="119" t="s">
        <v>480</v>
      </c>
      <c r="G16" s="15" t="s">
        <v>21</v>
      </c>
      <c r="H16" s="16" t="s">
        <v>26</v>
      </c>
    </row>
    <row r="17" spans="1:14" x14ac:dyDescent="0.25">
      <c r="B17" s="9"/>
      <c r="C17" s="2"/>
      <c r="D17" s="10"/>
      <c r="E17" s="39" t="s">
        <v>807</v>
      </c>
      <c r="F17" s="60" t="s">
        <v>693</v>
      </c>
      <c r="G17" s="2" t="s">
        <v>21</v>
      </c>
      <c r="H17" s="10" t="s">
        <v>22</v>
      </c>
      <c r="I17" t="s">
        <v>721</v>
      </c>
    </row>
    <row r="18" spans="1:14" x14ac:dyDescent="0.25">
      <c r="A18" s="28"/>
      <c r="B18" s="9" t="s">
        <v>836</v>
      </c>
      <c r="C18" s="2" t="s">
        <v>837</v>
      </c>
      <c r="D18" s="10" t="s">
        <v>98</v>
      </c>
      <c r="E18" s="28"/>
      <c r="F18" s="9" t="s">
        <v>723</v>
      </c>
      <c r="G18" s="2" t="s">
        <v>21</v>
      </c>
      <c r="H18" s="10" t="s">
        <v>39</v>
      </c>
    </row>
    <row r="19" spans="1:14" x14ac:dyDescent="0.25">
      <c r="A19" s="28"/>
      <c r="B19" s="9"/>
      <c r="C19" s="2"/>
      <c r="D19" s="10"/>
      <c r="E19" s="39" t="s">
        <v>134</v>
      </c>
      <c r="F19" s="9" t="s">
        <v>243</v>
      </c>
      <c r="G19" s="2" t="s">
        <v>23</v>
      </c>
      <c r="H19" s="10" t="s">
        <v>19</v>
      </c>
    </row>
    <row r="20" spans="1:14" ht="15.75" thickBot="1" x14ac:dyDescent="0.3">
      <c r="B20" s="11"/>
      <c r="C20" s="12"/>
      <c r="D20" s="13"/>
      <c r="E20" s="39" t="s">
        <v>134</v>
      </c>
      <c r="F20" s="11" t="s">
        <v>433</v>
      </c>
      <c r="G20" s="12" t="s">
        <v>23</v>
      </c>
      <c r="H20" s="13" t="s">
        <v>65</v>
      </c>
      <c r="I20" t="s">
        <v>721</v>
      </c>
    </row>
    <row r="21" spans="1:14" ht="15.75" thickBot="1" x14ac:dyDescent="0.3">
      <c r="B21" s="1" t="s">
        <v>761</v>
      </c>
    </row>
    <row r="22" spans="1:14" ht="15.75" thickBot="1" x14ac:dyDescent="0.3">
      <c r="B22" s="4" t="s">
        <v>0</v>
      </c>
      <c r="C22" s="5" t="s">
        <v>1</v>
      </c>
      <c r="D22" s="6" t="s">
        <v>2</v>
      </c>
      <c r="F22" s="4" t="s">
        <v>3</v>
      </c>
      <c r="G22" s="5" t="s">
        <v>1</v>
      </c>
      <c r="H22" s="6" t="s">
        <v>2</v>
      </c>
    </row>
    <row r="23" spans="1:14" x14ac:dyDescent="0.25">
      <c r="A23" s="17"/>
      <c r="B23" s="7"/>
      <c r="C23" s="3"/>
      <c r="D23" s="8"/>
      <c r="E23" s="39"/>
      <c r="F23" s="7"/>
      <c r="G23" s="3"/>
      <c r="H23" s="8"/>
    </row>
    <row r="24" spans="1:14" x14ac:dyDescent="0.25">
      <c r="B24" s="7"/>
      <c r="C24" s="3"/>
      <c r="D24" s="8"/>
      <c r="F24" s="7"/>
      <c r="G24" s="3"/>
      <c r="H24" s="8"/>
      <c r="N24" t="s">
        <v>107</v>
      </c>
    </row>
    <row r="25" spans="1:14" x14ac:dyDescent="0.25">
      <c r="B25" s="9"/>
      <c r="C25" s="2"/>
      <c r="D25" s="10"/>
      <c r="F25" s="7"/>
      <c r="G25" s="3"/>
      <c r="H25" s="8"/>
    </row>
    <row r="26" spans="1:14" ht="15.75" thickBot="1" x14ac:dyDescent="0.3">
      <c r="A26" s="39"/>
      <c r="B26" s="11"/>
      <c r="C26" s="12"/>
      <c r="D26" s="13"/>
      <c r="F26" s="7"/>
      <c r="G26" s="3"/>
      <c r="H26" s="8"/>
    </row>
    <row r="27" spans="1:14" ht="15.75" thickBot="1" x14ac:dyDescent="0.3">
      <c r="B27" s="1" t="s">
        <v>762</v>
      </c>
    </row>
    <row r="28" spans="1:14" ht="15.75" thickBot="1" x14ac:dyDescent="0.3">
      <c r="B28" s="4" t="s">
        <v>0</v>
      </c>
      <c r="C28" s="5" t="s">
        <v>1</v>
      </c>
      <c r="D28" s="6" t="s">
        <v>2</v>
      </c>
      <c r="F28" s="4" t="s">
        <v>3</v>
      </c>
      <c r="G28" s="5" t="s">
        <v>1</v>
      </c>
      <c r="H28" s="6" t="s">
        <v>2</v>
      </c>
    </row>
    <row r="29" spans="1:14" x14ac:dyDescent="0.25">
      <c r="A29" s="17"/>
      <c r="B29" s="7"/>
      <c r="C29" s="3"/>
      <c r="D29" s="8"/>
      <c r="F29" s="7"/>
      <c r="G29" s="3"/>
      <c r="H29" s="8"/>
    </row>
    <row r="30" spans="1:14" x14ac:dyDescent="0.25">
      <c r="B30" s="7"/>
      <c r="C30" s="3"/>
      <c r="D30" s="8"/>
      <c r="F30" s="7"/>
      <c r="G30" s="3"/>
      <c r="H30" s="8"/>
    </row>
    <row r="31" spans="1:14" x14ac:dyDescent="0.25">
      <c r="B31" s="9"/>
      <c r="C31" s="2"/>
      <c r="D31" s="10"/>
      <c r="F31" s="9"/>
      <c r="G31" s="2"/>
      <c r="H31" s="10"/>
    </row>
    <row r="32" spans="1:14" ht="15.75" thickBot="1" x14ac:dyDescent="0.3">
      <c r="B32" s="11"/>
      <c r="C32" s="12"/>
      <c r="D32" s="13"/>
      <c r="F32" s="11"/>
      <c r="G32" s="12"/>
      <c r="H32" s="13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O31"/>
  <sheetViews>
    <sheetView workbookViewId="0">
      <selection activeCell="N24" sqref="N24"/>
    </sheetView>
  </sheetViews>
  <sheetFormatPr baseColWidth="10" defaultRowHeight="15" x14ac:dyDescent="0.25"/>
  <cols>
    <col min="3" max="3" width="7" customWidth="1"/>
    <col min="4" max="4" width="16.28515625" customWidth="1"/>
    <col min="5" max="5" width="8.140625" customWidth="1"/>
    <col min="7" max="7" width="8" customWidth="1"/>
    <col min="8" max="8" width="15.42578125" bestFit="1" customWidth="1"/>
  </cols>
  <sheetData>
    <row r="1" spans="1:15" ht="23.25" x14ac:dyDescent="0.35">
      <c r="A1" s="281" t="s">
        <v>129</v>
      </c>
      <c r="B1" s="281"/>
      <c r="C1" s="281"/>
      <c r="D1" s="281"/>
      <c r="E1" s="281"/>
      <c r="F1" s="281"/>
      <c r="G1" s="281"/>
      <c r="H1" s="281"/>
    </row>
    <row r="2" spans="1:15" ht="15.75" thickBot="1" x14ac:dyDescent="0.3">
      <c r="A2" s="41"/>
      <c r="B2" s="42" t="s">
        <v>763</v>
      </c>
      <c r="C2" s="41"/>
      <c r="D2" s="41"/>
      <c r="E2" s="41"/>
      <c r="F2" s="41"/>
      <c r="G2" s="41"/>
      <c r="H2" s="41"/>
    </row>
    <row r="3" spans="1:15" ht="15.75" thickBot="1" x14ac:dyDescent="0.3">
      <c r="A3" s="17" t="s">
        <v>5</v>
      </c>
      <c r="B3" s="4" t="s">
        <v>0</v>
      </c>
      <c r="C3" s="5" t="s">
        <v>1</v>
      </c>
      <c r="D3" s="6" t="s">
        <v>2</v>
      </c>
      <c r="F3" s="18" t="s">
        <v>3</v>
      </c>
      <c r="G3" s="19" t="s">
        <v>1</v>
      </c>
      <c r="H3" s="20" t="s">
        <v>2</v>
      </c>
    </row>
    <row r="4" spans="1:15" x14ac:dyDescent="0.25">
      <c r="B4" s="7"/>
      <c r="C4" s="3"/>
      <c r="D4" s="8"/>
      <c r="F4" s="14" t="s">
        <v>808</v>
      </c>
      <c r="G4" s="15" t="s">
        <v>23</v>
      </c>
      <c r="H4" s="16" t="s">
        <v>27</v>
      </c>
    </row>
    <row r="5" spans="1:15" x14ac:dyDescent="0.25">
      <c r="A5" s="37"/>
      <c r="B5" s="36" t="s">
        <v>16</v>
      </c>
      <c r="C5" s="3"/>
      <c r="D5" s="8"/>
      <c r="F5" s="9" t="s">
        <v>848</v>
      </c>
      <c r="G5" s="2" t="s">
        <v>21</v>
      </c>
      <c r="H5" s="10" t="s">
        <v>63</v>
      </c>
    </row>
    <row r="6" spans="1:15" x14ac:dyDescent="0.25">
      <c r="B6" s="7"/>
      <c r="C6" s="3"/>
      <c r="D6" s="8"/>
      <c r="E6" s="39"/>
      <c r="F6" s="9" t="s">
        <v>810</v>
      </c>
      <c r="G6" s="2" t="s">
        <v>21</v>
      </c>
      <c r="H6" s="10" t="s">
        <v>20</v>
      </c>
    </row>
    <row r="7" spans="1:15" ht="15.75" thickBot="1" x14ac:dyDescent="0.3">
      <c r="B7" s="11"/>
      <c r="C7" s="12"/>
      <c r="D7" s="13"/>
      <c r="E7" s="39" t="s">
        <v>134</v>
      </c>
      <c r="F7" s="11" t="s">
        <v>518</v>
      </c>
      <c r="G7" s="12" t="s">
        <v>23</v>
      </c>
      <c r="H7" s="13" t="s">
        <v>20</v>
      </c>
    </row>
    <row r="8" spans="1:15" ht="15.75" thickBot="1" x14ac:dyDescent="0.3">
      <c r="B8" s="1" t="s">
        <v>764</v>
      </c>
    </row>
    <row r="9" spans="1:15" ht="15.75" thickBot="1" x14ac:dyDescent="0.3">
      <c r="A9" s="17" t="s">
        <v>5</v>
      </c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15" ht="15.75" thickBot="1" x14ac:dyDescent="0.3">
      <c r="A10" s="37"/>
      <c r="B10" s="7" t="s">
        <v>673</v>
      </c>
      <c r="C10" s="3" t="s">
        <v>21</v>
      </c>
      <c r="D10" s="8" t="s">
        <v>39</v>
      </c>
      <c r="F10" s="11" t="s">
        <v>236</v>
      </c>
      <c r="G10" s="12" t="s">
        <v>21</v>
      </c>
      <c r="H10" s="13" t="s">
        <v>48</v>
      </c>
      <c r="I10" t="s">
        <v>721</v>
      </c>
    </row>
    <row r="11" spans="1:15" x14ac:dyDescent="0.25">
      <c r="B11" s="7" t="s">
        <v>730</v>
      </c>
      <c r="C11" s="3" t="s">
        <v>24</v>
      </c>
      <c r="D11" s="8" t="s">
        <v>19</v>
      </c>
      <c r="F11" s="7" t="s">
        <v>821</v>
      </c>
      <c r="G11" s="3" t="s">
        <v>21</v>
      </c>
      <c r="H11" s="8" t="s">
        <v>822</v>
      </c>
    </row>
    <row r="12" spans="1:15" x14ac:dyDescent="0.25">
      <c r="B12" s="7" t="s">
        <v>819</v>
      </c>
      <c r="C12" s="3" t="s">
        <v>21</v>
      </c>
      <c r="D12" s="8" t="s">
        <v>98</v>
      </c>
      <c r="F12" s="9" t="s">
        <v>825</v>
      </c>
      <c r="G12" s="2" t="s">
        <v>21</v>
      </c>
      <c r="H12" s="10" t="s">
        <v>826</v>
      </c>
      <c r="O12" t="s">
        <v>107</v>
      </c>
    </row>
    <row r="13" spans="1:15" ht="15.75" thickBot="1" x14ac:dyDescent="0.3">
      <c r="B13" s="11" t="s">
        <v>823</v>
      </c>
      <c r="C13" s="12" t="s">
        <v>21</v>
      </c>
      <c r="D13" s="13" t="s">
        <v>39</v>
      </c>
      <c r="E13" s="39"/>
      <c r="F13" s="11" t="s">
        <v>842</v>
      </c>
      <c r="G13" s="12" t="s">
        <v>21</v>
      </c>
      <c r="H13" s="13" t="s">
        <v>14</v>
      </c>
    </row>
    <row r="14" spans="1:15" ht="15.75" thickBot="1" x14ac:dyDescent="0.3">
      <c r="B14" s="1" t="s">
        <v>765</v>
      </c>
    </row>
    <row r="15" spans="1:15" ht="15.75" thickBot="1" x14ac:dyDescent="0.3">
      <c r="A15" s="17" t="s">
        <v>5</v>
      </c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15" x14ac:dyDescent="0.25">
      <c r="A16" s="37"/>
      <c r="B16" s="7" t="s">
        <v>811</v>
      </c>
      <c r="C16" s="3" t="s">
        <v>23</v>
      </c>
      <c r="D16" s="8" t="s">
        <v>20</v>
      </c>
      <c r="E16" s="61"/>
      <c r="F16" s="14" t="s">
        <v>699</v>
      </c>
      <c r="G16" s="15" t="s">
        <v>21</v>
      </c>
      <c r="H16" s="16" t="s">
        <v>53</v>
      </c>
    </row>
    <row r="17" spans="1:12" x14ac:dyDescent="0.25">
      <c r="A17" s="28"/>
      <c r="B17" s="60" t="s">
        <v>813</v>
      </c>
      <c r="C17" s="68" t="s">
        <v>24</v>
      </c>
      <c r="D17" s="69" t="s">
        <v>74</v>
      </c>
      <c r="E17" s="39"/>
      <c r="F17" s="9" t="s">
        <v>812</v>
      </c>
      <c r="G17" s="2" t="s">
        <v>21</v>
      </c>
      <c r="H17" s="10" t="s">
        <v>19</v>
      </c>
    </row>
    <row r="18" spans="1:12" x14ac:dyDescent="0.25">
      <c r="A18" s="28"/>
      <c r="B18" s="7" t="s">
        <v>844</v>
      </c>
      <c r="C18" s="3" t="s">
        <v>21</v>
      </c>
      <c r="D18" s="8" t="s">
        <v>43</v>
      </c>
      <c r="E18" s="39"/>
      <c r="F18" s="9" t="s">
        <v>820</v>
      </c>
      <c r="G18" s="2" t="s">
        <v>21</v>
      </c>
      <c r="H18" s="10" t="s">
        <v>47</v>
      </c>
    </row>
    <row r="19" spans="1:12" ht="15.75" thickBot="1" x14ac:dyDescent="0.3">
      <c r="B19" s="7" t="s">
        <v>804</v>
      </c>
      <c r="C19" s="3" t="s">
        <v>21</v>
      </c>
      <c r="D19" s="8" t="s">
        <v>32</v>
      </c>
      <c r="E19" s="39" t="s">
        <v>56</v>
      </c>
      <c r="F19" s="11" t="s">
        <v>827</v>
      </c>
      <c r="G19" s="12" t="s">
        <v>21</v>
      </c>
      <c r="H19" s="13" t="s">
        <v>53</v>
      </c>
    </row>
    <row r="20" spans="1:12" ht="15.75" thickBot="1" x14ac:dyDescent="0.3">
      <c r="B20" s="1" t="s">
        <v>766</v>
      </c>
    </row>
    <row r="21" spans="1:12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  <c r="L21" t="s">
        <v>107</v>
      </c>
    </row>
    <row r="22" spans="1:12" x14ac:dyDescent="0.25">
      <c r="A22" s="17"/>
      <c r="B22" s="7"/>
      <c r="C22" s="3"/>
      <c r="D22" s="8"/>
      <c r="F22" s="7" t="s">
        <v>719</v>
      </c>
      <c r="G22" s="3" t="s">
        <v>23</v>
      </c>
      <c r="H22" s="8" t="s">
        <v>670</v>
      </c>
    </row>
    <row r="23" spans="1:12" x14ac:dyDescent="0.25">
      <c r="A23" s="37"/>
      <c r="B23" s="7"/>
      <c r="C23" s="3"/>
      <c r="D23" s="8"/>
      <c r="F23" s="7" t="s">
        <v>852</v>
      </c>
      <c r="G23" s="3" t="s">
        <v>28</v>
      </c>
      <c r="H23" s="8" t="s">
        <v>31</v>
      </c>
    </row>
    <row r="24" spans="1:12" x14ac:dyDescent="0.25">
      <c r="B24" s="9"/>
      <c r="C24" s="2"/>
      <c r="D24" s="10"/>
      <c r="F24" s="7" t="s">
        <v>707</v>
      </c>
      <c r="G24" s="3" t="s">
        <v>18</v>
      </c>
      <c r="H24" s="8"/>
    </row>
    <row r="25" spans="1:12" ht="15.75" thickBot="1" x14ac:dyDescent="0.3">
      <c r="A25" s="39"/>
      <c r="B25" s="11"/>
      <c r="C25" s="12"/>
      <c r="D25" s="13"/>
      <c r="F25" s="11"/>
      <c r="G25" s="12"/>
      <c r="H25" s="13"/>
    </row>
    <row r="26" spans="1:12" ht="15.75" thickBot="1" x14ac:dyDescent="0.3">
      <c r="B26" s="1" t="s">
        <v>767</v>
      </c>
    </row>
    <row r="27" spans="1:12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</row>
    <row r="28" spans="1:12" x14ac:dyDescent="0.25">
      <c r="A28" s="17"/>
      <c r="B28" s="7"/>
      <c r="C28" s="3"/>
      <c r="D28" s="8"/>
      <c r="F28" s="7"/>
      <c r="G28" s="3"/>
      <c r="H28" s="8"/>
    </row>
    <row r="29" spans="1:12" x14ac:dyDescent="0.25">
      <c r="B29" s="62"/>
      <c r="C29" s="63"/>
      <c r="D29" s="64"/>
      <c r="E29" s="1"/>
      <c r="F29" s="62"/>
      <c r="G29" s="63"/>
      <c r="H29" s="8"/>
    </row>
    <row r="30" spans="1:12" x14ac:dyDescent="0.25">
      <c r="B30" s="9"/>
      <c r="C30" s="2"/>
      <c r="D30" s="10"/>
      <c r="F30" s="9"/>
      <c r="G30" s="2"/>
      <c r="H30" s="10"/>
    </row>
    <row r="31" spans="1:12" ht="15.75" thickBot="1" x14ac:dyDescent="0.3">
      <c r="B31" s="11"/>
      <c r="C31" s="12"/>
      <c r="D31" s="13"/>
      <c r="F31" s="11"/>
      <c r="G31" s="12"/>
      <c r="H31" s="13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S31"/>
  <sheetViews>
    <sheetView workbookViewId="0">
      <selection activeCell="N24" sqref="N24"/>
    </sheetView>
  </sheetViews>
  <sheetFormatPr baseColWidth="10" defaultRowHeight="15" x14ac:dyDescent="0.25"/>
  <cols>
    <col min="4" max="4" width="12.28515625" bestFit="1" customWidth="1"/>
    <col min="5" max="5" width="12" bestFit="1" customWidth="1"/>
    <col min="6" max="6" width="13.42578125" customWidth="1"/>
    <col min="8" max="8" width="15.7109375" customWidth="1"/>
  </cols>
  <sheetData>
    <row r="1" spans="1:13" ht="23.25" x14ac:dyDescent="0.35">
      <c r="A1" s="281" t="s">
        <v>130</v>
      </c>
      <c r="B1" s="281"/>
      <c r="C1" s="281"/>
      <c r="D1" s="281"/>
      <c r="E1" s="281"/>
      <c r="F1" s="281"/>
      <c r="G1" s="281"/>
      <c r="H1" s="281"/>
    </row>
    <row r="2" spans="1:13" ht="15.75" thickBot="1" x14ac:dyDescent="0.3">
      <c r="A2" s="41"/>
      <c r="B2" s="42" t="s">
        <v>768</v>
      </c>
      <c r="C2" s="41"/>
      <c r="D2" s="41"/>
      <c r="E2" s="41"/>
      <c r="F2" s="41"/>
      <c r="G2" s="41"/>
      <c r="H2" s="41"/>
    </row>
    <row r="3" spans="1:13" ht="15.75" thickBot="1" x14ac:dyDescent="0.3">
      <c r="A3" s="17" t="s">
        <v>5</v>
      </c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13" x14ac:dyDescent="0.25">
      <c r="B4" s="7"/>
      <c r="C4" s="3"/>
      <c r="D4" s="8"/>
      <c r="E4" s="28" t="s">
        <v>828</v>
      </c>
      <c r="F4" s="7" t="s">
        <v>824</v>
      </c>
      <c r="G4" s="3" t="s">
        <v>18</v>
      </c>
      <c r="H4" s="8" t="s">
        <v>20</v>
      </c>
    </row>
    <row r="5" spans="1:13" x14ac:dyDescent="0.25">
      <c r="A5" s="37"/>
      <c r="B5" s="36" t="s">
        <v>16</v>
      </c>
      <c r="C5" s="3"/>
      <c r="D5" s="8"/>
      <c r="F5" s="9" t="s">
        <v>311</v>
      </c>
      <c r="G5" s="2" t="s">
        <v>18</v>
      </c>
      <c r="H5" s="10" t="s">
        <v>98</v>
      </c>
    </row>
    <row r="6" spans="1:13" x14ac:dyDescent="0.25">
      <c r="B6" s="9"/>
      <c r="C6" s="2"/>
      <c r="D6" s="10"/>
      <c r="F6" s="9" t="s">
        <v>653</v>
      </c>
      <c r="G6" s="2" t="s">
        <v>28</v>
      </c>
      <c r="H6" s="10" t="s">
        <v>20</v>
      </c>
    </row>
    <row r="7" spans="1:13" ht="15.75" thickBot="1" x14ac:dyDescent="0.3">
      <c r="B7" s="11"/>
      <c r="C7" s="12"/>
      <c r="D7" s="13"/>
      <c r="F7" s="11" t="s">
        <v>838</v>
      </c>
      <c r="G7" s="12" t="s">
        <v>21</v>
      </c>
      <c r="H7" s="13" t="s">
        <v>20</v>
      </c>
    </row>
    <row r="8" spans="1:13" ht="15.75" thickBot="1" x14ac:dyDescent="0.3">
      <c r="B8" s="1" t="s">
        <v>769</v>
      </c>
    </row>
    <row r="9" spans="1:13" ht="15.75" thickBot="1" x14ac:dyDescent="0.3">
      <c r="A9" s="17" t="s">
        <v>5</v>
      </c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13" x14ac:dyDescent="0.25">
      <c r="A10" s="37"/>
      <c r="B10" s="7" t="s">
        <v>814</v>
      </c>
      <c r="C10" s="3" t="s">
        <v>815</v>
      </c>
      <c r="D10" s="8" t="s">
        <v>61</v>
      </c>
      <c r="F10" s="7" t="s">
        <v>816</v>
      </c>
      <c r="G10" s="3" t="s">
        <v>817</v>
      </c>
      <c r="H10" s="8" t="s">
        <v>61</v>
      </c>
    </row>
    <row r="11" spans="1:13" x14ac:dyDescent="0.25">
      <c r="B11" s="7"/>
      <c r="C11" s="3"/>
      <c r="D11" s="8"/>
      <c r="F11" s="7"/>
      <c r="G11" s="3"/>
      <c r="H11" s="8"/>
    </row>
    <row r="12" spans="1:13" x14ac:dyDescent="0.25">
      <c r="B12" s="7"/>
      <c r="C12" s="3"/>
      <c r="D12" s="8"/>
      <c r="F12" s="9"/>
      <c r="G12" s="2"/>
      <c r="H12" s="10"/>
    </row>
    <row r="13" spans="1:13" ht="15.75" thickBot="1" x14ac:dyDescent="0.3">
      <c r="B13" s="11"/>
      <c r="C13" s="12"/>
      <c r="D13" s="13"/>
      <c r="E13" s="39"/>
      <c r="F13" s="11"/>
      <c r="G13" s="12"/>
      <c r="H13" s="13"/>
      <c r="M13" s="65"/>
    </row>
    <row r="14" spans="1:13" ht="15.75" thickBot="1" x14ac:dyDescent="0.3">
      <c r="B14" s="1" t="s">
        <v>770</v>
      </c>
    </row>
    <row r="15" spans="1:13" ht="15.75" thickBot="1" x14ac:dyDescent="0.3">
      <c r="A15" s="17" t="s">
        <v>5</v>
      </c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13" x14ac:dyDescent="0.25">
      <c r="A16" s="37"/>
      <c r="B16" s="14" t="s">
        <v>226</v>
      </c>
      <c r="C16" s="15" t="s">
        <v>21</v>
      </c>
      <c r="D16" s="16" t="s">
        <v>47</v>
      </c>
      <c r="F16" s="9" t="s">
        <v>839</v>
      </c>
      <c r="G16" s="2" t="s">
        <v>21</v>
      </c>
      <c r="H16" s="10" t="s">
        <v>670</v>
      </c>
    </row>
    <row r="17" spans="1:19" x14ac:dyDescent="0.25">
      <c r="A17" s="39" t="s">
        <v>845</v>
      </c>
      <c r="B17" s="9" t="s">
        <v>843</v>
      </c>
      <c r="C17" s="2" t="s">
        <v>21</v>
      </c>
      <c r="D17" s="10" t="s">
        <v>31</v>
      </c>
      <c r="E17" s="28"/>
      <c r="F17" s="60" t="s">
        <v>830</v>
      </c>
      <c r="G17" s="68" t="s">
        <v>21</v>
      </c>
      <c r="H17" s="69" t="s">
        <v>831</v>
      </c>
      <c r="S17" s="59"/>
    </row>
    <row r="18" spans="1:19" x14ac:dyDescent="0.25">
      <c r="B18" s="9" t="s">
        <v>832</v>
      </c>
      <c r="C18" s="2" t="s">
        <v>21</v>
      </c>
      <c r="D18" s="10" t="s">
        <v>31</v>
      </c>
      <c r="E18" s="28"/>
      <c r="F18" s="60" t="s">
        <v>846</v>
      </c>
      <c r="G18" s="68" t="s">
        <v>21</v>
      </c>
      <c r="H18" s="69" t="s">
        <v>45</v>
      </c>
    </row>
    <row r="19" spans="1:19" ht="15.75" thickBot="1" x14ac:dyDescent="0.3">
      <c r="B19" s="11" t="s">
        <v>835</v>
      </c>
      <c r="C19" s="12" t="s">
        <v>23</v>
      </c>
      <c r="D19" s="13" t="s">
        <v>19</v>
      </c>
      <c r="F19" s="7" t="s">
        <v>855</v>
      </c>
      <c r="G19" s="3" t="s">
        <v>21</v>
      </c>
      <c r="H19" s="8" t="s">
        <v>19</v>
      </c>
    </row>
    <row r="20" spans="1:19" ht="15.75" thickBot="1" x14ac:dyDescent="0.3">
      <c r="B20" s="1" t="s">
        <v>771</v>
      </c>
    </row>
    <row r="21" spans="1:19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</row>
    <row r="22" spans="1:19" x14ac:dyDescent="0.25">
      <c r="A22" s="17"/>
      <c r="B22" s="7"/>
      <c r="C22" s="3"/>
      <c r="D22" s="8"/>
      <c r="E22" s="47"/>
      <c r="F22" s="7"/>
      <c r="G22" s="3"/>
      <c r="H22" s="8"/>
    </row>
    <row r="23" spans="1:19" x14ac:dyDescent="0.25">
      <c r="B23" s="7"/>
      <c r="C23" s="3"/>
      <c r="D23" s="8"/>
      <c r="E23" s="39"/>
      <c r="F23" s="7"/>
      <c r="G23" s="3"/>
      <c r="H23" s="8"/>
    </row>
    <row r="24" spans="1:19" x14ac:dyDescent="0.25">
      <c r="B24" s="9"/>
      <c r="C24" s="2"/>
      <c r="D24" s="10"/>
      <c r="F24" s="7"/>
      <c r="G24" s="3"/>
      <c r="H24" s="8"/>
    </row>
    <row r="25" spans="1:19" ht="15.75" thickBot="1" x14ac:dyDescent="0.3">
      <c r="A25" s="39"/>
      <c r="B25" s="11"/>
      <c r="C25" s="12"/>
      <c r="D25" s="13"/>
      <c r="F25" s="11"/>
      <c r="G25" s="12"/>
      <c r="H25" s="13"/>
    </row>
    <row r="26" spans="1:19" ht="15.75" thickBot="1" x14ac:dyDescent="0.3">
      <c r="B26" s="1" t="s">
        <v>772</v>
      </c>
    </row>
    <row r="27" spans="1:19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</row>
    <row r="28" spans="1:19" x14ac:dyDescent="0.25">
      <c r="A28" s="17"/>
      <c r="B28" s="7"/>
      <c r="C28" s="3"/>
      <c r="D28" s="8"/>
      <c r="F28" s="7"/>
      <c r="G28" s="3"/>
      <c r="H28" s="8"/>
    </row>
    <row r="29" spans="1:19" x14ac:dyDescent="0.25">
      <c r="B29" s="7"/>
      <c r="C29" s="3"/>
      <c r="D29" s="8"/>
      <c r="F29" s="7"/>
      <c r="G29" s="3"/>
      <c r="H29" s="8"/>
    </row>
    <row r="30" spans="1:19" x14ac:dyDescent="0.25">
      <c r="B30" s="9"/>
      <c r="C30" s="2"/>
      <c r="D30" s="10"/>
      <c r="F30" s="9"/>
      <c r="G30" s="2"/>
      <c r="H30" s="10"/>
    </row>
    <row r="31" spans="1:19" ht="15.75" thickBot="1" x14ac:dyDescent="0.3">
      <c r="B31" s="11"/>
      <c r="C31" s="12"/>
      <c r="D31" s="13"/>
      <c r="F31" s="11"/>
      <c r="G31" s="12"/>
      <c r="H31" s="13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K33"/>
  <sheetViews>
    <sheetView workbookViewId="0">
      <selection activeCell="N24" sqref="N24"/>
    </sheetView>
  </sheetViews>
  <sheetFormatPr baseColWidth="10" defaultRowHeight="15" x14ac:dyDescent="0.25"/>
  <cols>
    <col min="1" max="1" width="11.85546875" customWidth="1"/>
    <col min="2" max="2" width="13.7109375" customWidth="1"/>
    <col min="4" max="4" width="15.42578125" bestFit="1" customWidth="1"/>
    <col min="6" max="6" width="13.5703125" customWidth="1"/>
    <col min="7" max="7" width="8.7109375" customWidth="1"/>
    <col min="8" max="8" width="16.5703125" customWidth="1"/>
    <col min="9" max="9" width="12.5703125" customWidth="1"/>
    <col min="12" max="12" width="14.85546875" bestFit="1" customWidth="1"/>
  </cols>
  <sheetData>
    <row r="1" spans="1:11" ht="23.25" x14ac:dyDescent="0.35">
      <c r="A1" s="281" t="s">
        <v>131</v>
      </c>
      <c r="B1" s="281"/>
      <c r="C1" s="281"/>
      <c r="D1" s="281"/>
      <c r="E1" s="281"/>
      <c r="F1" s="281"/>
      <c r="G1" s="281"/>
      <c r="H1" s="281"/>
    </row>
    <row r="2" spans="1:11" ht="15.75" thickBot="1" x14ac:dyDescent="0.3">
      <c r="A2" s="41"/>
      <c r="B2" s="42" t="s">
        <v>773</v>
      </c>
      <c r="C2" s="41"/>
      <c r="D2" s="41"/>
      <c r="E2" s="41"/>
      <c r="F2" s="41"/>
      <c r="G2" s="41"/>
      <c r="H2" s="41"/>
    </row>
    <row r="3" spans="1:11" ht="15.75" thickBot="1" x14ac:dyDescent="0.3">
      <c r="A3" s="17" t="s">
        <v>5</v>
      </c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11" x14ac:dyDescent="0.25">
      <c r="B4" s="7"/>
      <c r="C4" s="3"/>
      <c r="D4" s="8"/>
      <c r="E4" s="37"/>
      <c r="F4" s="14"/>
      <c r="G4" s="15"/>
      <c r="H4" s="16"/>
    </row>
    <row r="5" spans="1:11" x14ac:dyDescent="0.25">
      <c r="A5" s="37"/>
      <c r="B5" s="36" t="s">
        <v>16</v>
      </c>
      <c r="C5" s="3"/>
      <c r="D5" s="8"/>
      <c r="F5" s="7" t="s">
        <v>575</v>
      </c>
      <c r="G5" s="3" t="s">
        <v>25</v>
      </c>
      <c r="H5" s="8" t="s">
        <v>19</v>
      </c>
    </row>
    <row r="6" spans="1:11" x14ac:dyDescent="0.25">
      <c r="B6" s="9" t="s">
        <v>872</v>
      </c>
      <c r="C6" s="2"/>
      <c r="D6" s="10"/>
      <c r="F6" s="9" t="s">
        <v>853</v>
      </c>
      <c r="G6" s="2" t="s">
        <v>18</v>
      </c>
      <c r="H6" s="10" t="s">
        <v>31</v>
      </c>
    </row>
    <row r="7" spans="1:11" ht="15.75" thickBot="1" x14ac:dyDescent="0.3">
      <c r="B7" s="11" t="s">
        <v>873</v>
      </c>
      <c r="C7" s="12"/>
      <c r="D7" s="13"/>
      <c r="F7" s="11"/>
      <c r="G7" s="12"/>
      <c r="H7" s="13"/>
    </row>
    <row r="8" spans="1:11" ht="15.75" thickBot="1" x14ac:dyDescent="0.3">
      <c r="B8" s="1" t="s">
        <v>774</v>
      </c>
    </row>
    <row r="9" spans="1:11" ht="15.75" thickBot="1" x14ac:dyDescent="0.3">
      <c r="A9" s="17" t="s">
        <v>5</v>
      </c>
      <c r="B9" s="4" t="s">
        <v>0</v>
      </c>
      <c r="C9" s="5" t="s">
        <v>1</v>
      </c>
      <c r="D9" s="6" t="s">
        <v>2</v>
      </c>
      <c r="F9" s="18" t="s">
        <v>3</v>
      </c>
      <c r="G9" s="19" t="s">
        <v>1</v>
      </c>
      <c r="H9" s="20" t="s">
        <v>2</v>
      </c>
    </row>
    <row r="10" spans="1:11" x14ac:dyDescent="0.25">
      <c r="A10" s="17"/>
      <c r="B10" s="9" t="s">
        <v>336</v>
      </c>
      <c r="C10" s="2" t="s">
        <v>21</v>
      </c>
      <c r="D10" s="10" t="s">
        <v>31</v>
      </c>
      <c r="F10" s="14" t="s">
        <v>121</v>
      </c>
      <c r="G10" s="15" t="s">
        <v>24</v>
      </c>
      <c r="H10" s="16" t="s">
        <v>45</v>
      </c>
    </row>
    <row r="11" spans="1:11" x14ac:dyDescent="0.25">
      <c r="B11" s="7" t="s">
        <v>840</v>
      </c>
      <c r="C11" s="3" t="s">
        <v>21</v>
      </c>
      <c r="D11" s="8" t="s">
        <v>53</v>
      </c>
      <c r="F11" s="60" t="s">
        <v>846</v>
      </c>
      <c r="G11" s="68" t="s">
        <v>21</v>
      </c>
      <c r="H11" s="69" t="s">
        <v>45</v>
      </c>
    </row>
    <row r="12" spans="1:11" x14ac:dyDescent="0.25">
      <c r="B12" s="7" t="s">
        <v>847</v>
      </c>
      <c r="C12" s="3" t="s">
        <v>18</v>
      </c>
      <c r="D12" s="8" t="s">
        <v>19</v>
      </c>
      <c r="F12" s="9" t="s">
        <v>849</v>
      </c>
      <c r="G12" s="2" t="s">
        <v>21</v>
      </c>
      <c r="H12" s="10" t="s">
        <v>55</v>
      </c>
    </row>
    <row r="13" spans="1:11" ht="15.75" thickBot="1" x14ac:dyDescent="0.3">
      <c r="B13" s="51" t="s">
        <v>871</v>
      </c>
      <c r="C13" s="52" t="s">
        <v>21</v>
      </c>
      <c r="D13" s="53" t="s">
        <v>30</v>
      </c>
      <c r="F13" s="9" t="s">
        <v>879</v>
      </c>
      <c r="G13" s="2" t="s">
        <v>23</v>
      </c>
      <c r="H13" s="10" t="s">
        <v>19</v>
      </c>
      <c r="I13" s="11" t="s">
        <v>869</v>
      </c>
      <c r="J13" s="12" t="s">
        <v>21</v>
      </c>
      <c r="K13" s="13" t="s">
        <v>31</v>
      </c>
    </row>
    <row r="14" spans="1:11" ht="15.75" thickBot="1" x14ac:dyDescent="0.3">
      <c r="B14" s="11" t="s">
        <v>856</v>
      </c>
      <c r="C14" s="12" t="s">
        <v>21</v>
      </c>
      <c r="D14" s="13" t="s">
        <v>19</v>
      </c>
      <c r="E14" s="39"/>
      <c r="F14" s="120"/>
      <c r="G14" s="121"/>
      <c r="H14" s="122"/>
    </row>
    <row r="15" spans="1:11" ht="15.75" thickBot="1" x14ac:dyDescent="0.3">
      <c r="B15" s="1" t="s">
        <v>775</v>
      </c>
    </row>
    <row r="16" spans="1:11" ht="15.75" thickBot="1" x14ac:dyDescent="0.3">
      <c r="A16" s="17" t="s">
        <v>5</v>
      </c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</row>
    <row r="17" spans="1:8" x14ac:dyDescent="0.25">
      <c r="A17" s="17"/>
      <c r="B17" s="14" t="s">
        <v>230</v>
      </c>
      <c r="C17" s="15" t="s">
        <v>23</v>
      </c>
      <c r="D17" s="16" t="s">
        <v>54</v>
      </c>
      <c r="F17" s="14" t="s">
        <v>460</v>
      </c>
      <c r="G17" s="15" t="s">
        <v>21</v>
      </c>
      <c r="H17" s="16" t="s">
        <v>57</v>
      </c>
    </row>
    <row r="18" spans="1:8" x14ac:dyDescent="0.25">
      <c r="B18" s="9" t="s">
        <v>851</v>
      </c>
      <c r="C18" s="2" t="s">
        <v>25</v>
      </c>
      <c r="D18" s="10" t="s">
        <v>74</v>
      </c>
      <c r="E18" s="39"/>
      <c r="F18" s="60" t="s">
        <v>693</v>
      </c>
      <c r="G18" s="2" t="s">
        <v>21</v>
      </c>
      <c r="H18" s="10" t="s">
        <v>22</v>
      </c>
    </row>
    <row r="19" spans="1:8" x14ac:dyDescent="0.25">
      <c r="B19" s="9"/>
      <c r="C19" s="2"/>
      <c r="D19" s="10"/>
      <c r="E19" s="39"/>
      <c r="F19" s="9" t="s">
        <v>842</v>
      </c>
      <c r="G19" s="2" t="s">
        <v>21</v>
      </c>
      <c r="H19" s="10" t="s">
        <v>14</v>
      </c>
    </row>
    <row r="20" spans="1:8" x14ac:dyDescent="0.25">
      <c r="B20" s="9"/>
      <c r="C20" s="2"/>
      <c r="D20" s="10"/>
      <c r="F20" s="9" t="s">
        <v>850</v>
      </c>
      <c r="G20" s="2" t="s">
        <v>21</v>
      </c>
      <c r="H20" s="10" t="s">
        <v>74</v>
      </c>
    </row>
    <row r="21" spans="1:8" ht="15.75" thickBot="1" x14ac:dyDescent="0.3">
      <c r="B21" s="11"/>
      <c r="C21" s="12"/>
      <c r="D21" s="13"/>
      <c r="F21" s="11" t="s">
        <v>859</v>
      </c>
      <c r="G21" s="12" t="s">
        <v>21</v>
      </c>
      <c r="H21" s="13" t="s">
        <v>860</v>
      </c>
    </row>
    <row r="22" spans="1:8" ht="15.75" thickBot="1" x14ac:dyDescent="0.3">
      <c r="B22" s="1" t="s">
        <v>776</v>
      </c>
    </row>
    <row r="23" spans="1:8" ht="15.75" thickBot="1" x14ac:dyDescent="0.3">
      <c r="B23" s="4" t="s">
        <v>0</v>
      </c>
      <c r="C23" s="5" t="s">
        <v>1</v>
      </c>
      <c r="D23" s="6" t="s">
        <v>2</v>
      </c>
      <c r="F23" s="18" t="s">
        <v>3</v>
      </c>
      <c r="G23" s="19" t="s">
        <v>1</v>
      </c>
      <c r="H23" s="20" t="s">
        <v>2</v>
      </c>
    </row>
    <row r="24" spans="1:8" x14ac:dyDescent="0.25">
      <c r="A24" s="17"/>
      <c r="B24" s="9" t="s">
        <v>353</v>
      </c>
      <c r="C24" s="2" t="s">
        <v>21</v>
      </c>
      <c r="D24" s="10" t="s">
        <v>43</v>
      </c>
      <c r="E24" s="103" t="s">
        <v>56</v>
      </c>
      <c r="F24" s="14" t="s">
        <v>875</v>
      </c>
      <c r="G24" s="15" t="s">
        <v>21</v>
      </c>
      <c r="H24" s="16" t="s">
        <v>19</v>
      </c>
    </row>
    <row r="25" spans="1:8" x14ac:dyDescent="0.25">
      <c r="B25" s="60" t="s">
        <v>870</v>
      </c>
      <c r="C25" s="68" t="s">
        <v>21</v>
      </c>
      <c r="D25" s="69" t="s">
        <v>65</v>
      </c>
      <c r="F25" s="9" t="s">
        <v>270</v>
      </c>
      <c r="G25" s="2" t="s">
        <v>28</v>
      </c>
      <c r="H25" s="10" t="s">
        <v>26</v>
      </c>
    </row>
    <row r="26" spans="1:8" x14ac:dyDescent="0.25">
      <c r="B26" s="9" t="s">
        <v>874</v>
      </c>
      <c r="C26" s="2" t="s">
        <v>21</v>
      </c>
      <c r="D26" s="10" t="s">
        <v>753</v>
      </c>
      <c r="F26" s="9" t="s">
        <v>876</v>
      </c>
      <c r="G26" s="2" t="s">
        <v>21</v>
      </c>
      <c r="H26" s="10" t="s">
        <v>20</v>
      </c>
    </row>
    <row r="27" spans="1:8" ht="15.75" thickBot="1" x14ac:dyDescent="0.3">
      <c r="A27" s="39"/>
      <c r="B27" s="11" t="s">
        <v>838</v>
      </c>
      <c r="C27" s="12" t="s">
        <v>21</v>
      </c>
      <c r="D27" s="13" t="s">
        <v>20</v>
      </c>
      <c r="F27" s="120" t="s">
        <v>480</v>
      </c>
      <c r="G27" s="12" t="s">
        <v>21</v>
      </c>
      <c r="H27" s="13" t="s">
        <v>26</v>
      </c>
    </row>
    <row r="28" spans="1:8" ht="15.75" thickBot="1" x14ac:dyDescent="0.3">
      <c r="B28" s="1" t="s">
        <v>777</v>
      </c>
    </row>
    <row r="29" spans="1:8" ht="15.75" thickBot="1" x14ac:dyDescent="0.3">
      <c r="A29" s="17"/>
      <c r="B29" s="4" t="s">
        <v>0</v>
      </c>
      <c r="C29" s="5" t="s">
        <v>1</v>
      </c>
      <c r="D29" s="6" t="s">
        <v>2</v>
      </c>
      <c r="F29" s="4" t="s">
        <v>3</v>
      </c>
      <c r="G29" s="5" t="s">
        <v>1</v>
      </c>
      <c r="H29" s="6" t="s">
        <v>2</v>
      </c>
    </row>
    <row r="30" spans="1:8" x14ac:dyDescent="0.25">
      <c r="A30" s="17"/>
      <c r="B30" s="7"/>
      <c r="C30" s="3"/>
      <c r="D30" s="8"/>
      <c r="F30" s="7"/>
      <c r="G30" s="3"/>
      <c r="H30" s="8"/>
    </row>
    <row r="31" spans="1:8" ht="21" x14ac:dyDescent="0.35">
      <c r="A31" s="66"/>
      <c r="B31" s="7"/>
      <c r="C31" s="3"/>
      <c r="D31" s="8"/>
      <c r="F31" s="7"/>
      <c r="G31" s="3"/>
      <c r="H31" s="8"/>
    </row>
    <row r="32" spans="1:8" x14ac:dyDescent="0.25">
      <c r="A32" s="22"/>
      <c r="B32" s="9"/>
      <c r="C32" s="2"/>
      <c r="D32" s="10"/>
      <c r="F32" s="9"/>
      <c r="G32" s="2"/>
      <c r="H32" s="10"/>
    </row>
    <row r="33" spans="2:8" ht="15.75" thickBot="1" x14ac:dyDescent="0.3">
      <c r="B33" s="11"/>
      <c r="C33" s="12"/>
      <c r="D33" s="13"/>
      <c r="F33" s="11"/>
      <c r="G33" s="12"/>
      <c r="H33" s="13"/>
    </row>
  </sheetData>
  <mergeCells count="1">
    <mergeCell ref="A1:H1"/>
  </mergeCells>
  <phoneticPr fontId="30" type="noConversion"/>
  <pageMargins left="0.7" right="0.7" top="0.75" bottom="0.75" header="0.3" footer="0.3"/>
  <pageSetup paperSize="9" scale="94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L32"/>
  <sheetViews>
    <sheetView workbookViewId="0">
      <selection activeCell="N24" sqref="N24"/>
    </sheetView>
  </sheetViews>
  <sheetFormatPr baseColWidth="10" defaultRowHeight="15" x14ac:dyDescent="0.25"/>
  <cols>
    <col min="1" max="1" width="10.140625" bestFit="1" customWidth="1"/>
    <col min="2" max="2" width="15.5703125" customWidth="1"/>
    <col min="3" max="3" width="8.7109375" customWidth="1"/>
    <col min="4" max="4" width="16" customWidth="1"/>
    <col min="5" max="5" width="13.5703125" bestFit="1" customWidth="1"/>
    <col min="6" max="6" width="17.7109375" customWidth="1"/>
    <col min="7" max="7" width="7.85546875" customWidth="1"/>
    <col min="8" max="8" width="15.42578125" bestFit="1" customWidth="1"/>
  </cols>
  <sheetData>
    <row r="1" spans="1:8" ht="23.25" x14ac:dyDescent="0.35">
      <c r="A1" s="281" t="s">
        <v>132</v>
      </c>
      <c r="B1" s="281"/>
      <c r="C1" s="281"/>
      <c r="D1" s="281"/>
      <c r="E1" s="281"/>
      <c r="F1" s="281"/>
      <c r="G1" s="281"/>
      <c r="H1" s="281"/>
    </row>
    <row r="2" spans="1:8" ht="15.75" thickBot="1" x14ac:dyDescent="0.3">
      <c r="A2" s="41"/>
      <c r="B2" s="42" t="s">
        <v>778</v>
      </c>
      <c r="C2" s="41"/>
      <c r="D2" s="41"/>
      <c r="E2" s="41"/>
      <c r="F2" s="41"/>
      <c r="G2" s="41"/>
      <c r="H2" s="41"/>
    </row>
    <row r="3" spans="1:8" ht="15.75" thickBot="1" x14ac:dyDescent="0.3">
      <c r="A3" s="17" t="s">
        <v>5</v>
      </c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B4" s="7"/>
      <c r="C4" s="3"/>
      <c r="D4" s="8"/>
      <c r="F4" s="14" t="s">
        <v>725</v>
      </c>
      <c r="G4" s="15" t="s">
        <v>21</v>
      </c>
      <c r="H4" s="16" t="s">
        <v>27</v>
      </c>
    </row>
    <row r="5" spans="1:8" x14ac:dyDescent="0.25">
      <c r="A5" s="37"/>
      <c r="B5" s="36" t="s">
        <v>16</v>
      </c>
      <c r="C5" s="3"/>
      <c r="D5" s="8"/>
      <c r="F5" s="7" t="s">
        <v>854</v>
      </c>
      <c r="G5" s="3" t="s">
        <v>21</v>
      </c>
      <c r="H5" s="8" t="s">
        <v>26</v>
      </c>
    </row>
    <row r="6" spans="1:8" x14ac:dyDescent="0.25">
      <c r="B6" s="9"/>
      <c r="C6" s="2"/>
      <c r="D6" s="10"/>
      <c r="E6" s="46"/>
      <c r="F6" s="9" t="s">
        <v>411</v>
      </c>
      <c r="G6" s="2" t="s">
        <v>23</v>
      </c>
      <c r="H6" s="10" t="s">
        <v>20</v>
      </c>
    </row>
    <row r="7" spans="1:8" ht="15.75" thickBot="1" x14ac:dyDescent="0.3">
      <c r="B7" s="11"/>
      <c r="C7" s="12"/>
      <c r="D7" s="13"/>
      <c r="F7" s="11" t="s">
        <v>861</v>
      </c>
      <c r="G7" s="12" t="s">
        <v>21</v>
      </c>
      <c r="H7" s="13" t="s">
        <v>32</v>
      </c>
    </row>
    <row r="8" spans="1:8" ht="15.75" thickBot="1" x14ac:dyDescent="0.3">
      <c r="B8" s="1" t="s">
        <v>779</v>
      </c>
    </row>
    <row r="9" spans="1:8" ht="15.75" thickBot="1" x14ac:dyDescent="0.3">
      <c r="A9" s="17" t="s">
        <v>5</v>
      </c>
      <c r="B9" s="4" t="s">
        <v>0</v>
      </c>
      <c r="C9" s="5" t="s">
        <v>1</v>
      </c>
      <c r="D9" s="6" t="s">
        <v>2</v>
      </c>
      <c r="F9" s="18" t="s">
        <v>3</v>
      </c>
      <c r="G9" s="19" t="s">
        <v>1</v>
      </c>
      <c r="H9" s="20" t="s">
        <v>2</v>
      </c>
    </row>
    <row r="10" spans="1:8" x14ac:dyDescent="0.25">
      <c r="A10" s="37"/>
      <c r="B10" s="7" t="s">
        <v>801</v>
      </c>
      <c r="C10" s="3" t="s">
        <v>18</v>
      </c>
      <c r="D10" s="8" t="s">
        <v>39</v>
      </c>
      <c r="E10" s="39" t="s">
        <v>865</v>
      </c>
      <c r="F10" s="14" t="s">
        <v>433</v>
      </c>
      <c r="G10" s="15" t="s">
        <v>23</v>
      </c>
      <c r="H10" s="16" t="s">
        <v>65</v>
      </c>
    </row>
    <row r="11" spans="1:8" x14ac:dyDescent="0.25">
      <c r="A11" t="s">
        <v>880</v>
      </c>
      <c r="B11" s="7" t="s">
        <v>280</v>
      </c>
      <c r="C11" s="3" t="s">
        <v>52</v>
      </c>
      <c r="D11" s="8" t="s">
        <v>65</v>
      </c>
      <c r="E11" s="39" t="s">
        <v>868</v>
      </c>
      <c r="F11" s="9" t="s">
        <v>864</v>
      </c>
      <c r="G11" s="2" t="s">
        <v>23</v>
      </c>
      <c r="H11" s="10" t="s">
        <v>14</v>
      </c>
    </row>
    <row r="12" spans="1:8" x14ac:dyDescent="0.25">
      <c r="A12" s="1" t="s">
        <v>56</v>
      </c>
      <c r="B12" s="7" t="s">
        <v>68</v>
      </c>
      <c r="C12" s="3" t="s">
        <v>103</v>
      </c>
      <c r="D12" s="8" t="s">
        <v>48</v>
      </c>
      <c r="E12" s="39"/>
      <c r="F12" s="60" t="s">
        <v>877</v>
      </c>
      <c r="G12" s="2" t="s">
        <v>18</v>
      </c>
      <c r="H12" s="10" t="s">
        <v>39</v>
      </c>
    </row>
    <row r="13" spans="1:8" x14ac:dyDescent="0.25">
      <c r="B13" s="7" t="s">
        <v>881</v>
      </c>
      <c r="C13" s="3" t="s">
        <v>18</v>
      </c>
      <c r="D13" s="8" t="s">
        <v>31</v>
      </c>
      <c r="F13" s="9" t="s">
        <v>808</v>
      </c>
      <c r="G13" s="2" t="s">
        <v>18</v>
      </c>
      <c r="H13" s="10" t="s">
        <v>27</v>
      </c>
    </row>
    <row r="14" spans="1:8" ht="15.75" thickBot="1" x14ac:dyDescent="0.3">
      <c r="B14" s="11" t="s">
        <v>810</v>
      </c>
      <c r="C14" s="12" t="s">
        <v>21</v>
      </c>
      <c r="D14" s="13" t="s">
        <v>20</v>
      </c>
      <c r="F14" s="11"/>
      <c r="G14" s="12"/>
      <c r="H14" s="13"/>
    </row>
    <row r="15" spans="1:8" ht="15.75" thickBot="1" x14ac:dyDescent="0.3">
      <c r="B15" s="1" t="s">
        <v>780</v>
      </c>
    </row>
    <row r="16" spans="1:8" ht="15.75" thickBot="1" x14ac:dyDescent="0.3">
      <c r="A16" s="17" t="s">
        <v>5</v>
      </c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</row>
    <row r="17" spans="1:12" x14ac:dyDescent="0.25">
      <c r="A17" s="37"/>
      <c r="B17" s="14" t="s">
        <v>858</v>
      </c>
      <c r="C17" s="15" t="s">
        <v>18</v>
      </c>
      <c r="D17" s="16" t="s">
        <v>61</v>
      </c>
      <c r="F17" s="14" t="s">
        <v>857</v>
      </c>
      <c r="G17" s="15" t="s">
        <v>24</v>
      </c>
      <c r="H17" s="16" t="s">
        <v>27</v>
      </c>
    </row>
    <row r="18" spans="1:12" x14ac:dyDescent="0.25">
      <c r="B18" s="7" t="s">
        <v>867</v>
      </c>
      <c r="C18" s="3" t="s">
        <v>21</v>
      </c>
      <c r="D18" s="8" t="s">
        <v>33</v>
      </c>
      <c r="E18" s="39"/>
      <c r="F18" s="7" t="s">
        <v>862</v>
      </c>
      <c r="G18" s="3" t="s">
        <v>62</v>
      </c>
      <c r="H18" s="8" t="s">
        <v>39</v>
      </c>
    </row>
    <row r="19" spans="1:12" x14ac:dyDescent="0.25">
      <c r="B19" s="9" t="s">
        <v>239</v>
      </c>
      <c r="C19" s="2" t="s">
        <v>23</v>
      </c>
      <c r="D19" s="10" t="s">
        <v>20</v>
      </c>
      <c r="F19" s="9" t="s">
        <v>863</v>
      </c>
      <c r="G19" s="2" t="s">
        <v>21</v>
      </c>
      <c r="H19" s="10" t="s">
        <v>48</v>
      </c>
    </row>
    <row r="20" spans="1:12" ht="15.75" thickBot="1" x14ac:dyDescent="0.3">
      <c r="B20" s="9" t="s">
        <v>705</v>
      </c>
      <c r="C20" s="2" t="s">
        <v>23</v>
      </c>
      <c r="D20" s="10" t="s">
        <v>19</v>
      </c>
      <c r="F20" s="11" t="s">
        <v>866</v>
      </c>
      <c r="G20" s="12" t="s">
        <v>21</v>
      </c>
      <c r="H20" s="13" t="s">
        <v>74</v>
      </c>
    </row>
    <row r="21" spans="1:12" ht="15.75" thickBot="1" x14ac:dyDescent="0.3">
      <c r="B21" s="1" t="s">
        <v>781</v>
      </c>
    </row>
    <row r="22" spans="1:12" ht="15.75" thickBot="1" x14ac:dyDescent="0.3">
      <c r="B22" s="4" t="s">
        <v>0</v>
      </c>
      <c r="C22" s="5" t="s">
        <v>1</v>
      </c>
      <c r="D22" s="6" t="s">
        <v>2</v>
      </c>
      <c r="F22" s="18" t="s">
        <v>3</v>
      </c>
      <c r="G22" s="19" t="s">
        <v>1</v>
      </c>
      <c r="H22" s="20" t="s">
        <v>2</v>
      </c>
    </row>
    <row r="23" spans="1:12" ht="15.75" x14ac:dyDescent="0.25">
      <c r="A23" s="70"/>
      <c r="B23" s="7"/>
      <c r="C23" s="35"/>
      <c r="D23" s="8"/>
      <c r="E23" s="39"/>
      <c r="F23" s="67"/>
      <c r="G23" s="15"/>
      <c r="H23" s="16"/>
    </row>
    <row r="24" spans="1:12" x14ac:dyDescent="0.25">
      <c r="A24" s="17"/>
      <c r="B24" s="9"/>
      <c r="C24" s="2"/>
      <c r="D24" s="10"/>
      <c r="E24" s="39"/>
      <c r="F24" s="9"/>
      <c r="G24" s="2"/>
      <c r="H24" s="10"/>
    </row>
    <row r="25" spans="1:12" x14ac:dyDescent="0.25">
      <c r="A25" s="17"/>
      <c r="B25" s="30"/>
      <c r="C25" s="31"/>
      <c r="D25" s="32"/>
      <c r="F25" s="30"/>
      <c r="G25" s="31"/>
      <c r="H25" s="32"/>
    </row>
    <row r="26" spans="1:12" ht="15.75" thickBot="1" x14ac:dyDescent="0.3">
      <c r="A26" s="39"/>
      <c r="B26" s="11"/>
      <c r="C26" s="12"/>
      <c r="D26" s="13"/>
      <c r="F26" s="11"/>
      <c r="G26" s="12"/>
      <c r="H26" s="13"/>
    </row>
    <row r="27" spans="1:12" ht="15.75" thickBot="1" x14ac:dyDescent="0.3">
      <c r="B27" s="1" t="s">
        <v>782</v>
      </c>
    </row>
    <row r="28" spans="1:12" ht="15.75" thickBot="1" x14ac:dyDescent="0.3">
      <c r="A28" s="17"/>
      <c r="B28" s="4" t="s">
        <v>0</v>
      </c>
      <c r="C28" s="5" t="s">
        <v>1</v>
      </c>
      <c r="D28" s="6" t="s">
        <v>2</v>
      </c>
      <c r="F28" s="18" t="s">
        <v>3</v>
      </c>
      <c r="G28" s="19" t="s">
        <v>1</v>
      </c>
      <c r="H28" s="20" t="s">
        <v>2</v>
      </c>
    </row>
    <row r="29" spans="1:12" x14ac:dyDescent="0.25">
      <c r="A29" s="17"/>
      <c r="B29" s="7"/>
      <c r="C29" s="3"/>
      <c r="D29" s="8"/>
      <c r="E29" s="39"/>
      <c r="F29" s="14"/>
      <c r="G29" s="15"/>
      <c r="H29" s="16"/>
    </row>
    <row r="30" spans="1:12" x14ac:dyDescent="0.25">
      <c r="A30" s="39"/>
      <c r="B30" s="7"/>
      <c r="C30" s="3"/>
      <c r="D30" s="8"/>
      <c r="E30" s="39"/>
      <c r="F30" s="9"/>
      <c r="G30" s="2"/>
      <c r="H30" s="10"/>
    </row>
    <row r="31" spans="1:12" x14ac:dyDescent="0.25">
      <c r="B31" s="9"/>
      <c r="C31" s="2"/>
      <c r="D31" s="10"/>
      <c r="E31" s="65"/>
      <c r="F31" s="9"/>
      <c r="G31" s="2"/>
      <c r="H31" s="10"/>
      <c r="L31" t="s">
        <v>878</v>
      </c>
    </row>
    <row r="32" spans="1:12" ht="15.75" thickBot="1" x14ac:dyDescent="0.3">
      <c r="B32" s="11"/>
      <c r="C32" s="12"/>
      <c r="D32" s="13"/>
      <c r="F32" s="11"/>
      <c r="G32" s="12"/>
      <c r="H32" s="13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J32"/>
  <sheetViews>
    <sheetView workbookViewId="0">
      <selection activeCell="N24" sqref="N24"/>
    </sheetView>
  </sheetViews>
  <sheetFormatPr baseColWidth="10" defaultRowHeight="15" x14ac:dyDescent="0.25"/>
  <cols>
    <col min="1" max="1" width="14.85546875" customWidth="1"/>
    <col min="3" max="3" width="7.85546875" customWidth="1"/>
    <col min="4" max="4" width="14.85546875" customWidth="1"/>
    <col min="5" max="5" width="9.28515625" customWidth="1"/>
    <col min="7" max="7" width="7.5703125" customWidth="1"/>
    <col min="8" max="8" width="14.7109375" bestFit="1" customWidth="1"/>
    <col min="9" max="9" width="10.140625" bestFit="1" customWidth="1"/>
    <col min="11" max="11" width="6.5703125" bestFit="1" customWidth="1"/>
    <col min="13" max="13" width="5" customWidth="1"/>
    <col min="15" max="15" width="6.5703125" bestFit="1" customWidth="1"/>
    <col min="16" max="16" width="14.7109375" bestFit="1" customWidth="1"/>
    <col min="17" max="17" width="9.85546875" customWidth="1"/>
    <col min="21" max="21" width="8.5703125" customWidth="1"/>
    <col min="24" max="24" width="15.42578125" bestFit="1" customWidth="1"/>
  </cols>
  <sheetData>
    <row r="1" spans="1:10" ht="23.25" x14ac:dyDescent="0.35">
      <c r="A1" s="281" t="s">
        <v>133</v>
      </c>
      <c r="B1" s="281"/>
      <c r="C1" s="281"/>
      <c r="D1" s="281"/>
      <c r="E1" s="281"/>
      <c r="F1" s="281"/>
      <c r="G1" s="281"/>
      <c r="H1" s="281"/>
    </row>
    <row r="2" spans="1:10" ht="15.75" thickBot="1" x14ac:dyDescent="0.3">
      <c r="A2" s="41"/>
      <c r="B2" s="42" t="s">
        <v>783</v>
      </c>
      <c r="C2" s="41"/>
      <c r="D2" s="41"/>
      <c r="E2" s="41"/>
      <c r="F2" s="41"/>
      <c r="G2" s="41"/>
      <c r="H2" s="41"/>
    </row>
    <row r="3" spans="1:10" ht="15.75" thickBot="1" x14ac:dyDescent="0.3">
      <c r="A3" s="17" t="s">
        <v>5</v>
      </c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10" x14ac:dyDescent="0.25">
      <c r="B4" s="7"/>
      <c r="C4" s="3"/>
      <c r="D4" s="8"/>
      <c r="F4" s="7"/>
      <c r="G4" s="3"/>
      <c r="H4" s="8"/>
      <c r="J4" s="39"/>
    </row>
    <row r="5" spans="1:10" x14ac:dyDescent="0.25">
      <c r="A5" s="37"/>
      <c r="B5" s="36"/>
      <c r="C5" s="3"/>
      <c r="D5" s="8"/>
      <c r="F5" s="36"/>
      <c r="G5" s="3"/>
      <c r="H5" s="8"/>
    </row>
    <row r="6" spans="1:10" x14ac:dyDescent="0.25">
      <c r="B6" s="9"/>
      <c r="C6" s="2"/>
      <c r="D6" s="10"/>
      <c r="F6" s="9"/>
      <c r="G6" s="2"/>
      <c r="H6" s="10"/>
    </row>
    <row r="7" spans="1:10" ht="15.75" thickBot="1" x14ac:dyDescent="0.3">
      <c r="B7" s="11"/>
      <c r="C7" s="12"/>
      <c r="D7" s="13"/>
      <c r="F7" s="11"/>
      <c r="G7" s="12"/>
      <c r="H7" s="13"/>
    </row>
    <row r="8" spans="1:10" ht="15.75" thickBot="1" x14ac:dyDescent="0.3">
      <c r="B8" s="1" t="s">
        <v>784</v>
      </c>
    </row>
    <row r="9" spans="1:10" ht="15.75" thickBot="1" x14ac:dyDescent="0.3">
      <c r="A9" s="17" t="s">
        <v>5</v>
      </c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10" x14ac:dyDescent="0.25">
      <c r="A10" s="37"/>
      <c r="B10" s="124"/>
      <c r="C10" s="125"/>
      <c r="D10" s="126"/>
      <c r="F10" s="7"/>
      <c r="G10" s="3"/>
      <c r="H10" s="8"/>
    </row>
    <row r="11" spans="1:10" x14ac:dyDescent="0.25">
      <c r="B11" s="36"/>
      <c r="C11" s="125"/>
      <c r="D11" s="126"/>
      <c r="F11" s="36"/>
      <c r="G11" s="3"/>
      <c r="H11" s="8"/>
    </row>
    <row r="12" spans="1:10" x14ac:dyDescent="0.25">
      <c r="B12" s="124"/>
      <c r="C12" s="125"/>
      <c r="D12" s="126"/>
      <c r="F12" s="9"/>
      <c r="G12" s="2"/>
      <c r="H12" s="10"/>
    </row>
    <row r="13" spans="1:10" x14ac:dyDescent="0.25">
      <c r="B13" s="136"/>
      <c r="C13" s="137"/>
      <c r="D13" s="138"/>
      <c r="F13" s="139"/>
      <c r="G13" s="140"/>
      <c r="H13" s="141"/>
    </row>
    <row r="14" spans="1:10" ht="15.75" thickBot="1" x14ac:dyDescent="0.3">
      <c r="B14" s="127"/>
      <c r="C14" s="128"/>
      <c r="D14" s="129"/>
      <c r="F14" s="11"/>
      <c r="G14" s="12"/>
      <c r="H14" s="13"/>
    </row>
    <row r="15" spans="1:10" ht="15.75" thickBot="1" x14ac:dyDescent="0.3">
      <c r="A15" s="17" t="s">
        <v>5</v>
      </c>
      <c r="B15" s="1" t="s">
        <v>785</v>
      </c>
    </row>
    <row r="16" spans="1:10" ht="15.75" thickBot="1" x14ac:dyDescent="0.3">
      <c r="A16" s="123"/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  <c r="I16" s="123"/>
    </row>
    <row r="17" spans="1:8" x14ac:dyDescent="0.25">
      <c r="B17" s="131"/>
      <c r="C17" s="132"/>
      <c r="D17" s="133"/>
      <c r="F17" s="131"/>
      <c r="G17" s="132"/>
      <c r="H17" s="133"/>
    </row>
    <row r="18" spans="1:8" x14ac:dyDescent="0.25">
      <c r="B18" s="134"/>
      <c r="C18" s="130"/>
      <c r="D18" s="135"/>
      <c r="F18" s="134"/>
      <c r="G18" s="130"/>
      <c r="H18" s="135"/>
    </row>
    <row r="19" spans="1:8" x14ac:dyDescent="0.25">
      <c r="B19" s="134"/>
      <c r="C19" s="130"/>
      <c r="D19" s="135"/>
      <c r="E19" s="39"/>
      <c r="F19" s="134"/>
      <c r="G19" s="130"/>
      <c r="H19" s="135"/>
    </row>
    <row r="20" spans="1:8" ht="15.75" thickBot="1" x14ac:dyDescent="0.3">
      <c r="B20" s="127"/>
      <c r="C20" s="128"/>
      <c r="D20" s="129"/>
      <c r="F20" s="7"/>
      <c r="G20" s="3"/>
      <c r="H20" s="8"/>
    </row>
    <row r="21" spans="1:8" ht="15.75" thickBot="1" x14ac:dyDescent="0.3">
      <c r="B21" s="1" t="s">
        <v>786</v>
      </c>
    </row>
    <row r="22" spans="1:8" ht="15.75" thickBot="1" x14ac:dyDescent="0.3">
      <c r="B22" s="4" t="s">
        <v>0</v>
      </c>
      <c r="C22" s="5" t="s">
        <v>1</v>
      </c>
      <c r="D22" s="6" t="s">
        <v>2</v>
      </c>
      <c r="F22" s="4" t="s">
        <v>3</v>
      </c>
      <c r="G22" s="5" t="s">
        <v>1</v>
      </c>
      <c r="H22" s="6" t="s">
        <v>2</v>
      </c>
    </row>
    <row r="23" spans="1:8" x14ac:dyDescent="0.25">
      <c r="A23" s="17"/>
      <c r="B23" s="7"/>
      <c r="C23" s="3"/>
      <c r="D23" s="8"/>
      <c r="F23" s="124"/>
      <c r="G23" s="125"/>
      <c r="H23" s="126"/>
    </row>
    <row r="24" spans="1:8" x14ac:dyDescent="0.25">
      <c r="B24" s="36"/>
      <c r="C24" s="3"/>
      <c r="D24" s="8"/>
      <c r="F24" s="36"/>
      <c r="G24" s="125"/>
      <c r="H24" s="126"/>
    </row>
    <row r="25" spans="1:8" x14ac:dyDescent="0.25">
      <c r="B25" s="7"/>
      <c r="C25" s="3"/>
      <c r="D25" s="8"/>
      <c r="F25" s="124"/>
      <c r="G25" s="125"/>
      <c r="H25" s="126"/>
    </row>
    <row r="26" spans="1:8" ht="15.75" thickBot="1" x14ac:dyDescent="0.3">
      <c r="A26" s="39"/>
      <c r="B26" s="11"/>
      <c r="C26" s="12"/>
      <c r="D26" s="13"/>
      <c r="F26" s="11"/>
      <c r="G26" s="12"/>
      <c r="H26" s="13"/>
    </row>
    <row r="27" spans="1:8" ht="15.75" thickBot="1" x14ac:dyDescent="0.3">
      <c r="B27" s="1" t="s">
        <v>787</v>
      </c>
    </row>
    <row r="28" spans="1:8" ht="15.75" thickBot="1" x14ac:dyDescent="0.3">
      <c r="A28" s="17"/>
      <c r="B28" s="4" t="s">
        <v>0</v>
      </c>
      <c r="C28" s="5" t="s">
        <v>1</v>
      </c>
      <c r="D28" s="6" t="s">
        <v>2</v>
      </c>
      <c r="F28" s="4" t="s">
        <v>3</v>
      </c>
      <c r="G28" s="5" t="s">
        <v>1</v>
      </c>
      <c r="H28" s="6" t="s">
        <v>2</v>
      </c>
    </row>
    <row r="29" spans="1:8" x14ac:dyDescent="0.25">
      <c r="A29" s="17"/>
      <c r="B29" s="7"/>
      <c r="C29" s="3"/>
      <c r="D29" s="8"/>
      <c r="F29" s="7"/>
      <c r="G29" s="3"/>
      <c r="H29" s="8"/>
    </row>
    <row r="30" spans="1:8" x14ac:dyDescent="0.25">
      <c r="B30" s="36"/>
      <c r="C30" s="35"/>
      <c r="D30" s="55"/>
      <c r="E30" s="39"/>
      <c r="F30" s="36"/>
      <c r="G30" s="3"/>
      <c r="H30" s="8"/>
    </row>
    <row r="31" spans="1:8" x14ac:dyDescent="0.25">
      <c r="B31" s="9"/>
      <c r="C31" s="2"/>
      <c r="D31" s="10"/>
      <c r="F31" s="9"/>
      <c r="G31" s="2"/>
      <c r="H31" s="10"/>
    </row>
    <row r="32" spans="1:8" ht="15.75" thickBot="1" x14ac:dyDescent="0.3">
      <c r="B32" s="11"/>
      <c r="C32" s="12"/>
      <c r="D32" s="13"/>
      <c r="F32" s="11"/>
      <c r="G32" s="12"/>
      <c r="H32" s="13"/>
    </row>
  </sheetData>
  <mergeCells count="1">
    <mergeCell ref="A1:H1"/>
  </mergeCells>
  <phoneticPr fontId="30" type="noConversion"/>
  <pageMargins left="0.7" right="0.7" top="0.75" bottom="0.75" header="0.3" footer="0.3"/>
  <pageSetup paperSize="9" scale="77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"/>
  <sheetViews>
    <sheetView workbookViewId="0">
      <selection activeCell="L38" sqref="L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58</vt:i4>
      </vt:variant>
      <vt:variant>
        <vt:lpstr>Plages nommées</vt:lpstr>
      </vt:variant>
      <vt:variant>
        <vt:i4>2</vt:i4>
      </vt:variant>
    </vt:vector>
  </HeadingPairs>
  <TitlesOfParts>
    <vt:vector size="60" baseType="lpstr">
      <vt:lpstr>EXPLICATIONS</vt:lpstr>
      <vt:lpstr>LISTE VILLES</vt:lpstr>
      <vt:lpstr>KM-INDEM</vt:lpstr>
      <vt:lpstr>INDEM TRAJET SAV JANVIER</vt:lpstr>
      <vt:lpstr>INDEM TRAJET SAV FEVRIER</vt:lpstr>
      <vt:lpstr>SEM 01</vt:lpstr>
      <vt:lpstr>SEM 02</vt:lpstr>
      <vt:lpstr>SEM 03</vt:lpstr>
      <vt:lpstr>SEM 04</vt:lpstr>
      <vt:lpstr>SEM 05</vt:lpstr>
      <vt:lpstr>SEM 06</vt:lpstr>
      <vt:lpstr>SEM 07</vt:lpstr>
      <vt:lpstr>SEM 08</vt:lpstr>
      <vt:lpstr>SEM 09</vt:lpstr>
      <vt:lpstr>SEM 10</vt:lpstr>
      <vt:lpstr>SEM 11</vt:lpstr>
      <vt:lpstr>SEM 12</vt:lpstr>
      <vt:lpstr>SEM 13</vt:lpstr>
      <vt:lpstr>SEM 14</vt:lpstr>
      <vt:lpstr>SEM 15</vt:lpstr>
      <vt:lpstr>SEM 16</vt:lpstr>
      <vt:lpstr>SEM 17</vt:lpstr>
      <vt:lpstr>SEM 18</vt:lpstr>
      <vt:lpstr>SEM 19</vt:lpstr>
      <vt:lpstr>SEM 20</vt:lpstr>
      <vt:lpstr>SEM 21</vt:lpstr>
      <vt:lpstr>SEM 22</vt:lpstr>
      <vt:lpstr>SEM 23</vt:lpstr>
      <vt:lpstr>SEM 24</vt:lpstr>
      <vt:lpstr>SEM 25</vt:lpstr>
      <vt:lpstr>SEM 26</vt:lpstr>
      <vt:lpstr>SEM 27</vt:lpstr>
      <vt:lpstr>SEM 28</vt:lpstr>
      <vt:lpstr>SEM 29</vt:lpstr>
      <vt:lpstr>SEM 30</vt:lpstr>
      <vt:lpstr>SEM 31</vt:lpstr>
      <vt:lpstr>SEM 32</vt:lpstr>
      <vt:lpstr>SEM33</vt:lpstr>
      <vt:lpstr>SEM 34</vt:lpstr>
      <vt:lpstr>SEM 35</vt:lpstr>
      <vt:lpstr>SEM 36</vt:lpstr>
      <vt:lpstr>SEM 37</vt:lpstr>
      <vt:lpstr>SEM 38</vt:lpstr>
      <vt:lpstr>SEM 39</vt:lpstr>
      <vt:lpstr>SEM 40</vt:lpstr>
      <vt:lpstr>SEM 41</vt:lpstr>
      <vt:lpstr>SEM 42</vt:lpstr>
      <vt:lpstr>SEM 44</vt:lpstr>
      <vt:lpstr>SEM 43</vt:lpstr>
      <vt:lpstr>SEM 45</vt:lpstr>
      <vt:lpstr>SEM 46</vt:lpstr>
      <vt:lpstr>SEM 47</vt:lpstr>
      <vt:lpstr>SEM 48</vt:lpstr>
      <vt:lpstr>SEM 49</vt:lpstr>
      <vt:lpstr>SEM 50</vt:lpstr>
      <vt:lpstr>SEM 51</vt:lpstr>
      <vt:lpstr>SEM 52</vt:lpstr>
      <vt:lpstr>S</vt:lpstr>
      <vt:lpstr>'INDEM TRAJET SAV FEVRIER'!Zone_d_impression</vt:lpstr>
      <vt:lpstr>'INDEM TRAJET SAV JANVIER'!Zone_d_impression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kylboss</dc:creator>
  <cp:lastModifiedBy>vianney TISSOT</cp:lastModifiedBy>
  <cp:lastPrinted>2024-02-20T20:18:08Z</cp:lastPrinted>
  <dcterms:created xsi:type="dcterms:W3CDTF">2020-05-11T08:59:46Z</dcterms:created>
  <dcterms:modified xsi:type="dcterms:W3CDTF">2024-02-21T19:58:38Z</dcterms:modified>
</cp:coreProperties>
</file>