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éléchargements\Fichiers Excel\"/>
    </mc:Choice>
  </mc:AlternateContent>
  <xr:revisionPtr revIDLastSave="0" documentId="13_ncr:1_{5E8F31A8-FDDE-4915-989D-6CAECFDD05C1}" xr6:coauthVersionLast="47" xr6:coauthVersionMax="47" xr10:uidLastSave="{00000000-0000-0000-0000-000000000000}"/>
  <bookViews>
    <workbookView xWindow="0" yWindow="0" windowWidth="28800" windowHeight="15600" tabRatio="698" xr2:uid="{00000000-000D-0000-FFFF-FFFF00000000}"/>
  </bookViews>
  <sheets>
    <sheet name="Devis" sheetId="10" r:id="rId1"/>
    <sheet name="SITE ACHAT" sheetId="8" state="hidden" r:id="rId2"/>
    <sheet name="PC PORTABLE" sheetId="3" state="hidden" r:id="rId3"/>
    <sheet name="PC FIXE" sheetId="2" state="hidden" r:id="rId4"/>
    <sheet name="PACK PC" sheetId="9" state="hidden" r:id="rId5"/>
    <sheet name="ECRAN" sheetId="1" state="hidden" r:id="rId6"/>
    <sheet name="ACCESSOIRE PC" sheetId="4" state="hidden" r:id="rId7"/>
    <sheet name="RESEAU" sheetId="6" state="hidden" r:id="rId8"/>
    <sheet name="LICENCE M365" sheetId="5" state="hidden" r:id="rId9"/>
    <sheet name="CONTRAT DE MAINTENANCE" sheetId="7" state="hidden" r:id="rId10"/>
    <sheet name="Données" sheetId="11" r:id="rId11"/>
  </sheets>
  <definedNames>
    <definedName name="RefBee">Données!$B$5:$K$117</definedName>
    <definedName name="Tableau1">'PC PORTABLE'!$C$3:$M$8</definedName>
    <definedName name="Tableau2">'PC FIXE'!$C$3:$J$10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4" i="10" l="1"/>
  <c r="I33" i="10"/>
  <c r="I32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15" i="10"/>
  <c r="I15" i="10" s="1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J117" i="11" l="1"/>
  <c r="K117" i="11" s="1"/>
  <c r="J116" i="11"/>
  <c r="K116" i="11" s="1"/>
  <c r="J115" i="11"/>
  <c r="K115" i="11" s="1"/>
  <c r="J114" i="11"/>
  <c r="K114" i="11" s="1"/>
  <c r="J113" i="11"/>
  <c r="K113" i="11" s="1"/>
  <c r="J112" i="11"/>
  <c r="K112" i="11" s="1"/>
  <c r="J111" i="11"/>
  <c r="K111" i="11" s="1"/>
  <c r="J108" i="11"/>
  <c r="K108" i="11" s="1"/>
  <c r="J107" i="11"/>
  <c r="K107" i="11" s="1"/>
  <c r="J106" i="11"/>
  <c r="K106" i="11" s="1"/>
  <c r="J103" i="11"/>
  <c r="K103" i="11" s="1"/>
  <c r="J102" i="11"/>
  <c r="K102" i="11" s="1"/>
  <c r="J101" i="11"/>
  <c r="K101" i="11" s="1"/>
  <c r="J98" i="11"/>
  <c r="K98" i="11" s="1"/>
  <c r="J97" i="11"/>
  <c r="K97" i="11" s="1"/>
  <c r="J96" i="11"/>
  <c r="K96" i="11" s="1"/>
  <c r="J95" i="11"/>
  <c r="K95" i="11" s="1"/>
  <c r="J90" i="11"/>
  <c r="K90" i="11" s="1"/>
  <c r="J89" i="11"/>
  <c r="K89" i="11" s="1"/>
  <c r="J86" i="11"/>
  <c r="K86" i="11" s="1"/>
  <c r="J85" i="11"/>
  <c r="K85" i="11" s="1"/>
  <c r="J82" i="11"/>
  <c r="K82" i="11" s="1"/>
  <c r="J81" i="11"/>
  <c r="K81" i="11" s="1"/>
  <c r="J80" i="11"/>
  <c r="K80" i="11" s="1"/>
  <c r="J77" i="11"/>
  <c r="K77" i="11" s="1"/>
  <c r="J76" i="11"/>
  <c r="K76" i="11" s="1"/>
  <c r="J75" i="11"/>
  <c r="K75" i="11" s="1"/>
  <c r="J74" i="11"/>
  <c r="K74" i="11" s="1"/>
  <c r="J73" i="11"/>
  <c r="K73" i="11" s="1"/>
  <c r="J70" i="11"/>
  <c r="K70" i="11" s="1"/>
  <c r="J69" i="11"/>
  <c r="K69" i="11" s="1"/>
  <c r="J68" i="11"/>
  <c r="K68" i="11" s="1"/>
  <c r="J65" i="11"/>
  <c r="K65" i="11" s="1"/>
  <c r="J64" i="11"/>
  <c r="K64" i="11" s="1"/>
  <c r="J63" i="11"/>
  <c r="K63" i="11" s="1"/>
  <c r="J59" i="11"/>
  <c r="K59" i="11" s="1"/>
  <c r="J58" i="11"/>
  <c r="K58" i="11" s="1"/>
  <c r="J55" i="11"/>
  <c r="K55" i="11" s="1"/>
  <c r="J54" i="11"/>
  <c r="K54" i="11" s="1"/>
  <c r="J53" i="11"/>
  <c r="K53" i="11" s="1"/>
  <c r="J50" i="11"/>
  <c r="K50" i="11" s="1"/>
  <c r="J49" i="11"/>
  <c r="K49" i="11" s="1"/>
  <c r="J48" i="11"/>
  <c r="K48" i="11" s="1"/>
  <c r="J42" i="11"/>
  <c r="L42" i="11" s="1"/>
  <c r="H42" i="11"/>
  <c r="J40" i="11"/>
  <c r="L40" i="11" s="1"/>
  <c r="H40" i="11"/>
  <c r="J35" i="11"/>
  <c r="L35" i="11" s="1"/>
  <c r="H35" i="11"/>
  <c r="J33" i="11"/>
  <c r="L33" i="11" s="1"/>
  <c r="H33" i="11"/>
  <c r="J28" i="11"/>
  <c r="K28" i="11" s="1"/>
  <c r="J27" i="11"/>
  <c r="K27" i="11" s="1"/>
  <c r="J24" i="11"/>
  <c r="K24" i="11" s="1"/>
  <c r="J23" i="11"/>
  <c r="K23" i="11" s="1"/>
  <c r="J22" i="11"/>
  <c r="K22" i="11" s="1"/>
  <c r="J19" i="11"/>
  <c r="K19" i="11" s="1"/>
  <c r="J18" i="11"/>
  <c r="K18" i="11" s="1"/>
  <c r="J17" i="11"/>
  <c r="K17" i="11" s="1"/>
  <c r="H5" i="11"/>
  <c r="H6" i="11"/>
  <c r="H9" i="11"/>
  <c r="H10" i="11"/>
  <c r="H11" i="11"/>
  <c r="H12" i="11"/>
  <c r="J12" i="11"/>
  <c r="L12" i="11" s="1"/>
  <c r="J11" i="11"/>
  <c r="L11" i="11" s="1"/>
  <c r="J10" i="11"/>
  <c r="L10" i="11" s="1"/>
  <c r="J9" i="11"/>
  <c r="L9" i="11" s="1"/>
  <c r="J6" i="11"/>
  <c r="L6" i="11" s="1"/>
  <c r="J5" i="11"/>
  <c r="L5" i="11" s="1"/>
  <c r="K33" i="11" l="1"/>
  <c r="K35" i="11"/>
  <c r="K40" i="11"/>
  <c r="K42" i="11"/>
  <c r="K5" i="11"/>
  <c r="K6" i="11"/>
  <c r="K9" i="11"/>
  <c r="K10" i="11"/>
  <c r="K11" i="11"/>
  <c r="K12" i="11"/>
  <c r="K5" i="3" l="1"/>
  <c r="I6" i="9"/>
  <c r="I4" i="9"/>
  <c r="I13" i="9"/>
  <c r="I11" i="9"/>
  <c r="K13" i="9"/>
  <c r="J13" i="9"/>
  <c r="G13" i="9"/>
  <c r="K11" i="9"/>
  <c r="J11" i="9"/>
  <c r="G11" i="9"/>
  <c r="I3" i="3"/>
  <c r="I4" i="3"/>
  <c r="I5" i="3"/>
  <c r="K6" i="9"/>
  <c r="K4" i="9"/>
  <c r="G4" i="9"/>
  <c r="J4" i="9"/>
  <c r="G6" i="9"/>
  <c r="I6" i="3"/>
  <c r="I7" i="3"/>
  <c r="I8" i="3"/>
  <c r="H15" i="5"/>
  <c r="H12" i="5"/>
  <c r="H3" i="5"/>
  <c r="H9" i="5"/>
  <c r="H6" i="5"/>
  <c r="K8" i="3"/>
  <c r="M8" i="3" s="1"/>
  <c r="K7" i="3"/>
  <c r="M7" i="3" s="1"/>
  <c r="K6" i="3"/>
  <c r="M6" i="3" s="1"/>
  <c r="K4" i="3"/>
  <c r="M4" i="3" s="1"/>
  <c r="G15" i="1"/>
  <c r="H15" i="1" s="1"/>
  <c r="G14" i="1"/>
  <c r="H14" i="1" s="1"/>
  <c r="I9" i="2"/>
  <c r="I10" i="2"/>
  <c r="J10" i="2" s="1"/>
  <c r="I7" i="2"/>
  <c r="J7" i="2" s="1"/>
  <c r="I8" i="2"/>
  <c r="J8" i="2" s="1"/>
  <c r="I6" i="2"/>
  <c r="J6" i="2" s="1"/>
  <c r="I4" i="2"/>
  <c r="J4" i="2" s="1"/>
  <c r="I5" i="2"/>
  <c r="J5" i="2" s="1"/>
  <c r="I3" i="2"/>
  <c r="J3" i="2" s="1"/>
  <c r="J9" i="2"/>
  <c r="G25" i="6"/>
  <c r="H25" i="6" s="1"/>
  <c r="G26" i="6"/>
  <c r="H26" i="6" s="1"/>
  <c r="G23" i="6"/>
  <c r="H23" i="6" s="1"/>
  <c r="G24" i="6"/>
  <c r="H24" i="6" s="1"/>
  <c r="G22" i="6"/>
  <c r="H22" i="6" s="1"/>
  <c r="G21" i="6"/>
  <c r="H21" i="6" s="1"/>
  <c r="G20" i="6"/>
  <c r="H20" i="6" s="1"/>
  <c r="G5" i="6"/>
  <c r="H5" i="6" s="1"/>
  <c r="G6" i="6"/>
  <c r="H6" i="6" s="1"/>
  <c r="G7" i="6"/>
  <c r="H7" i="6" s="1"/>
  <c r="G10" i="6"/>
  <c r="H10" i="6" s="1"/>
  <c r="G11" i="6"/>
  <c r="G12" i="6"/>
  <c r="G15" i="6"/>
  <c r="G16" i="6"/>
  <c r="H16" i="6" s="1"/>
  <c r="G17" i="6"/>
  <c r="G4" i="6"/>
  <c r="H4" i="6" s="1"/>
  <c r="K3" i="3"/>
  <c r="M3" i="3" s="1"/>
  <c r="G5" i="1"/>
  <c r="G6" i="1"/>
  <c r="G9" i="1"/>
  <c r="G10" i="1"/>
  <c r="G11" i="1"/>
  <c r="G4" i="1"/>
  <c r="G5" i="4"/>
  <c r="H5" i="4" s="1"/>
  <c r="G8" i="4"/>
  <c r="H8" i="4" s="1"/>
  <c r="G9" i="4"/>
  <c r="G4" i="4"/>
  <c r="H4" i="4" s="1"/>
  <c r="H17" i="6"/>
  <c r="H15" i="6"/>
  <c r="H12" i="6"/>
  <c r="H11" i="6"/>
  <c r="H9" i="4"/>
  <c r="M5" i="3" l="1"/>
  <c r="L5" i="3"/>
  <c r="J6" i="9"/>
  <c r="L8" i="3"/>
  <c r="L7" i="3"/>
  <c r="L6" i="3"/>
  <c r="L4" i="3"/>
  <c r="L3" i="3"/>
  <c r="H9" i="1"/>
  <c r="H10" i="1"/>
  <c r="H11" i="1"/>
  <c r="H5" i="1"/>
  <c r="H6" i="1"/>
  <c r="H4" i="1"/>
</calcChain>
</file>

<file path=xl/sharedStrings.xml><?xml version="1.0" encoding="utf-8"?>
<sst xmlns="http://schemas.openxmlformats.org/spreadsheetml/2006/main" count="546" uniqueCount="284">
  <si>
    <t>https://www.pc21.fr</t>
  </si>
  <si>
    <t>https://www.ldlc.pro/</t>
  </si>
  <si>
    <t>&gt;700€</t>
  </si>
  <si>
    <t>&lt;700€</t>
  </si>
  <si>
    <t>&lt;1500€</t>
  </si>
  <si>
    <t>MAJ 11/10/2023</t>
  </si>
  <si>
    <t xml:space="preserve">Reference : </t>
  </si>
  <si>
    <t>Description</t>
  </si>
  <si>
    <t>Prix achat HT</t>
  </si>
  <si>
    <t>TTC</t>
  </si>
  <si>
    <t>Prix achat TTC</t>
  </si>
  <si>
    <t>% Marge</t>
  </si>
  <si>
    <t>Prix revente HT</t>
  </si>
  <si>
    <t>Prix revente TTC</t>
  </si>
  <si>
    <t>Marge</t>
  </si>
  <si>
    <t>Microsoft</t>
  </si>
  <si>
    <t>Surface Laptop 5</t>
  </si>
  <si>
    <t>QIY-00004</t>
  </si>
  <si>
    <t>i5 - 8Go RAM - 256Go SSD - 13,5" (clavier non détachable)</t>
  </si>
  <si>
    <t>Surface Pro 9</t>
  </si>
  <si>
    <t>i7 - 16Go RAM - 512Go SSD - 13 (clavier vendu séparement)</t>
  </si>
  <si>
    <t>Lenovo</t>
  </si>
  <si>
    <t>ThinkBook 14 G2</t>
  </si>
  <si>
    <t>20VD01E2FR</t>
  </si>
  <si>
    <t>i5 - 8Go RAM - 256Go SSD - 14" - Win11Pro (recharge USB-C + 1 slot RAM dispo)</t>
  </si>
  <si>
    <t>ThinkBook 15 G2 IAP</t>
  </si>
  <si>
    <t>21DJ00BUFR</t>
  </si>
  <si>
    <t>i5 - 16Go RAM - 512Go SSD - 15,6" - Win11Pro (recharge USB-C)</t>
  </si>
  <si>
    <t>ThinkBook 14 G4 IAP</t>
  </si>
  <si>
    <t>21DH009YFR</t>
  </si>
  <si>
    <t>i5 - 16Go RAM - 512Go SSD - 14" - Win11Pro (recharge USB-C)</t>
  </si>
  <si>
    <t>ThinkBook 15 G4 IAP</t>
  </si>
  <si>
    <t>21DJ00BNFR</t>
  </si>
  <si>
    <t>i7 - 16Go RAM - 512Go SSD - 15,6" - Win10Pro (recharge USB-C)</t>
  </si>
  <si>
    <t>MAJ 14/10/2023</t>
  </si>
  <si>
    <t>%</t>
  </si>
  <si>
    <t>Mini tour</t>
  </si>
  <si>
    <t>Lenovo ThinkCentre</t>
  </si>
  <si>
    <t>11LV009TFR</t>
  </si>
  <si>
    <t>i3 - 8Go RAM - 256Go SSD - Wi-Fi - Win11Pro</t>
  </si>
  <si>
    <t>11T3002UFR</t>
  </si>
  <si>
    <t>i5 - 8Go RAM - 256Go SSD - Wi-Fi6 - Win11Pro</t>
  </si>
  <si>
    <t>11U50006FR</t>
  </si>
  <si>
    <t>i5 - 16Go RAM - 512Go SSD - Wi-Fi6 - Win11Pro</t>
  </si>
  <si>
    <t>Tour</t>
  </si>
  <si>
    <t>Lenovo V35s</t>
  </si>
  <si>
    <t>11T000F3FR</t>
  </si>
  <si>
    <t>i3- 8Go RAM - 256Go SSD - Wi-Fi - Win11Pro</t>
  </si>
  <si>
    <t>neo 50s SFF</t>
  </si>
  <si>
    <t>i5 - 8Go RAM - 256Go SSD - Wi-Fi - Win11Pro</t>
  </si>
  <si>
    <t>ThinkCentre M90s</t>
  </si>
  <si>
    <t>11D6000UFR</t>
  </si>
  <si>
    <t>i7 - 16Go RAM - 512Go SSD - Win10Pro</t>
  </si>
  <si>
    <t>2 en 1</t>
  </si>
  <si>
    <t>M90a Gen 3 AIO</t>
  </si>
  <si>
    <t>i5 - 8Go RAM - 256Go SSD - 23,8" - Win11Pro</t>
  </si>
  <si>
    <t>i7 - 16Go RAM - 512Go SSD - 23,8" - Win11Pro</t>
  </si>
  <si>
    <t>PC FIXE + ECRAN + CLAVIER/SOURIS</t>
  </si>
  <si>
    <t>Ecran + PC Lenovo + Clavier/Souris sans fil</t>
  </si>
  <si>
    <t>11GDPAT1EU + 11LV009TFR + MK270</t>
  </si>
  <si>
    <t>Ecran 23.8" - 1080p + i3 - 8Go RAM - 256Go SSD - Wi-Fi - Win11Pro + Pack Clavier/Souris sans fil</t>
  </si>
  <si>
    <t>Ecran + PC Lenovo + RAM + SSD + Clavier/Souris sans fil</t>
  </si>
  <si>
    <t>11GDPAT1EU + 11T3002UFR + F4-3200C22S-8GRS + SNV2S/500G + MK270</t>
  </si>
  <si>
    <t>Ecran 23.8" 1080p + i5 - 16Go RAM* - 512Go SSD** - Wi-Fi6 - Win11Pro + Pack Clavier/Souris sans fil</t>
  </si>
  <si>
    <t>*8Go RAM + **512Go SSD</t>
  </si>
  <si>
    <t>PC PORTABLE + ECRAN + CLAVIER/SOURIS</t>
  </si>
  <si>
    <t>ProLite XUB2492HSN-B5 + 20VD01E2FR + MK270</t>
  </si>
  <si>
    <t>Ecran 23.8" - 1080p + i5 - 8Go RAM - 256Go SSD - 14" - Win11Pro + Pack Clavier/Souris sans fil</t>
  </si>
  <si>
    <t>ProLite XUB2792HSN-B5 + MK270</t>
  </si>
  <si>
    <t>Ecran 27" - 1080p + i5 - 16Go RAM - 512Go SSD - 14" - Win11Pro + Pack Clavier/Souris sans fil</t>
  </si>
  <si>
    <t>ECRAN USB-C DOCK</t>
  </si>
  <si>
    <t>Moniteur IPS 24''</t>
  </si>
  <si>
    <t>ProLite XUB2492HSN-B5</t>
  </si>
  <si>
    <t>1920 x 1080 avec USB-C dock et RJ45</t>
  </si>
  <si>
    <t>Moniteur IPS 27''</t>
  </si>
  <si>
    <t>ProLite XUB2792HSN-B5</t>
  </si>
  <si>
    <t xml:space="preserve">Moniteur UWQHD 34'' </t>
  </si>
  <si>
    <t xml:space="preserve">ProLite XCB3494WQSN-B5 </t>
  </si>
  <si>
    <t>3440 x 1440 incurvé avec USB-C dock et RJ45</t>
  </si>
  <si>
    <t>ECRAN</t>
  </si>
  <si>
    <t>Moniteur IPS 24"</t>
  </si>
  <si>
    <t>ProLite XUB2493HS-B5</t>
  </si>
  <si>
    <t>1920 x 1080 sans bordure à 3 côtés et avec support réglable en hauteur</t>
  </si>
  <si>
    <t xml:space="preserve">Moniteur IPS 27" </t>
  </si>
  <si>
    <t>ProLite XUB2793HS-B5</t>
  </si>
  <si>
    <t xml:space="preserve">Moniteur IPS 34" </t>
  </si>
  <si>
    <t>GB3466WQSU-B1</t>
  </si>
  <si>
    <t>3440 x 1440 incurvé avec un pied ajustable en hauteur</t>
  </si>
  <si>
    <t>ECRAN POUR MINI TOUR</t>
  </si>
  <si>
    <t>Lenovo 23.8" LED</t>
  </si>
  <si>
    <t>11GDPAT1EU</t>
  </si>
  <si>
    <t>1920 x 1080  - Dalle IPS - Webcam Full HD - Pivot</t>
  </si>
  <si>
    <t>MAJ 15/10/2023</t>
  </si>
  <si>
    <t xml:space="preserve">Reference </t>
  </si>
  <si>
    <t>RAM PORTABLE</t>
  </si>
  <si>
    <t>G.Skill</t>
  </si>
  <si>
    <t>F4-3200C22S-8GRS</t>
  </si>
  <si>
    <t>1 x 8Go - DDR4 - 3200MHz</t>
  </si>
  <si>
    <t>F4-3200C22S-16GRS</t>
  </si>
  <si>
    <t>1 x 16Go - DDR4 - 3200MHz</t>
  </si>
  <si>
    <t>RAM PC FIXE</t>
  </si>
  <si>
    <t>Textorm</t>
  </si>
  <si>
    <t>TXU8G1M3200C16X</t>
  </si>
  <si>
    <t xml:space="preserve">Textorm </t>
  </si>
  <si>
    <t>TXU16G2M3200C16X</t>
  </si>
  <si>
    <t>SSD 2,5" INTERNE</t>
  </si>
  <si>
    <t>Crucial 2,5"</t>
  </si>
  <si>
    <t>CT240BX500SSD1</t>
  </si>
  <si>
    <t>240Go</t>
  </si>
  <si>
    <t>CT500BX500SSD1</t>
  </si>
  <si>
    <t>500Go</t>
  </si>
  <si>
    <t>CT1000BX500SSD1</t>
  </si>
  <si>
    <t>1To</t>
  </si>
  <si>
    <t>SSD NVMe</t>
  </si>
  <si>
    <t>Kingston</t>
  </si>
  <si>
    <t>SNV2S/250G</t>
  </si>
  <si>
    <t>250Go</t>
  </si>
  <si>
    <t>SNV2S/500G</t>
  </si>
  <si>
    <t>Crucial</t>
  </si>
  <si>
    <t>CT1000P3SSD8</t>
  </si>
  <si>
    <t>HDD 3,5" INTERNE</t>
  </si>
  <si>
    <t>Seagate IronWolf</t>
  </si>
  <si>
    <t>ST1000VN002</t>
  </si>
  <si>
    <t>ST2000VN003</t>
  </si>
  <si>
    <t>2To</t>
  </si>
  <si>
    <t>ST4000VN006</t>
  </si>
  <si>
    <t>4To</t>
  </si>
  <si>
    <t>ST8000VN004</t>
  </si>
  <si>
    <t>8To</t>
  </si>
  <si>
    <t>ST12000VN0008</t>
  </si>
  <si>
    <t>12To</t>
  </si>
  <si>
    <t>NAS</t>
  </si>
  <si>
    <t>Synology</t>
  </si>
  <si>
    <t>DS224+</t>
  </si>
  <si>
    <t>2 baies - 2 Go de RAM DDR4</t>
  </si>
  <si>
    <t xml:space="preserve">DS423+ </t>
  </si>
  <si>
    <t>4 baies - 2 Go de RAM DDR4</t>
  </si>
  <si>
    <t>DS923+</t>
  </si>
  <si>
    <t>4 baies - 4 Go de RAM DDR4</t>
  </si>
  <si>
    <t>Clavier/souris</t>
  </si>
  <si>
    <t xml:space="preserve">Logitech MK270 </t>
  </si>
  <si>
    <t>920-004510</t>
  </si>
  <si>
    <t>Récepteur sans fil USB</t>
  </si>
  <si>
    <t>Logitech MK120</t>
  </si>
  <si>
    <t>920-002539</t>
  </si>
  <si>
    <t>Filaire USB</t>
  </si>
  <si>
    <t>Onduleur</t>
  </si>
  <si>
    <t xml:space="preserve">Eaton 3S 550 FR (Gen 2) </t>
  </si>
  <si>
    <t>3S550F</t>
  </si>
  <si>
    <t>330 Watt - 550 VA - 6 prises</t>
  </si>
  <si>
    <t xml:space="preserve">Eaton 3S 850 FR (Gen 2) </t>
  </si>
  <si>
    <t>3S850F</t>
  </si>
  <si>
    <t>510 Watt - 850 VA - 8 prises</t>
  </si>
  <si>
    <t>Reference</t>
  </si>
  <si>
    <t>SWITCH</t>
  </si>
  <si>
    <t>Netgear</t>
  </si>
  <si>
    <t>GS105GE</t>
  </si>
  <si>
    <t xml:space="preserve"> 5 ports 10/100/1000 Mbps</t>
  </si>
  <si>
    <t>GS108GE</t>
  </si>
  <si>
    <t>8 ports 10/100/1000 Mbps</t>
  </si>
  <si>
    <t>GS116GE</t>
  </si>
  <si>
    <t>16 ports 10/100/1000 Mbps</t>
  </si>
  <si>
    <t>D-Link</t>
  </si>
  <si>
    <t>GO-SW-24G</t>
  </si>
  <si>
    <t>24 ports 10/100/1000 Mbps</t>
  </si>
  <si>
    <t>SWITCH PoE</t>
  </si>
  <si>
    <t>GS110TP-300EUS</t>
  </si>
  <si>
    <t>8 ports PoE+ 10/100/1000 Mbps</t>
  </si>
  <si>
    <t>Netgear ProSafe</t>
  </si>
  <si>
    <t>GS728TP-200EUS</t>
  </si>
  <si>
    <t>24 ports PoE+ 10/100/1000 Mbps</t>
  </si>
  <si>
    <t>GS752TP-200EUS</t>
  </si>
  <si>
    <t xml:space="preserve">48 ports PoE 10/100/1000 Mbps </t>
  </si>
  <si>
    <t>WIFI</t>
  </si>
  <si>
    <t xml:space="preserve">Netgear </t>
  </si>
  <si>
    <t>WAX214</t>
  </si>
  <si>
    <t>Dual-Band Wi-Fi 6 AX1800</t>
  </si>
  <si>
    <t xml:space="preserve">WAX620 </t>
  </si>
  <si>
    <t>Insight Dual-Band Wi-Fi 6 AX3600</t>
  </si>
  <si>
    <t xml:space="preserve">WAX630E </t>
  </si>
  <si>
    <t>Insight Tri-Band Wi-Fi 6E AX7800</t>
  </si>
  <si>
    <t>RJ45</t>
  </si>
  <si>
    <t>TX6UTP0.2B</t>
  </si>
  <si>
    <t>RJ45 CAT 6 UTP - 0.2 m</t>
  </si>
  <si>
    <t>TX6UTP0.5B</t>
  </si>
  <si>
    <t>RJ45 CAT 6 UTP - 0.5 m</t>
  </si>
  <si>
    <t>TX6UTP1B</t>
  </si>
  <si>
    <t>RJ45 CAT 6 UTP - 1 m</t>
  </si>
  <si>
    <t>TX6UTP2B</t>
  </si>
  <si>
    <t>RJ45 CAT 6 UTP - 2 m</t>
  </si>
  <si>
    <t>TX6UTP5B</t>
  </si>
  <si>
    <t>RJ45 CAT 6 UTP - 5 m</t>
  </si>
  <si>
    <t>TX6UTP10B</t>
  </si>
  <si>
    <t>RJ45 CAT 6 UTP - 10 m</t>
  </si>
  <si>
    <t>RJ45 CAT 6 UTP - 20 m</t>
  </si>
  <si>
    <t>Prix achat HT user/mois</t>
  </si>
  <si>
    <t>Prix revente HT user/mois</t>
  </si>
  <si>
    <t>M365 Business Basic</t>
  </si>
  <si>
    <r>
      <rPr>
        <sz val="11"/>
        <color rgb="FF000000"/>
        <rFont val="Calibri"/>
        <family val="2"/>
        <scheme val="minor"/>
      </rPr>
      <t xml:space="preserve">Versions </t>
    </r>
    <r>
      <rPr>
        <b/>
        <sz val="11"/>
        <color rgb="FFFF0000"/>
        <rFont val="Calibri"/>
        <family val="2"/>
        <scheme val="minor"/>
      </rPr>
      <t>web</t>
    </r>
    <r>
      <rPr>
        <sz val="11"/>
        <color rgb="FF000000"/>
        <rFont val="Calibri"/>
        <family val="2"/>
        <scheme val="minor"/>
      </rPr>
      <t xml:space="preserve"> et mobiles des applications Microsoft 365 uniquement</t>
    </r>
  </si>
  <si>
    <t>Onedrive + Sharepoint</t>
  </si>
  <si>
    <t>M365 Business Standard</t>
  </si>
  <si>
    <t>Versions de bureau et mobiles des applications Microsoft 365</t>
  </si>
  <si>
    <t>M365 Business Premium</t>
  </si>
  <si>
    <t>Onedrive + Sharepoint + Azure + Intune</t>
  </si>
  <si>
    <t>Office Exchange Online Plan 1</t>
  </si>
  <si>
    <t>Outlook version Web - 50Go</t>
  </si>
  <si>
    <t>M365 Business Premium - loi 1901</t>
  </si>
  <si>
    <t>Onedrive + Sharepoint + Azure + Intune (MAX 10 USERS)</t>
  </si>
  <si>
    <t>https://www.microsoft.com/fr-fr/microsoft-365/business/compare-all-microsoft-365-business-products?&amp;activetab=tab:primaryr2</t>
  </si>
  <si>
    <t>Abonnement annuel - renouvellement automatique</t>
  </si>
  <si>
    <t>CONTRAT MAINTENANCE INFORMATIQUE</t>
  </si>
  <si>
    <t>SANS CONTRAT DE MAINTENANCE INFORMATIQUE</t>
  </si>
  <si>
    <t>CMI</t>
  </si>
  <si>
    <t>TARIF SANS CMI</t>
  </si>
  <si>
    <t>PARTAGE</t>
  </si>
  <si>
    <t>10,00€ HT</t>
  </si>
  <si>
    <t>par compte user/mois</t>
  </si>
  <si>
    <t>Par palier de 30min</t>
  </si>
  <si>
    <t>60,00€ HT</t>
  </si>
  <si>
    <t>PARTAGE+ changement PC à J+1</t>
  </si>
  <si>
    <t>5,00€ HT</t>
  </si>
  <si>
    <t>par mois</t>
  </si>
  <si>
    <t>SAUVEGARDE</t>
  </si>
  <si>
    <t>40,00€ HT</t>
  </si>
  <si>
    <t>MESSAGERIE</t>
  </si>
  <si>
    <t>50,00€ HT</t>
  </si>
  <si>
    <t>DEPLACEMENT</t>
  </si>
  <si>
    <t>SECURITE</t>
  </si>
  <si>
    <t>Zone 1 de 0km à 40Kms</t>
  </si>
  <si>
    <t>RESEAU</t>
  </si>
  <si>
    <t>30,00€ HT</t>
  </si>
  <si>
    <t>Zone 2 de 41Kms à 60Kms</t>
  </si>
  <si>
    <t>80,00€ HT</t>
  </si>
  <si>
    <t>Zone 3 plus de 61Kms</t>
  </si>
  <si>
    <t>120,00€ HT</t>
  </si>
  <si>
    <t>Avec le CMI PARTAGE</t>
  </si>
  <si>
    <t>0,00€ HT</t>
  </si>
  <si>
    <t xml:space="preserve">Sans le CMI PARTAGE </t>
  </si>
  <si>
    <t>Voir tableau sans CMI</t>
  </si>
  <si>
    <t>Cacher + signature avec mantion "lu et approuvé"</t>
  </si>
  <si>
    <t>Date :</t>
  </si>
  <si>
    <t>Fonction :</t>
  </si>
  <si>
    <t>Nom, Prénom :</t>
  </si>
  <si>
    <t>Technicien</t>
  </si>
  <si>
    <t>Client</t>
  </si>
  <si>
    <t>Observations</t>
  </si>
  <si>
    <t>Total T.T.C</t>
  </si>
  <si>
    <t>Conditions de règlement :</t>
  </si>
  <si>
    <t>TVA (20%)</t>
  </si>
  <si>
    <t>Total H.T</t>
  </si>
  <si>
    <t>Total</t>
  </si>
  <si>
    <t>Qté</t>
  </si>
  <si>
    <t>PU</t>
  </si>
  <si>
    <t>Désignation</t>
  </si>
  <si>
    <t>Référence</t>
  </si>
  <si>
    <t>BON DE COMMANDE MATERIELS ET PRESTATIONS</t>
  </si>
  <si>
    <t>Tél mobile</t>
  </si>
  <si>
    <t>CP / Ville</t>
  </si>
  <si>
    <t>Tél fixe</t>
  </si>
  <si>
    <t>Adresse</t>
  </si>
  <si>
    <t>Mail</t>
  </si>
  <si>
    <t>Siret</t>
  </si>
  <si>
    <t>Signataire</t>
  </si>
  <si>
    <t>Société</t>
  </si>
  <si>
    <t>IDENTIFICATION SITE INSTALLATION</t>
  </si>
  <si>
    <t>IDENTIFICATION CLIENT SITE PRINCIPAL</t>
  </si>
  <si>
    <t>PCP01</t>
  </si>
  <si>
    <t>PCP02</t>
  </si>
  <si>
    <t>PCF01</t>
  </si>
  <si>
    <t>PCF02</t>
  </si>
  <si>
    <t>PCF03</t>
  </si>
  <si>
    <t>PCF04</t>
  </si>
  <si>
    <t>PCF05</t>
  </si>
  <si>
    <t>PCF06</t>
  </si>
  <si>
    <t>PCF07</t>
  </si>
  <si>
    <t>PCF08</t>
  </si>
  <si>
    <t>PCP03</t>
  </si>
  <si>
    <t>PCP04</t>
  </si>
  <si>
    <t>PCP05</t>
  </si>
  <si>
    <t>PCP06</t>
  </si>
  <si>
    <t>Fabricant</t>
  </si>
  <si>
    <t>Colonne1</t>
  </si>
  <si>
    <t>Marque</t>
  </si>
  <si>
    <t>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</si>
</sst>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70C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29">
    <xf numFmtId="0" fontId="0" fillId="0" borderId="0" xfId="0"/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1" xfId="0" applyBorder="1"/>
    <xf numFmtId="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/>
    <xf numFmtId="2" fontId="0" fillId="0" borderId="2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/>
    <xf numFmtId="2" fontId="0" fillId="0" borderId="0" xfId="0" applyNumberFormat="1" applyAlignment="1">
      <alignment horizontal="center" vertical="center"/>
    </xf>
    <xf numFmtId="8" fontId="0" fillId="0" borderId="2" xfId="0" applyNumberFormat="1" applyBorder="1" applyAlignment="1">
      <alignment horizontal="center" vertical="center"/>
    </xf>
    <xf numFmtId="8" fontId="0" fillId="0" borderId="4" xfId="0" applyNumberFormat="1" applyBorder="1" applyAlignment="1">
      <alignment horizontal="center" vertical="center"/>
    </xf>
    <xf numFmtId="164" fontId="0" fillId="0" borderId="2" xfId="1" applyNumberFormat="1" applyFont="1" applyBorder="1"/>
    <xf numFmtId="164" fontId="0" fillId="0" borderId="4" xfId="1" applyNumberFormat="1" applyFont="1" applyBorder="1"/>
    <xf numFmtId="164" fontId="0" fillId="0" borderId="0" xfId="1" applyNumberFormat="1" applyFont="1"/>
    <xf numFmtId="8" fontId="0" fillId="3" borderId="1" xfId="0" applyNumberFormat="1" applyFill="1" applyBorder="1" applyAlignment="1">
      <alignment horizontal="center" vertical="center"/>
    </xf>
    <xf numFmtId="8" fontId="0" fillId="4" borderId="1" xfId="0" applyNumberFormat="1" applyFill="1" applyBorder="1" applyAlignment="1">
      <alignment horizontal="center" vertical="center"/>
    </xf>
    <xf numFmtId="8" fontId="0" fillId="4" borderId="3" xfId="0" applyNumberFormat="1" applyFill="1" applyBorder="1" applyAlignment="1">
      <alignment horizontal="center" vertical="center"/>
    </xf>
    <xf numFmtId="164" fontId="0" fillId="4" borderId="1" xfId="1" applyNumberFormat="1" applyFont="1" applyFill="1" applyBorder="1" applyAlignment="1">
      <alignment horizontal="center" vertical="center"/>
    </xf>
    <xf numFmtId="0" fontId="5" fillId="0" borderId="0" xfId="2"/>
    <xf numFmtId="0" fontId="2" fillId="5" borderId="0" xfId="0" applyFont="1" applyFill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" fontId="0" fillId="0" borderId="0" xfId="0" applyNumberFormat="1"/>
    <xf numFmtId="8" fontId="0" fillId="6" borderId="1" xfId="0" applyNumberFormat="1" applyFill="1" applyBorder="1" applyAlignment="1">
      <alignment horizontal="center" vertical="center"/>
    </xf>
    <xf numFmtId="8" fontId="0" fillId="7" borderId="1" xfId="0" applyNumberFormat="1" applyFill="1" applyBorder="1" applyAlignment="1">
      <alignment horizontal="center" vertical="center"/>
    </xf>
    <xf numFmtId="8" fontId="2" fillId="3" borderId="1" xfId="0" applyNumberFormat="1" applyFont="1" applyFill="1" applyBorder="1" applyAlignment="1">
      <alignment horizontal="center" vertical="center"/>
    </xf>
    <xf numFmtId="8" fontId="2" fillId="0" borderId="0" xfId="0" applyNumberFormat="1" applyFont="1" applyAlignment="1">
      <alignment horizontal="center" vertical="center"/>
    </xf>
    <xf numFmtId="14" fontId="0" fillId="8" borderId="0" xfId="0" applyNumberFormat="1" applyFill="1" applyAlignment="1">
      <alignment horizontal="center"/>
    </xf>
    <xf numFmtId="0" fontId="0" fillId="8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 vertical="center"/>
    </xf>
    <xf numFmtId="0" fontId="0" fillId="9" borderId="8" xfId="0" applyFill="1" applyBorder="1"/>
    <xf numFmtId="0" fontId="0" fillId="9" borderId="8" xfId="0" applyFill="1" applyBorder="1" applyAlignment="1">
      <alignment horizontal="center" vertical="center"/>
    </xf>
    <xf numFmtId="6" fontId="0" fillId="9" borderId="8" xfId="0" applyNumberFormat="1" applyFill="1" applyBorder="1" applyAlignment="1">
      <alignment horizontal="center" vertical="center"/>
    </xf>
    <xf numFmtId="0" fontId="0" fillId="10" borderId="0" xfId="0" applyFill="1"/>
    <xf numFmtId="0" fontId="0" fillId="10" borderId="8" xfId="0" applyFill="1" applyBorder="1"/>
    <xf numFmtId="0" fontId="0" fillId="10" borderId="8" xfId="0" applyFill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3" xfId="0" applyBorder="1"/>
    <xf numFmtId="0" fontId="1" fillId="0" borderId="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14" xfId="0" applyFont="1" applyBorder="1"/>
    <xf numFmtId="0" fontId="14" fillId="0" borderId="2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22" xfId="0" applyFont="1" applyBorder="1"/>
    <xf numFmtId="0" fontId="14" fillId="0" borderId="23" xfId="0" applyFont="1" applyBorder="1" applyAlignment="1">
      <alignment horizontal="center" vertical="center"/>
    </xf>
    <xf numFmtId="164" fontId="11" fillId="0" borderId="1" xfId="1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/>
    <xf numFmtId="0" fontId="11" fillId="11" borderId="1" xfId="0" applyFont="1" applyFill="1" applyBorder="1" applyAlignment="1">
      <alignment horizontal="center" vertical="center"/>
    </xf>
    <xf numFmtId="0" fontId="0" fillId="0" borderId="24" xfId="0" applyBorder="1"/>
    <xf numFmtId="0" fontId="0" fillId="13" borderId="0" xfId="0" applyFill="1" applyAlignment="1">
      <alignment horizontal="center" vertical="center"/>
    </xf>
    <xf numFmtId="14" fontId="0" fillId="13" borderId="0" xfId="0" applyNumberFormat="1" applyFill="1" applyAlignment="1">
      <alignment horizontal="center"/>
    </xf>
    <xf numFmtId="0" fontId="0" fillId="0" borderId="10" xfId="0" applyBorder="1"/>
    <xf numFmtId="0" fontId="11" fillId="0" borderId="1" xfId="0" applyFont="1" applyBorder="1" applyAlignment="1">
      <alignment horizontal="center"/>
    </xf>
    <xf numFmtId="0" fontId="9" fillId="12" borderId="0" xfId="0" applyFont="1" applyFill="1" applyAlignment="1">
      <alignment horizontal="center"/>
    </xf>
    <xf numFmtId="0" fontId="11" fillId="0" borderId="1" xfId="0" applyFont="1" applyBorder="1" applyAlignment="1">
      <alignment vertical="center"/>
    </xf>
    <xf numFmtId="0" fontId="11" fillId="11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0" fillId="0" borderId="0" xfId="0" applyAlignment="1">
      <alignment horizontal="center"/>
    </xf>
    <xf numFmtId="8" fontId="0" fillId="7" borderId="6" xfId="0" applyNumberFormat="1" applyFill="1" applyBorder="1" applyAlignment="1">
      <alignment horizontal="center" vertical="center"/>
    </xf>
    <xf numFmtId="8" fontId="0" fillId="7" borderId="7" xfId="0" applyNumberFormat="1" applyFill="1" applyBorder="1" applyAlignment="1">
      <alignment horizontal="center" vertical="center"/>
    </xf>
    <xf numFmtId="8" fontId="0" fillId="0" borderId="6" xfId="0" applyNumberFormat="1" applyBorder="1" applyAlignment="1">
      <alignment horizontal="center" vertical="center"/>
    </xf>
    <xf numFmtId="8" fontId="0" fillId="0" borderId="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8" fontId="0" fillId="4" borderId="6" xfId="0" applyNumberFormat="1" applyFill="1" applyBorder="1" applyAlignment="1">
      <alignment horizontal="center" vertical="center"/>
    </xf>
    <xf numFmtId="8" fontId="0" fillId="4" borderId="7" xfId="0" applyNumberFormat="1" applyFill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8" fontId="0" fillId="6" borderId="6" xfId="0" applyNumberFormat="1" applyFill="1" applyBorder="1" applyAlignment="1">
      <alignment horizontal="center" vertical="center"/>
    </xf>
    <xf numFmtId="8" fontId="0" fillId="6" borderId="7" xfId="0" applyNumberFormat="1" applyFill="1" applyBorder="1" applyAlignment="1">
      <alignment horizontal="center" vertical="center"/>
    </xf>
    <xf numFmtId="8" fontId="2" fillId="3" borderId="6" xfId="0" applyNumberFormat="1" applyFont="1" applyFill="1" applyBorder="1" applyAlignment="1">
      <alignment horizontal="center" vertical="center"/>
    </xf>
    <xf numFmtId="8" fontId="2" fillId="3" borderId="7" xfId="0" applyNumberFormat="1" applyFont="1" applyFill="1" applyBorder="1" applyAlignment="1">
      <alignment horizontal="center" vertical="center"/>
    </xf>
    <xf numFmtId="0" fontId="5" fillId="0" borderId="0" xfId="2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10" borderId="0" xfId="0" applyFont="1" applyFill="1" applyAlignment="1">
      <alignment horizontal="center"/>
    </xf>
    <xf numFmtId="0" fontId="0" fillId="9" borderId="8" xfId="0" applyFill="1" applyBorder="1" applyAlignment="1">
      <alignment horizontal="center"/>
    </xf>
    <xf numFmtId="0" fontId="0" fillId="9" borderId="9" xfId="0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0" fillId="10" borderId="8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9" borderId="11" xfId="0" applyFill="1" applyBorder="1" applyAlignment="1">
      <alignment horizontal="center"/>
    </xf>
    <xf numFmtId="0" fontId="0" fillId="9" borderId="10" xfId="0" applyFill="1" applyBorder="1" applyAlignment="1">
      <alignment horizontal="center"/>
    </xf>
  </cellXfs>
  <cellStyles count="3">
    <cellStyle name="Lien hypertexte" xfId="2" builtinId="8"/>
    <cellStyle name="Monétaire" xfId="1" builtinId="4"/>
    <cellStyle name="Normal" xfId="0" builtinId="0"/>
  </cellStyles>
  <dxfs count="23">
    <dxf>
      <numFmt numFmtId="12" formatCode="#,##0.00\ &quot;€&quot;;[Red]\-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2" formatCode="#,##0.00\ &quot;€&quot;;[Red]\-#,##0.00\ &quot;€&quot;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theme="9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2" formatCode="#,##0.00\ &quot;€&quot;;[Red]\-#,##0.00\ &quot;€&quot;"/>
      <fill>
        <patternFill patternType="solid">
          <fgColor indexed="64"/>
          <bgColor rgb="FF92D05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2" formatCode="#,##0.00\ &quot;€&quot;;[Red]\-#,##0.00\ &quot;€&quot;"/>
      <fill>
        <patternFill patternType="solid">
          <fgColor indexed="64"/>
          <bgColor rgb="FFFFC00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7.jpeg"/><Relationship Id="rId1" Type="http://schemas.openxmlformats.org/officeDocument/2006/relationships/image" Target="../media/image6.jpeg"/><Relationship Id="rId6" Type="http://schemas.openxmlformats.org/officeDocument/2006/relationships/image" Target="../media/image11.jpe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jpeg"/><Relationship Id="rId2" Type="http://schemas.openxmlformats.org/officeDocument/2006/relationships/image" Target="../media/image13.jpeg"/><Relationship Id="rId1" Type="http://schemas.openxmlformats.org/officeDocument/2006/relationships/image" Target="../media/image12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jpeg"/><Relationship Id="rId3" Type="http://schemas.openxmlformats.org/officeDocument/2006/relationships/image" Target="../media/image17.jpeg"/><Relationship Id="rId7" Type="http://schemas.openxmlformats.org/officeDocument/2006/relationships/image" Target="../media/image21.jpeg"/><Relationship Id="rId2" Type="http://schemas.openxmlformats.org/officeDocument/2006/relationships/image" Target="../media/image16.jpeg"/><Relationship Id="rId1" Type="http://schemas.openxmlformats.org/officeDocument/2006/relationships/image" Target="../media/image15.jpeg"/><Relationship Id="rId6" Type="http://schemas.openxmlformats.org/officeDocument/2006/relationships/image" Target="../media/image20.jpeg"/><Relationship Id="rId5" Type="http://schemas.openxmlformats.org/officeDocument/2006/relationships/image" Target="../media/image19.jpeg"/><Relationship Id="rId4" Type="http://schemas.openxmlformats.org/officeDocument/2006/relationships/image" Target="../media/image1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5.jpeg"/><Relationship Id="rId2" Type="http://schemas.openxmlformats.org/officeDocument/2006/relationships/image" Target="../media/image24.jpeg"/><Relationship Id="rId1" Type="http://schemas.openxmlformats.org/officeDocument/2006/relationships/image" Target="../media/image23.jpeg"/><Relationship Id="rId4" Type="http://schemas.openxmlformats.org/officeDocument/2006/relationships/image" Target="../media/image26.jpeg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21" Type="http://schemas.openxmlformats.org/officeDocument/2006/relationships/image" Target="../media/image2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6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5.jpeg"/><Relationship Id="rId10" Type="http://schemas.openxmlformats.org/officeDocument/2006/relationships/image" Target="../media/image10.jpeg"/><Relationship Id="rId19" Type="http://schemas.openxmlformats.org/officeDocument/2006/relationships/image" Target="../media/image2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0</xdr:rowOff>
        </xdr:from>
        <xdr:to>
          <xdr:col>5</xdr:col>
          <xdr:colOff>342900</xdr:colOff>
          <xdr:row>33</xdr:row>
          <xdr:rowOff>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Prélèvement automatique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19050</xdr:rowOff>
        </xdr:from>
        <xdr:to>
          <xdr:col>5</xdr:col>
          <xdr:colOff>447675</xdr:colOff>
          <xdr:row>34</xdr:row>
          <xdr:rowOff>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Mandat administratif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34</xdr:row>
          <xdr:rowOff>9525</xdr:rowOff>
        </xdr:from>
        <xdr:to>
          <xdr:col>5</xdr:col>
          <xdr:colOff>447675</xdr:colOff>
          <xdr:row>35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0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Financement (voir contrat leaseur)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0</xdr:col>
      <xdr:colOff>609600</xdr:colOff>
      <xdr:row>4</xdr:row>
      <xdr:rowOff>133350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9575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4</xdr:row>
      <xdr:rowOff>0</xdr:rowOff>
    </xdr:from>
    <xdr:to>
      <xdr:col>0</xdr:col>
      <xdr:colOff>685800</xdr:colOff>
      <xdr:row>7</xdr:row>
      <xdr:rowOff>47625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1F0FF1F3-9DFF-A4E3-FEAD-16D548A5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476375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0</xdr:rowOff>
    </xdr:from>
    <xdr:to>
      <xdr:col>0</xdr:col>
      <xdr:colOff>742950</xdr:colOff>
      <xdr:row>5</xdr:row>
      <xdr:rowOff>142875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91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8</xdr:row>
      <xdr:rowOff>0</xdr:rowOff>
    </xdr:from>
    <xdr:to>
      <xdr:col>0</xdr:col>
      <xdr:colOff>647700</xdr:colOff>
      <xdr:row>10</xdr:row>
      <xdr:rowOff>161925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300-000005000000}"/>
            </a:ext>
            <a:ext uri="{147F2762-F138-4A5C-976F-8EAC2B608ADB}">
              <a16:predDERef xmlns:a16="http://schemas.microsoft.com/office/drawing/2014/main" pred="{CA27FA74-D861-ACBD-70AE-FDEEBC8F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28600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</xdr:row>
      <xdr:rowOff>0</xdr:rowOff>
    </xdr:from>
    <xdr:to>
      <xdr:col>0</xdr:col>
      <xdr:colOff>733425</xdr:colOff>
      <xdr:row>8</xdr:row>
      <xdr:rowOff>133350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43026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4</xdr:row>
      <xdr:rowOff>209551</xdr:rowOff>
    </xdr:from>
    <xdr:to>
      <xdr:col>0</xdr:col>
      <xdr:colOff>628650</xdr:colOff>
      <xdr:row>6</xdr:row>
      <xdr:rowOff>85725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71551"/>
          <a:ext cx="504824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2</xdr:row>
      <xdr:rowOff>66675</xdr:rowOff>
    </xdr:from>
    <xdr:to>
      <xdr:col>0</xdr:col>
      <xdr:colOff>638175</xdr:colOff>
      <xdr:row>4</xdr:row>
      <xdr:rowOff>142875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7675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9</xdr:row>
      <xdr:rowOff>76200</xdr:rowOff>
    </xdr:from>
    <xdr:to>
      <xdr:col>0</xdr:col>
      <xdr:colOff>647700</xdr:colOff>
      <xdr:row>11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6000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6</xdr:row>
      <xdr:rowOff>66675</xdr:rowOff>
    </xdr:from>
    <xdr:to>
      <xdr:col>0</xdr:col>
      <xdr:colOff>650875</xdr:colOff>
      <xdr:row>6</xdr:row>
      <xdr:rowOff>419100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400-000005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469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13</xdr:row>
      <xdr:rowOff>142876</xdr:rowOff>
    </xdr:from>
    <xdr:to>
      <xdr:col>0</xdr:col>
      <xdr:colOff>673100</xdr:colOff>
      <xdr:row>13</xdr:row>
      <xdr:rowOff>561976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400-000006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514726"/>
          <a:ext cx="558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11</xdr:row>
      <xdr:rowOff>304801</xdr:rowOff>
    </xdr:from>
    <xdr:to>
      <xdr:col>0</xdr:col>
      <xdr:colOff>628651</xdr:colOff>
      <xdr:row>13</xdr:row>
      <xdr:rowOff>38101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400-000007000000}"/>
            </a:ext>
            <a:ext uri="{147F2762-F138-4A5C-976F-8EAC2B608ADB}">
              <a16:predDERef xmlns:a16="http://schemas.microsoft.com/office/drawing/2014/main" pred="{1F0FF1F3-9DFF-A4E3-FEAD-16D548A5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2895601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</xdr:row>
      <xdr:rowOff>114300</xdr:rowOff>
    </xdr:from>
    <xdr:to>
      <xdr:col>0</xdr:col>
      <xdr:colOff>581026</xdr:colOff>
      <xdr:row>5</xdr:row>
      <xdr:rowOff>85726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5300"/>
          <a:ext cx="542926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</xdr:row>
      <xdr:rowOff>180975</xdr:rowOff>
    </xdr:from>
    <xdr:to>
      <xdr:col>0</xdr:col>
      <xdr:colOff>561974</xdr:colOff>
      <xdr:row>10</xdr:row>
      <xdr:rowOff>142874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14475"/>
          <a:ext cx="533399" cy="53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12</xdr:row>
      <xdr:rowOff>19051</xdr:rowOff>
    </xdr:from>
    <xdr:to>
      <xdr:col>0</xdr:col>
      <xdr:colOff>533399</xdr:colOff>
      <xdr:row>14</xdr:row>
      <xdr:rowOff>104775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495551"/>
          <a:ext cx="466724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27</xdr:row>
      <xdr:rowOff>19050</xdr:rowOff>
    </xdr:from>
    <xdr:ext cx="685800" cy="685800"/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162550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21</xdr:row>
      <xdr:rowOff>38099</xdr:rowOff>
    </xdr:from>
    <xdr:ext cx="733425" cy="733425"/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599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15</xdr:row>
      <xdr:rowOff>66675</xdr:rowOff>
    </xdr:from>
    <xdr:ext cx="657225" cy="657225"/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24175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47626</xdr:colOff>
      <xdr:row>10</xdr:row>
      <xdr:rowOff>66674</xdr:rowOff>
    </xdr:from>
    <xdr:ext cx="676276" cy="676276"/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971674"/>
          <a:ext cx="67627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95250</xdr:colOff>
      <xdr:row>6</xdr:row>
      <xdr:rowOff>19050</xdr:rowOff>
    </xdr:from>
    <xdr:to>
      <xdr:col>0</xdr:col>
      <xdr:colOff>628650</xdr:colOff>
      <xdr:row>8</xdr:row>
      <xdr:rowOff>171450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600-000009000000}"/>
            </a:ext>
            <a:ext uri="{147F2762-F138-4A5C-976F-8EAC2B608ADB}">
              <a16:predDERef xmlns:a16="http://schemas.microsoft.com/office/drawing/2014/main" pred="{175377B8-F0C6-0317-A2A0-99CFA0707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62050"/>
          <a:ext cx="53340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114299</xdr:colOff>
      <xdr:row>1</xdr:row>
      <xdr:rowOff>161924</xdr:rowOff>
    </xdr:from>
    <xdr:to>
      <xdr:col>0</xdr:col>
      <xdr:colOff>676274</xdr:colOff>
      <xdr:row>4</xdr:row>
      <xdr:rowOff>152399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352424"/>
          <a:ext cx="561975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0</xdr:colOff>
      <xdr:row>32</xdr:row>
      <xdr:rowOff>28575</xdr:rowOff>
    </xdr:from>
    <xdr:ext cx="723900" cy="542925"/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600-000002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723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9524</xdr:colOff>
      <xdr:row>36</xdr:row>
      <xdr:rowOff>38099</xdr:rowOff>
    </xdr:from>
    <xdr:ext cx="695325" cy="521494"/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6896099"/>
          <a:ext cx="695325" cy="521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95250</xdr:rowOff>
    </xdr:from>
    <xdr:to>
      <xdr:col>0</xdr:col>
      <xdr:colOff>749300</xdr:colOff>
      <xdr:row>11</xdr:row>
      <xdr:rowOff>85725</xdr:rowOff>
    </xdr:to>
    <xdr:pic>
      <xdr:nvPicPr>
        <xdr:cNvPr id="3" name="Image 2" descr="NETGEAR Smart GS728TP - v2 - commutateur - 24 ports - intelligent - Montable sur rac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7493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3</xdr:row>
      <xdr:rowOff>47625</xdr:rowOff>
    </xdr:from>
    <xdr:to>
      <xdr:col>0</xdr:col>
      <xdr:colOff>723900</xdr:colOff>
      <xdr:row>6</xdr:row>
      <xdr:rowOff>19050</xdr:rowOff>
    </xdr:to>
    <xdr:pic>
      <xdr:nvPicPr>
        <xdr:cNvPr id="4" name="Image 3" descr="NETGEAR ProSafe GS105 - commutateur - 5 ports - Ordinateur de bureau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723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13</xdr:row>
      <xdr:rowOff>57150</xdr:rowOff>
    </xdr:from>
    <xdr:to>
      <xdr:col>0</xdr:col>
      <xdr:colOff>704850</xdr:colOff>
      <xdr:row>16</xdr:row>
      <xdr:rowOff>152400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3365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47625</xdr:rowOff>
    </xdr:from>
    <xdr:to>
      <xdr:col>0</xdr:col>
      <xdr:colOff>723900</xdr:colOff>
      <xdr:row>24</xdr:row>
      <xdr:rowOff>9525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28575</xdr:rowOff>
    </xdr:from>
    <xdr:to>
      <xdr:col>0</xdr:col>
      <xdr:colOff>609600</xdr:colOff>
      <xdr:row>5</xdr:row>
      <xdr:rowOff>161925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409575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7</xdr:row>
      <xdr:rowOff>142875</xdr:rowOff>
    </xdr:from>
    <xdr:to>
      <xdr:col>0</xdr:col>
      <xdr:colOff>685800</xdr:colOff>
      <xdr:row>11</xdr:row>
      <xdr:rowOff>0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A00-000005000000}"/>
            </a:ext>
            <a:ext uri="{147F2762-F138-4A5C-976F-8EAC2B608ADB}">
              <a16:predDERef xmlns:a16="http://schemas.microsoft.com/office/drawing/2014/main" pred="{1F0FF1F3-9DFF-A4E3-FEAD-16D548A5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1285875"/>
          <a:ext cx="619125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15</xdr:row>
      <xdr:rowOff>38100</xdr:rowOff>
    </xdr:from>
    <xdr:to>
      <xdr:col>0</xdr:col>
      <xdr:colOff>742950</xdr:colOff>
      <xdr:row>18</xdr:row>
      <xdr:rowOff>180975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A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19100"/>
          <a:ext cx="7143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104775</xdr:colOff>
      <xdr:row>25</xdr:row>
      <xdr:rowOff>0</xdr:rowOff>
    </xdr:from>
    <xdr:to>
      <xdr:col>0</xdr:col>
      <xdr:colOff>647700</xdr:colOff>
      <xdr:row>27</xdr:row>
      <xdr:rowOff>161925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A00-00000D000000}"/>
            </a:ext>
            <a:ext uri="{147F2762-F138-4A5C-976F-8EAC2B608ADB}">
              <a16:predDERef xmlns:a16="http://schemas.microsoft.com/office/drawing/2014/main" pred="{CA27FA74-D861-ACBD-70AE-FDEEBC8F5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2286000"/>
          <a:ext cx="5429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20</xdr:row>
      <xdr:rowOff>9526</xdr:rowOff>
    </xdr:from>
    <xdr:to>
      <xdr:col>0</xdr:col>
      <xdr:colOff>733425</xdr:colOff>
      <xdr:row>23</xdr:row>
      <xdr:rowOff>142876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0000000-0008-0000-0A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43026"/>
          <a:ext cx="7048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123826</xdr:colOff>
      <xdr:row>33</xdr:row>
      <xdr:rowOff>209551</xdr:rowOff>
    </xdr:from>
    <xdr:to>
      <xdr:col>0</xdr:col>
      <xdr:colOff>628650</xdr:colOff>
      <xdr:row>36</xdr:row>
      <xdr:rowOff>123825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00000000-0008-0000-0A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6" y="971551"/>
          <a:ext cx="504824" cy="504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31</xdr:row>
      <xdr:rowOff>66675</xdr:rowOff>
    </xdr:from>
    <xdr:to>
      <xdr:col>0</xdr:col>
      <xdr:colOff>638175</xdr:colOff>
      <xdr:row>33</xdr:row>
      <xdr:rowOff>142875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A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47675"/>
          <a:ext cx="457200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38</xdr:row>
      <xdr:rowOff>76200</xdr:rowOff>
    </xdr:from>
    <xdr:to>
      <xdr:col>0</xdr:col>
      <xdr:colOff>647700</xdr:colOff>
      <xdr:row>40</xdr:row>
      <xdr:rowOff>161925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A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286000"/>
          <a:ext cx="466725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180975</xdr:colOff>
      <xdr:row>35</xdr:row>
      <xdr:rowOff>66675</xdr:rowOff>
    </xdr:from>
    <xdr:to>
      <xdr:col>0</xdr:col>
      <xdr:colOff>650875</xdr:colOff>
      <xdr:row>37</xdr:row>
      <xdr:rowOff>38100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00000000-0008-0000-0A00-000012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457325"/>
          <a:ext cx="469900" cy="352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114300</xdr:colOff>
      <xdr:row>42</xdr:row>
      <xdr:rowOff>142876</xdr:rowOff>
    </xdr:from>
    <xdr:to>
      <xdr:col>0</xdr:col>
      <xdr:colOff>673100</xdr:colOff>
      <xdr:row>44</xdr:row>
      <xdr:rowOff>180976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0000000-0008-0000-0A00-000013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514726"/>
          <a:ext cx="55880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114301</xdr:colOff>
      <xdr:row>40</xdr:row>
      <xdr:rowOff>304801</xdr:rowOff>
    </xdr:from>
    <xdr:to>
      <xdr:col>0</xdr:col>
      <xdr:colOff>628651</xdr:colOff>
      <xdr:row>43</xdr:row>
      <xdr:rowOff>133351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00000000-0008-0000-0A00-000014000000}"/>
            </a:ext>
            <a:ext uri="{147F2762-F138-4A5C-976F-8EAC2B608ADB}">
              <a16:predDERef xmlns:a16="http://schemas.microsoft.com/office/drawing/2014/main" pred="{1F0FF1F3-9DFF-A4E3-FEAD-16D548A57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1" y="2895601"/>
          <a:ext cx="5143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46</xdr:row>
      <xdr:rowOff>114300</xdr:rowOff>
    </xdr:from>
    <xdr:to>
      <xdr:col>0</xdr:col>
      <xdr:colOff>581026</xdr:colOff>
      <xdr:row>49</xdr:row>
      <xdr:rowOff>85726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5300"/>
          <a:ext cx="542926" cy="5429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51</xdr:row>
      <xdr:rowOff>180975</xdr:rowOff>
    </xdr:from>
    <xdr:to>
      <xdr:col>0</xdr:col>
      <xdr:colOff>561974</xdr:colOff>
      <xdr:row>54</xdr:row>
      <xdr:rowOff>142874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14475"/>
          <a:ext cx="533399" cy="533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66675</xdr:colOff>
      <xdr:row>56</xdr:row>
      <xdr:rowOff>19051</xdr:rowOff>
    </xdr:from>
    <xdr:to>
      <xdr:col>0</xdr:col>
      <xdr:colOff>533399</xdr:colOff>
      <xdr:row>58</xdr:row>
      <xdr:rowOff>104775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305051"/>
          <a:ext cx="466724" cy="466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28575</xdr:colOff>
      <xdr:row>78</xdr:row>
      <xdr:rowOff>19050</xdr:rowOff>
    </xdr:from>
    <xdr:ext cx="685800" cy="685800"/>
    <xdr:pic>
      <xdr:nvPicPr>
        <xdr:cNvPr id="30" name="Image 29">
          <a:extLst>
            <a:ext uri="{FF2B5EF4-FFF2-40B4-BE49-F238E27FC236}">
              <a16:creationId xmlns:a16="http://schemas.microsoft.com/office/drawing/2014/main" id="{00000000-0008-0000-0A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5162550"/>
          <a:ext cx="685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72</xdr:row>
      <xdr:rowOff>38099</xdr:rowOff>
    </xdr:from>
    <xdr:ext cx="733425" cy="733425"/>
    <xdr:pic>
      <xdr:nvPicPr>
        <xdr:cNvPr id="31" name="Image 30">
          <a:extLst>
            <a:ext uri="{FF2B5EF4-FFF2-40B4-BE49-F238E27FC236}">
              <a16:creationId xmlns:a16="http://schemas.microsoft.com/office/drawing/2014/main" id="{00000000-0008-0000-0A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8599"/>
          <a:ext cx="73342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66</xdr:row>
      <xdr:rowOff>66675</xdr:rowOff>
    </xdr:from>
    <xdr:ext cx="657225" cy="657225"/>
    <xdr:pic>
      <xdr:nvPicPr>
        <xdr:cNvPr id="32" name="Image 31">
          <a:extLst>
            <a:ext uri="{FF2B5EF4-FFF2-40B4-BE49-F238E27FC236}">
              <a16:creationId xmlns:a16="http://schemas.microsoft.com/office/drawing/2014/main" id="{00000000-0008-0000-0A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24175"/>
          <a:ext cx="65722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47626</xdr:colOff>
      <xdr:row>61</xdr:row>
      <xdr:rowOff>66674</xdr:rowOff>
    </xdr:from>
    <xdr:ext cx="676276" cy="676276"/>
    <xdr:pic>
      <xdr:nvPicPr>
        <xdr:cNvPr id="33" name="Image 32">
          <a:extLst>
            <a:ext uri="{FF2B5EF4-FFF2-40B4-BE49-F238E27FC236}">
              <a16:creationId xmlns:a16="http://schemas.microsoft.com/office/drawing/2014/main" id="{00000000-0008-0000-0A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6" y="1971674"/>
          <a:ext cx="676276" cy="676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83</xdr:row>
      <xdr:rowOff>28575</xdr:rowOff>
    </xdr:from>
    <xdr:ext cx="723900" cy="542925"/>
    <xdr:pic>
      <xdr:nvPicPr>
        <xdr:cNvPr id="34" name="Image 33">
          <a:extLst>
            <a:ext uri="{FF2B5EF4-FFF2-40B4-BE49-F238E27FC236}">
              <a16:creationId xmlns:a16="http://schemas.microsoft.com/office/drawing/2014/main" id="{00000000-0008-0000-0A00-000022000000}"/>
            </a:ext>
            <a:ext uri="{147F2762-F138-4A5C-976F-8EAC2B608ADB}">
              <a16:predDERef xmlns:a16="http://schemas.microsoft.com/office/drawing/2014/main" pred="{A2FB13FC-3715-771D-4CC0-417A0FFCC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4575"/>
          <a:ext cx="723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9524</xdr:colOff>
      <xdr:row>87</xdr:row>
      <xdr:rowOff>38099</xdr:rowOff>
    </xdr:from>
    <xdr:ext cx="695325" cy="521494"/>
    <xdr:pic>
      <xdr:nvPicPr>
        <xdr:cNvPr id="35" name="Image 34">
          <a:extLst>
            <a:ext uri="{FF2B5EF4-FFF2-40B4-BE49-F238E27FC236}">
              <a16:creationId xmlns:a16="http://schemas.microsoft.com/office/drawing/2014/main" id="{00000000-0008-0000-0A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" y="6896099"/>
          <a:ext cx="695325" cy="5214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99</xdr:row>
      <xdr:rowOff>95250</xdr:rowOff>
    </xdr:from>
    <xdr:to>
      <xdr:col>0</xdr:col>
      <xdr:colOff>749300</xdr:colOff>
      <xdr:row>102</xdr:row>
      <xdr:rowOff>85725</xdr:rowOff>
    </xdr:to>
    <xdr:pic>
      <xdr:nvPicPr>
        <xdr:cNvPr id="36" name="Image 35" descr="NETGEAR Smart GS728TP - v2 - commutateur - 24 ports - intelligent - Montable sur rack">
          <a:extLst>
            <a:ext uri="{FF2B5EF4-FFF2-40B4-BE49-F238E27FC236}">
              <a16:creationId xmlns:a16="http://schemas.microsoft.com/office/drawing/2014/main" id="{00000000-0008-0000-0A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0"/>
          <a:ext cx="749300" cy="561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94</xdr:row>
      <xdr:rowOff>47625</xdr:rowOff>
    </xdr:from>
    <xdr:to>
      <xdr:col>0</xdr:col>
      <xdr:colOff>723900</xdr:colOff>
      <xdr:row>97</xdr:row>
      <xdr:rowOff>19050</xdr:rowOff>
    </xdr:to>
    <xdr:pic>
      <xdr:nvPicPr>
        <xdr:cNvPr id="37" name="Image 36" descr="NETGEAR ProSafe GS105 - commutateur - 5 ports - Ordinateur de bureau">
          <a:extLst>
            <a:ext uri="{FF2B5EF4-FFF2-40B4-BE49-F238E27FC236}">
              <a16:creationId xmlns:a16="http://schemas.microsoft.com/office/drawing/2014/main" id="{00000000-0008-0000-0A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723900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104</xdr:row>
      <xdr:rowOff>57150</xdr:rowOff>
    </xdr:from>
    <xdr:to>
      <xdr:col>0</xdr:col>
      <xdr:colOff>704850</xdr:colOff>
      <xdr:row>107</xdr:row>
      <xdr:rowOff>152400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00000000-0008-0000-0A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533650"/>
          <a:ext cx="6667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111</xdr:row>
      <xdr:rowOff>47625</xdr:rowOff>
    </xdr:from>
    <xdr:to>
      <xdr:col>0</xdr:col>
      <xdr:colOff>723900</xdr:colOff>
      <xdr:row>115</xdr:row>
      <xdr:rowOff>9525</xdr:rowOff>
    </xdr:to>
    <xdr:pic>
      <xdr:nvPicPr>
        <xdr:cNvPr id="39" name="Image 38">
          <a:extLst>
            <a:ext uri="{FF2B5EF4-FFF2-40B4-BE49-F238E27FC236}">
              <a16:creationId xmlns:a16="http://schemas.microsoft.com/office/drawing/2014/main" id="{00000000-0008-0000-0A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723900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CE4F190-8362-4276-BAEE-EE0C5E83D78B}" name="Tableau3" displayName="Tableau3" ref="B2:M8" totalsRowShown="0" headerRowDxfId="22">
  <autoFilter ref="B2:M8" xr:uid="{2CE4F190-8362-4276-BAEE-EE0C5E83D78B}"/>
  <tableColumns count="12">
    <tableColumn id="1" xr3:uid="{CF63FD0C-370A-4597-8BD3-85C814FC17C1}" name="Colonne1" dataDxfId="21"/>
    <tableColumn id="2" xr3:uid="{73891566-52F1-4E93-B2D8-14F059C37789}" name="Fabricant" dataDxfId="20"/>
    <tableColumn id="3" xr3:uid="{26B81BA8-3133-47F9-97DF-920C4FACA39C}" name="Référence" dataDxfId="19"/>
    <tableColumn id="4" xr3:uid="{6A6961D2-4596-452A-ABC1-1AD1C9DE0E45}" name="Reference : " dataDxfId="18"/>
    <tableColumn id="5" xr3:uid="{C6A31EFB-B01C-4F0E-A3F4-A4ABE02DE5D3}" name="Description" dataDxfId="17"/>
    <tableColumn id="6" xr3:uid="{9A08CBF4-0340-4372-812F-E428B55B2CE8}" name="Prix achat HT" dataDxfId="16"/>
    <tableColumn id="7" xr3:uid="{270078F6-2028-4A09-95D1-CAC1D54F6430}" name="TTC" dataDxfId="15"/>
    <tableColumn id="8" xr3:uid="{02858887-5AE6-42AD-8579-89634CE25877}" name="Prix achat TTC" dataDxfId="14">
      <calculatedColumnFormula>SUM(G3*H3)</calculatedColumnFormula>
    </tableColumn>
    <tableColumn id="9" xr3:uid="{309A0B96-BD05-4CFF-B47E-5289ACA2610B}" name="% Marge" dataDxfId="13"/>
    <tableColumn id="10" xr3:uid="{989BAC0B-2C7B-4A9E-BBDC-6F397A73558B}" name="Prix revente HT" dataDxfId="12">
      <calculatedColumnFormula>SUM(G3*J3)</calculatedColumnFormula>
    </tableColumn>
    <tableColumn id="11" xr3:uid="{A3FEE443-ACDF-464C-A267-B789FF20A39C}" name="Prix revente TTC" dataDxfId="11">
      <calculatedColumnFormula>SUM(K3*H3)</calculatedColumnFormula>
    </tableColumn>
    <tableColumn id="12" xr3:uid="{2D28E3EC-4784-4261-B034-B73F8D86CB6F}" name="Marge" dataDxfId="10">
      <calculatedColumnFormula>SUM(K3-G3)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351874B-2D0A-4FC1-9503-7A33BD6495D2}" name="Tableau4" displayName="Tableau4" ref="B2:J10" totalsRowShown="0" headerRowDxfId="9">
  <autoFilter ref="B2:J10" xr:uid="{7351874B-2D0A-4FC1-9503-7A33BD6495D2}"/>
  <tableColumns count="9">
    <tableColumn id="1" xr3:uid="{B1C0576F-7BE1-4E75-85CC-8BEC0E73805A}" name="Colonne1" dataDxfId="8"/>
    <tableColumn id="2" xr3:uid="{4B1CF821-9F2A-440F-9161-32B6E2FFF281}" name="Marque" dataDxfId="7"/>
    <tableColumn id="3" xr3:uid="{245E5913-CEAD-4947-89B2-AF01CC7490CF}" name="Référence" dataDxfId="6"/>
    <tableColumn id="4" xr3:uid="{400BF436-8179-4121-B0B6-EA2B45DBFDED}" name="Reference : " dataDxfId="5"/>
    <tableColumn id="5" xr3:uid="{17C09BB5-65CE-453D-800B-14242FEF580B}" name="Description" dataDxfId="4"/>
    <tableColumn id="6" xr3:uid="{EB96661C-176D-4D6F-9585-DF8DEED8F701}" name="Prix achat HT" dataDxfId="3"/>
    <tableColumn id="7" xr3:uid="{9C2BB0E4-6F46-4D76-841A-7844BC29882C}" name="%" dataDxfId="2"/>
    <tableColumn id="8" xr3:uid="{10F28B7A-BD88-4DD3-8F21-E5E282951232}" name="Prix revente HT" dataDxfId="1">
      <calculatedColumnFormula>SUM(G3*H3)</calculatedColumnFormula>
    </tableColumn>
    <tableColumn id="9" xr3:uid="{DB22CF9C-0D93-449A-A680-C462ACE15381}" name="Marge" dataDxfId="0">
      <calculatedColumnFormula>SUM(I3-G3)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c21.fr/" TargetMode="External"/><Relationship Id="rId1" Type="http://schemas.openxmlformats.org/officeDocument/2006/relationships/hyperlink" Target="https://www.ldlc.pro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microsoft.com/fr-fr/microsoft-365/business/compare-all-microsoft-365-business-products?&amp;activetab=tab:primaryr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CCD7-9AF2-4D32-A506-E5DE4EFE18A1}">
  <dimension ref="A1:I49"/>
  <sheetViews>
    <sheetView tabSelected="1" topLeftCell="A5" zoomScaleNormal="100" workbookViewId="0">
      <selection activeCell="I35" sqref="I35"/>
    </sheetView>
  </sheetViews>
  <sheetFormatPr baseColWidth="10" defaultRowHeight="15" x14ac:dyDescent="0.25"/>
  <cols>
    <col min="13" max="13" width="20.140625" customWidth="1"/>
  </cols>
  <sheetData>
    <row r="1" spans="1:9" x14ac:dyDescent="0.25">
      <c r="A1" s="84" t="s">
        <v>265</v>
      </c>
      <c r="B1" s="84"/>
      <c r="C1" s="84"/>
      <c r="D1" s="84"/>
      <c r="E1" s="84"/>
      <c r="F1" s="84"/>
      <c r="G1" s="84"/>
      <c r="H1" s="84"/>
      <c r="I1" s="84"/>
    </row>
    <row r="2" spans="1:9" x14ac:dyDescent="0.25">
      <c r="A2" s="77" t="s">
        <v>263</v>
      </c>
      <c r="B2" s="83"/>
      <c r="C2" s="83"/>
      <c r="D2" s="83"/>
      <c r="E2" s="83"/>
      <c r="F2" s="77" t="s">
        <v>262</v>
      </c>
      <c r="G2" s="83"/>
      <c r="H2" s="83"/>
      <c r="I2" s="83"/>
    </row>
    <row r="3" spans="1:9" x14ac:dyDescent="0.25">
      <c r="A3" s="77" t="s">
        <v>261</v>
      </c>
      <c r="B3" s="83"/>
      <c r="C3" s="83"/>
      <c r="D3" s="83"/>
      <c r="E3" s="83"/>
      <c r="F3" s="77" t="s">
        <v>260</v>
      </c>
      <c r="G3" s="83"/>
      <c r="H3" s="83"/>
      <c r="I3" s="83"/>
    </row>
    <row r="4" spans="1:9" x14ac:dyDescent="0.25">
      <c r="A4" s="77" t="s">
        <v>259</v>
      </c>
      <c r="B4" s="83"/>
      <c r="C4" s="83"/>
      <c r="D4" s="83"/>
      <c r="E4" s="83"/>
      <c r="F4" s="77" t="s">
        <v>258</v>
      </c>
      <c r="G4" s="83"/>
      <c r="H4" s="83"/>
      <c r="I4" s="83"/>
    </row>
    <row r="5" spans="1:9" x14ac:dyDescent="0.25">
      <c r="A5" s="77" t="s">
        <v>257</v>
      </c>
      <c r="B5" s="83"/>
      <c r="C5" s="83"/>
      <c r="D5" s="83"/>
      <c r="E5" s="83"/>
      <c r="F5" s="77" t="s">
        <v>256</v>
      </c>
      <c r="G5" s="83"/>
      <c r="H5" s="83"/>
      <c r="I5" s="83"/>
    </row>
    <row r="7" spans="1:9" x14ac:dyDescent="0.25">
      <c r="A7" s="84" t="s">
        <v>264</v>
      </c>
      <c r="B7" s="84"/>
      <c r="C7" s="84"/>
      <c r="D7" s="84"/>
      <c r="E7" s="84"/>
      <c r="F7" s="84"/>
      <c r="G7" s="84"/>
      <c r="H7" s="84"/>
      <c r="I7" s="84"/>
    </row>
    <row r="8" spans="1:9" x14ac:dyDescent="0.25">
      <c r="A8" s="77" t="s">
        <v>263</v>
      </c>
      <c r="B8" s="83"/>
      <c r="C8" s="83"/>
      <c r="D8" s="83"/>
      <c r="E8" s="83"/>
      <c r="F8" s="77" t="s">
        <v>262</v>
      </c>
      <c r="G8" s="83"/>
      <c r="H8" s="83"/>
      <c r="I8" s="83"/>
    </row>
    <row r="9" spans="1:9" x14ac:dyDescent="0.25">
      <c r="A9" s="77" t="s">
        <v>261</v>
      </c>
      <c r="B9" s="83"/>
      <c r="C9" s="83"/>
      <c r="D9" s="83"/>
      <c r="E9" s="83"/>
      <c r="F9" s="77" t="s">
        <v>260</v>
      </c>
      <c r="G9" s="83"/>
      <c r="H9" s="83"/>
      <c r="I9" s="83"/>
    </row>
    <row r="10" spans="1:9" x14ac:dyDescent="0.25">
      <c r="A10" s="77" t="s">
        <v>259</v>
      </c>
      <c r="B10" s="83"/>
      <c r="C10" s="83"/>
      <c r="D10" s="83"/>
      <c r="E10" s="83"/>
      <c r="F10" s="77" t="s">
        <v>258</v>
      </c>
      <c r="G10" s="83"/>
      <c r="H10" s="83"/>
      <c r="I10" s="83"/>
    </row>
    <row r="11" spans="1:9" x14ac:dyDescent="0.25">
      <c r="A11" s="77" t="s">
        <v>257</v>
      </c>
      <c r="B11" s="83"/>
      <c r="C11" s="83"/>
      <c r="D11" s="83"/>
      <c r="E11" s="83"/>
      <c r="F11" s="77" t="s">
        <v>256</v>
      </c>
      <c r="G11" s="83"/>
      <c r="H11" s="83"/>
      <c r="I11" s="83"/>
    </row>
    <row r="13" spans="1:9" x14ac:dyDescent="0.25">
      <c r="A13" s="84" t="s">
        <v>255</v>
      </c>
      <c r="B13" s="84"/>
      <c r="C13" s="84"/>
      <c r="D13" s="84"/>
      <c r="E13" s="84"/>
      <c r="F13" s="84"/>
      <c r="G13" s="84"/>
      <c r="H13" s="84"/>
      <c r="I13" s="84"/>
    </row>
    <row r="14" spans="1:9" x14ac:dyDescent="0.25">
      <c r="A14" s="78" t="s">
        <v>254</v>
      </c>
      <c r="B14" s="86" t="s">
        <v>253</v>
      </c>
      <c r="C14" s="86"/>
      <c r="D14" s="86"/>
      <c r="E14" s="86"/>
      <c r="F14" s="86"/>
      <c r="G14" s="78" t="s">
        <v>252</v>
      </c>
      <c r="H14" s="78" t="s">
        <v>251</v>
      </c>
      <c r="I14" s="78" t="s">
        <v>250</v>
      </c>
    </row>
    <row r="15" spans="1:9" x14ac:dyDescent="0.25">
      <c r="A15" s="77" t="s">
        <v>266</v>
      </c>
      <c r="B15" s="85" t="str">
        <f>IFERROR(INDEX(Données!$B:$B,MATCH(Devis!$A15,Données!$C:$C,0)),"")</f>
        <v>Surface Laptop 5</v>
      </c>
      <c r="C15" s="85"/>
      <c r="D15" s="85"/>
      <c r="E15" s="85"/>
      <c r="F15" s="85"/>
      <c r="G15" s="76">
        <f>IFERROR(INDEX(Données!$J:$J,MATCH(Devis!$A15,Données!$C:$C,0)),"")</f>
        <v>1302.0249999999999</v>
      </c>
      <c r="H15" s="65">
        <v>2</v>
      </c>
      <c r="I15" s="74">
        <f>IF(H15="","",G15*H15)</f>
        <v>2604.0499999999997</v>
      </c>
    </row>
    <row r="16" spans="1:9" x14ac:dyDescent="0.25">
      <c r="A16" s="77" t="s">
        <v>267</v>
      </c>
      <c r="B16" s="85" t="str">
        <f>IFERROR(INDEX(Données!$B:$B,MATCH(Devis!$A16,Données!$C:$C,0)),"")</f>
        <v>Surface Pro 9</v>
      </c>
      <c r="C16" s="85"/>
      <c r="D16" s="85"/>
      <c r="E16" s="85"/>
      <c r="F16" s="85"/>
      <c r="G16" s="76">
        <f>IFERROR(INDEX(Données!$J:$J,MATCH(Devis!$A16,Données!$C:$C,0)),"")</f>
        <v>1899.9479999999999</v>
      </c>
      <c r="H16" s="65">
        <v>3</v>
      </c>
      <c r="I16" s="74">
        <f t="shared" ref="I16:I31" si="0">IF(H16="","",G16*H16)</f>
        <v>5699.8439999999991</v>
      </c>
    </row>
    <row r="17" spans="1:9" x14ac:dyDescent="0.25">
      <c r="A17" s="77"/>
      <c r="B17" s="85" t="str">
        <f>IFERROR(INDEX(Données!$B:$B,MATCH(Devis!$A17,Données!$C:$C,0)),"")</f>
        <v/>
      </c>
      <c r="C17" s="85"/>
      <c r="D17" s="85"/>
      <c r="E17" s="85"/>
      <c r="F17" s="85"/>
      <c r="G17" s="76" t="str">
        <f>IFERROR(INDEX(Données!$J:$J,MATCH(Devis!$A17,Données!$C:$C,0)),"")</f>
        <v/>
      </c>
      <c r="H17" s="65"/>
      <c r="I17" s="74" t="str">
        <f t="shared" si="0"/>
        <v/>
      </c>
    </row>
    <row r="18" spans="1:9" x14ac:dyDescent="0.25">
      <c r="A18" s="77"/>
      <c r="B18" s="85" t="str">
        <f>IFERROR(INDEX(Données!$B:$B,MATCH(Devis!$A18,Données!$C:$C,0)),"")</f>
        <v/>
      </c>
      <c r="C18" s="85"/>
      <c r="D18" s="85"/>
      <c r="E18" s="85"/>
      <c r="F18" s="85"/>
      <c r="G18" s="76" t="str">
        <f>IFERROR(INDEX(Données!$J:$J,MATCH(Devis!$A18,Données!$C:$C,0)),"")</f>
        <v/>
      </c>
      <c r="H18" s="65"/>
      <c r="I18" s="74" t="str">
        <f t="shared" si="0"/>
        <v/>
      </c>
    </row>
    <row r="19" spans="1:9" x14ac:dyDescent="0.25">
      <c r="A19" s="77"/>
      <c r="B19" s="85" t="str">
        <f>IFERROR(INDEX(Données!$B:$B,MATCH(Devis!$A19,Données!$C:$C,0)),"")</f>
        <v/>
      </c>
      <c r="C19" s="85"/>
      <c r="D19" s="85"/>
      <c r="E19" s="85"/>
      <c r="F19" s="85"/>
      <c r="G19" s="76" t="str">
        <f>IFERROR(INDEX(Données!$J:$J,MATCH(Devis!$A19,Données!$C:$C,0)),"")</f>
        <v/>
      </c>
      <c r="H19" s="65"/>
      <c r="I19" s="74" t="str">
        <f t="shared" si="0"/>
        <v/>
      </c>
    </row>
    <row r="20" spans="1:9" x14ac:dyDescent="0.25">
      <c r="A20" s="77"/>
      <c r="B20" s="85" t="str">
        <f>IFERROR(INDEX(Données!$B:$B,MATCH(Devis!$A20,Données!$C:$C,0)),"")</f>
        <v/>
      </c>
      <c r="C20" s="85"/>
      <c r="D20" s="85"/>
      <c r="E20" s="85"/>
      <c r="F20" s="85"/>
      <c r="G20" s="76" t="str">
        <f>IFERROR(INDEX(Données!$J:$J,MATCH(Devis!$A20,Données!$C:$C,0)),"")</f>
        <v/>
      </c>
      <c r="H20" s="65"/>
      <c r="I20" s="74" t="str">
        <f t="shared" si="0"/>
        <v/>
      </c>
    </row>
    <row r="21" spans="1:9" x14ac:dyDescent="0.25">
      <c r="A21" s="77"/>
      <c r="B21" s="85" t="str">
        <f>IFERROR(INDEX(Données!$B:$B,MATCH(Devis!$A21,Données!$C:$C,0)),"")</f>
        <v/>
      </c>
      <c r="C21" s="85"/>
      <c r="D21" s="85"/>
      <c r="E21" s="85"/>
      <c r="F21" s="85"/>
      <c r="G21" s="76" t="str">
        <f>IFERROR(INDEX(Données!$J:$J,MATCH(Devis!$A21,Données!$C:$C,0)),"")</f>
        <v/>
      </c>
      <c r="H21" s="65"/>
      <c r="I21" s="74" t="str">
        <f t="shared" si="0"/>
        <v/>
      </c>
    </row>
    <row r="22" spans="1:9" x14ac:dyDescent="0.25">
      <c r="A22" s="77"/>
      <c r="B22" s="85" t="str">
        <f>IFERROR(INDEX(Données!$B:$B,MATCH(Devis!$A22,Données!$C:$C,0)),"")</f>
        <v/>
      </c>
      <c r="C22" s="85"/>
      <c r="D22" s="85"/>
      <c r="E22" s="85"/>
      <c r="F22" s="85"/>
      <c r="G22" s="76" t="str">
        <f>IFERROR(INDEX(Données!$J:$J,MATCH(Devis!$A22,Données!$C:$C,0)),"")</f>
        <v/>
      </c>
      <c r="H22" s="65"/>
      <c r="I22" s="74" t="str">
        <f t="shared" si="0"/>
        <v/>
      </c>
    </row>
    <row r="23" spans="1:9" x14ac:dyDescent="0.25">
      <c r="A23" s="77"/>
      <c r="B23" s="85" t="str">
        <f>IFERROR(INDEX(Données!$B:$B,MATCH(Devis!$A23,Données!$C:$C,0)),"")</f>
        <v/>
      </c>
      <c r="C23" s="85"/>
      <c r="D23" s="85"/>
      <c r="E23" s="85"/>
      <c r="F23" s="85"/>
      <c r="G23" s="76" t="str">
        <f>IFERROR(INDEX(Données!$J:$J,MATCH(Devis!$A23,Données!$C:$C,0)),"")</f>
        <v/>
      </c>
      <c r="H23" s="65"/>
      <c r="I23" s="74" t="str">
        <f t="shared" si="0"/>
        <v/>
      </c>
    </row>
    <row r="24" spans="1:9" x14ac:dyDescent="0.25">
      <c r="A24" s="77"/>
      <c r="B24" s="85" t="str">
        <f>IFERROR(INDEX(Données!$B:$B,MATCH(Devis!$A24,Données!$C:$C,0)),"")</f>
        <v/>
      </c>
      <c r="C24" s="85"/>
      <c r="D24" s="85"/>
      <c r="E24" s="85"/>
      <c r="F24" s="85"/>
      <c r="G24" s="76" t="str">
        <f>IFERROR(INDEX(Données!$J:$J,MATCH(Devis!$A24,Données!$C:$C,0)),"")</f>
        <v/>
      </c>
      <c r="H24" s="65"/>
      <c r="I24" s="74" t="str">
        <f t="shared" si="0"/>
        <v/>
      </c>
    </row>
    <row r="25" spans="1:9" x14ac:dyDescent="0.25">
      <c r="A25" s="77"/>
      <c r="B25" s="85" t="str">
        <f>IFERROR(INDEX(Données!$B:$B,MATCH(Devis!$A25,Données!$C:$C,0)),"")</f>
        <v/>
      </c>
      <c r="C25" s="85"/>
      <c r="D25" s="85"/>
      <c r="E25" s="85"/>
      <c r="F25" s="85"/>
      <c r="G25" s="76" t="str">
        <f>IFERROR(INDEX(Données!$J:$J,MATCH(Devis!$A25,Données!$C:$C,0)),"")</f>
        <v/>
      </c>
      <c r="H25" s="65"/>
      <c r="I25" s="74" t="str">
        <f t="shared" si="0"/>
        <v/>
      </c>
    </row>
    <row r="26" spans="1:9" x14ac:dyDescent="0.25">
      <c r="A26" s="77"/>
      <c r="B26" s="85" t="str">
        <f>IFERROR(INDEX(Données!$B:$B,MATCH(Devis!$A26,Données!$C:$C,0)),"")</f>
        <v/>
      </c>
      <c r="C26" s="85"/>
      <c r="D26" s="85"/>
      <c r="E26" s="85"/>
      <c r="F26" s="85"/>
      <c r="G26" s="76" t="str">
        <f>IFERROR(INDEX(Données!$J:$J,MATCH(Devis!$A26,Données!$C:$C,0)),"")</f>
        <v/>
      </c>
      <c r="H26" s="65"/>
      <c r="I26" s="74" t="str">
        <f t="shared" si="0"/>
        <v/>
      </c>
    </row>
    <row r="27" spans="1:9" x14ac:dyDescent="0.25">
      <c r="A27" s="77"/>
      <c r="B27" s="85" t="str">
        <f>IFERROR(INDEX(Données!$B:$B,MATCH(Devis!$A27,Données!$C:$C,0)),"")</f>
        <v/>
      </c>
      <c r="C27" s="85"/>
      <c r="D27" s="85"/>
      <c r="E27" s="85"/>
      <c r="F27" s="85"/>
      <c r="G27" s="76" t="str">
        <f>IFERROR(INDEX(Données!$J:$J,MATCH(Devis!$A27,Données!$C:$C,0)),"")</f>
        <v/>
      </c>
      <c r="H27" s="65"/>
      <c r="I27" s="74" t="str">
        <f t="shared" si="0"/>
        <v/>
      </c>
    </row>
    <row r="28" spans="1:9" x14ac:dyDescent="0.25">
      <c r="A28" s="77"/>
      <c r="B28" s="85" t="str">
        <f>IFERROR(INDEX(Données!$B:$B,MATCH(Devis!$A28,Données!$C:$C,0)),"")</f>
        <v/>
      </c>
      <c r="C28" s="85"/>
      <c r="D28" s="85"/>
      <c r="E28" s="85"/>
      <c r="F28" s="85"/>
      <c r="G28" s="76" t="str">
        <f>IFERROR(INDEX(Données!$J:$J,MATCH(Devis!$A28,Données!$C:$C,0)),"")</f>
        <v/>
      </c>
      <c r="H28" s="65"/>
      <c r="I28" s="74" t="str">
        <f t="shared" si="0"/>
        <v/>
      </c>
    </row>
    <row r="29" spans="1:9" x14ac:dyDescent="0.25">
      <c r="A29" s="77"/>
      <c r="B29" s="85" t="str">
        <f>IFERROR(INDEX(Données!$B:$B,MATCH(Devis!$A29,Données!$C:$C,0)),"")</f>
        <v/>
      </c>
      <c r="C29" s="85"/>
      <c r="D29" s="85"/>
      <c r="E29" s="85"/>
      <c r="F29" s="85"/>
      <c r="G29" s="76" t="str">
        <f>IFERROR(INDEX(Données!$J:$J,MATCH(Devis!$A29,Données!$C:$C,0)),"")</f>
        <v/>
      </c>
      <c r="H29" s="65"/>
      <c r="I29" s="74" t="str">
        <f t="shared" si="0"/>
        <v/>
      </c>
    </row>
    <row r="30" spans="1:9" x14ac:dyDescent="0.25">
      <c r="A30" s="77"/>
      <c r="B30" s="85" t="str">
        <f>IFERROR(INDEX(Données!$B:$B,MATCH(Devis!$A30,Données!$C:$C,0)),"")</f>
        <v/>
      </c>
      <c r="C30" s="85"/>
      <c r="D30" s="85"/>
      <c r="E30" s="85"/>
      <c r="F30" s="85"/>
      <c r="G30" s="76" t="str">
        <f>IFERROR(INDEX(Données!$J:$J,MATCH(Devis!$A30,Données!$C:$C,0)),"")</f>
        <v/>
      </c>
      <c r="H30" s="65"/>
      <c r="I30" s="74" t="str">
        <f t="shared" si="0"/>
        <v/>
      </c>
    </row>
    <row r="31" spans="1:9" ht="15.75" thickBot="1" x14ac:dyDescent="0.3">
      <c r="A31" s="77"/>
      <c r="B31" s="85" t="str">
        <f>IFERROR(INDEX(Données!$B:$B,MATCH(Devis!$A31,Données!$C:$C,0)),"")</f>
        <v/>
      </c>
      <c r="C31" s="85"/>
      <c r="D31" s="85"/>
      <c r="E31" s="85"/>
      <c r="F31" s="85"/>
      <c r="G31" s="76" t="str">
        <f>IFERROR(INDEX(Données!$J:$J,MATCH(Devis!$A31,Données!$C:$C,0)),"")</f>
        <v/>
      </c>
      <c r="H31" s="75"/>
      <c r="I31" s="74" t="str">
        <f t="shared" si="0"/>
        <v/>
      </c>
    </row>
    <row r="32" spans="1:9" ht="15.75" thickBot="1" x14ac:dyDescent="0.3">
      <c r="A32" s="62"/>
      <c r="B32" s="62"/>
      <c r="C32" s="62"/>
      <c r="D32" s="62"/>
      <c r="E32" s="62"/>
      <c r="F32" s="62"/>
      <c r="G32" s="69"/>
      <c r="H32" s="73" t="s">
        <v>249</v>
      </c>
      <c r="I32" s="74">
        <f>SUM(I15:I31)</f>
        <v>8303.8939999999984</v>
      </c>
    </row>
    <row r="33" spans="1:9" x14ac:dyDescent="0.25">
      <c r="A33" s="72"/>
      <c r="B33" s="71"/>
      <c r="C33" s="71"/>
      <c r="D33" s="94"/>
      <c r="E33" s="94"/>
      <c r="F33" s="95"/>
      <c r="G33" s="69"/>
      <c r="H33" s="70" t="s">
        <v>248</v>
      </c>
      <c r="I33" s="74">
        <f>I32*0.2</f>
        <v>1660.7787999999998</v>
      </c>
    </row>
    <row r="34" spans="1:9" ht="15.75" thickBot="1" x14ac:dyDescent="0.3">
      <c r="A34" s="92" t="s">
        <v>247</v>
      </c>
      <c r="B34" s="93"/>
      <c r="C34" s="93"/>
      <c r="D34" s="93"/>
      <c r="E34" s="93"/>
      <c r="F34" s="96"/>
      <c r="G34" s="69"/>
      <c r="H34" s="68" t="s">
        <v>246</v>
      </c>
      <c r="I34" s="74">
        <f>I32+I33</f>
        <v>9964.6727999999985</v>
      </c>
    </row>
    <row r="35" spans="1:9" ht="15.75" thickBot="1" x14ac:dyDescent="0.3">
      <c r="A35" s="67"/>
      <c r="B35" s="66"/>
      <c r="C35" s="66"/>
      <c r="D35" s="97"/>
      <c r="E35" s="97"/>
      <c r="F35" s="98"/>
      <c r="G35" s="62"/>
      <c r="H35" s="62"/>
      <c r="I35" s="62"/>
    </row>
    <row r="37" spans="1:9" x14ac:dyDescent="0.25">
      <c r="A37" s="87" t="s">
        <v>245</v>
      </c>
      <c r="B37" s="87"/>
      <c r="C37" s="87"/>
      <c r="D37" s="88"/>
      <c r="E37" s="88"/>
      <c r="F37" s="88"/>
      <c r="G37" s="88"/>
      <c r="H37" s="88"/>
      <c r="I37" s="88"/>
    </row>
    <row r="38" spans="1:9" x14ac:dyDescent="0.25">
      <c r="A38" s="87"/>
      <c r="B38" s="87"/>
      <c r="C38" s="87"/>
      <c r="D38" s="88"/>
      <c r="E38" s="88"/>
      <c r="F38" s="88"/>
      <c r="G38" s="88"/>
      <c r="H38" s="88"/>
      <c r="I38" s="88"/>
    </row>
    <row r="40" spans="1:9" x14ac:dyDescent="0.25">
      <c r="A40" s="64" t="s">
        <v>244</v>
      </c>
      <c r="B40" s="62"/>
      <c r="C40" s="62"/>
      <c r="D40" s="62"/>
      <c r="E40" s="62"/>
      <c r="F40" s="64" t="s">
        <v>243</v>
      </c>
    </row>
    <row r="41" spans="1:9" x14ac:dyDescent="0.25">
      <c r="A41" s="63" t="s">
        <v>242</v>
      </c>
      <c r="B41" s="62"/>
      <c r="C41" s="62"/>
      <c r="D41" s="62"/>
      <c r="E41" s="62"/>
      <c r="F41" s="63" t="s">
        <v>242</v>
      </c>
      <c r="G41" s="62"/>
      <c r="H41" s="62"/>
      <c r="I41" s="62"/>
    </row>
    <row r="42" spans="1:9" x14ac:dyDescent="0.25">
      <c r="A42" s="62" t="s">
        <v>241</v>
      </c>
      <c r="B42" s="62"/>
      <c r="C42" s="62"/>
      <c r="D42" s="62"/>
      <c r="E42" s="62"/>
      <c r="F42" s="62" t="s">
        <v>241</v>
      </c>
      <c r="G42" s="62"/>
      <c r="H42" s="62"/>
      <c r="I42" s="62"/>
    </row>
    <row r="43" spans="1:9" x14ac:dyDescent="0.25">
      <c r="A43" s="62" t="s">
        <v>240</v>
      </c>
      <c r="B43" s="62"/>
      <c r="C43" s="62"/>
      <c r="D43" s="62"/>
      <c r="E43" s="62"/>
      <c r="F43" s="62" t="s">
        <v>240</v>
      </c>
      <c r="G43" s="62"/>
      <c r="H43" s="62"/>
      <c r="I43" s="62"/>
    </row>
    <row r="44" spans="1:9" ht="15.75" thickBot="1" x14ac:dyDescent="0.3"/>
    <row r="45" spans="1:9" x14ac:dyDescent="0.25">
      <c r="A45" s="61"/>
      <c r="B45" s="60"/>
      <c r="C45" s="60"/>
      <c r="D45" s="59"/>
      <c r="F45" s="61"/>
      <c r="G45" s="60"/>
      <c r="H45" s="60"/>
      <c r="I45" s="59"/>
    </row>
    <row r="46" spans="1:9" x14ac:dyDescent="0.25">
      <c r="A46" s="58"/>
      <c r="D46" s="57"/>
      <c r="F46" s="58"/>
      <c r="I46" s="57"/>
    </row>
    <row r="47" spans="1:9" x14ac:dyDescent="0.25">
      <c r="A47" s="89" t="s">
        <v>239</v>
      </c>
      <c r="B47" s="90"/>
      <c r="C47" s="90"/>
      <c r="D47" s="91"/>
      <c r="F47" s="89" t="s">
        <v>239</v>
      </c>
      <c r="G47" s="90"/>
      <c r="H47" s="90"/>
      <c r="I47" s="91"/>
    </row>
    <row r="48" spans="1:9" x14ac:dyDescent="0.25">
      <c r="A48" s="58"/>
      <c r="D48" s="57"/>
      <c r="F48" s="58"/>
      <c r="I48" s="57"/>
    </row>
    <row r="49" spans="1:9" ht="15.75" thickBot="1" x14ac:dyDescent="0.3">
      <c r="A49" s="56"/>
      <c r="B49" s="55"/>
      <c r="C49" s="55"/>
      <c r="D49" s="54"/>
      <c r="F49" s="56"/>
      <c r="G49" s="55"/>
      <c r="H49" s="55"/>
      <c r="I49" s="54"/>
    </row>
  </sheetData>
  <mergeCells count="45">
    <mergeCell ref="A47:D47"/>
    <mergeCell ref="F47:I47"/>
    <mergeCell ref="B30:F30"/>
    <mergeCell ref="B31:F31"/>
    <mergeCell ref="A34:C34"/>
    <mergeCell ref="D33:F33"/>
    <mergeCell ref="D34:F34"/>
    <mergeCell ref="D35:F35"/>
    <mergeCell ref="B25:F25"/>
    <mergeCell ref="B26:F26"/>
    <mergeCell ref="B27:F27"/>
    <mergeCell ref="A37:C38"/>
    <mergeCell ref="D37:I38"/>
    <mergeCell ref="B9:E9"/>
    <mergeCell ref="G9:I9"/>
    <mergeCell ref="B29:F29"/>
    <mergeCell ref="A13:I13"/>
    <mergeCell ref="B14:F14"/>
    <mergeCell ref="B15:F15"/>
    <mergeCell ref="B28:F28"/>
    <mergeCell ref="B17:F17"/>
    <mergeCell ref="B18:F18"/>
    <mergeCell ref="B19:F19"/>
    <mergeCell ref="B20:F20"/>
    <mergeCell ref="B21:F21"/>
    <mergeCell ref="B22:F22"/>
    <mergeCell ref="B16:F16"/>
    <mergeCell ref="B23:F23"/>
    <mergeCell ref="B24:F24"/>
    <mergeCell ref="B10:E10"/>
    <mergeCell ref="G10:I10"/>
    <mergeCell ref="B11:E11"/>
    <mergeCell ref="G11:I11"/>
    <mergeCell ref="A1:I1"/>
    <mergeCell ref="B2:E2"/>
    <mergeCell ref="B3:E3"/>
    <mergeCell ref="B4:E4"/>
    <mergeCell ref="B5:E5"/>
    <mergeCell ref="G2:I2"/>
    <mergeCell ref="G3:I3"/>
    <mergeCell ref="G4:I4"/>
    <mergeCell ref="G5:I5"/>
    <mergeCell ref="A7:I7"/>
    <mergeCell ref="B8:E8"/>
    <mergeCell ref="G8:I8"/>
  </mergeCells>
  <pageMargins left="0.7" right="0.7" top="0.75" bottom="0.75" header="0.3" footer="0.3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38100</xdr:colOff>
                    <xdr:row>32</xdr:row>
                    <xdr:rowOff>0</xdr:rowOff>
                  </from>
                  <to>
                    <xdr:col>5</xdr:col>
                    <xdr:colOff>342900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3</xdr:col>
                    <xdr:colOff>38100</xdr:colOff>
                    <xdr:row>33</xdr:row>
                    <xdr:rowOff>19050</xdr:rowOff>
                  </from>
                  <to>
                    <xdr:col>5</xdr:col>
                    <xdr:colOff>447675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3</xdr:col>
                    <xdr:colOff>28575</xdr:colOff>
                    <xdr:row>34</xdr:row>
                    <xdr:rowOff>9525</xdr:rowOff>
                  </from>
                  <to>
                    <xdr:col>5</xdr:col>
                    <xdr:colOff>447675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6110BFE-12E8-472A-82E8-DBF8E30DECD1}">
          <x14:formula1>
            <xm:f>Données!$C$5:$C$117</xm:f>
          </x14:formula1>
          <xm:sqref>A15:A31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C5225-4B1C-4B26-8460-6FD7619E2AEF}">
  <dimension ref="A2:I16"/>
  <sheetViews>
    <sheetView workbookViewId="0">
      <selection activeCell="F23" sqref="F23"/>
    </sheetView>
  </sheetViews>
  <sheetFormatPr baseColWidth="10" defaultColWidth="11.42578125" defaultRowHeight="15" x14ac:dyDescent="0.25"/>
  <cols>
    <col min="2" max="2" width="29.5703125" bestFit="1" customWidth="1"/>
    <col min="3" max="3" width="11.42578125" style="1"/>
    <col min="4" max="4" width="20.5703125" style="1" customWidth="1"/>
    <col min="7" max="7" width="24.140625" bestFit="1" customWidth="1"/>
    <col min="8" max="8" width="12.5703125" customWidth="1"/>
  </cols>
  <sheetData>
    <row r="2" spans="1:9" x14ac:dyDescent="0.25">
      <c r="A2" s="120" t="s">
        <v>210</v>
      </c>
      <c r="B2" s="120"/>
      <c r="C2" s="120"/>
      <c r="D2" s="120"/>
      <c r="E2" s="120"/>
      <c r="F2" s="121" t="s">
        <v>211</v>
      </c>
      <c r="G2" s="121"/>
      <c r="H2" s="121"/>
      <c r="I2" s="121"/>
    </row>
    <row r="3" spans="1:9" x14ac:dyDescent="0.25">
      <c r="A3" s="38"/>
      <c r="B3" s="38"/>
      <c r="C3" s="39"/>
      <c r="D3" s="39"/>
      <c r="E3" s="38"/>
      <c r="F3" s="43"/>
      <c r="G3" s="43"/>
      <c r="H3" s="43"/>
      <c r="I3" s="43"/>
    </row>
    <row r="4" spans="1:9" x14ac:dyDescent="0.25">
      <c r="A4" s="38"/>
      <c r="B4" s="126" t="s">
        <v>212</v>
      </c>
      <c r="C4" s="127"/>
      <c r="D4" s="128"/>
      <c r="E4" s="38"/>
      <c r="F4" s="43"/>
      <c r="G4" s="125" t="s">
        <v>213</v>
      </c>
      <c r="H4" s="125"/>
      <c r="I4" s="43"/>
    </row>
    <row r="5" spans="1:9" x14ac:dyDescent="0.25">
      <c r="A5" s="38"/>
      <c r="B5" s="40" t="s">
        <v>214</v>
      </c>
      <c r="C5" s="41" t="s">
        <v>215</v>
      </c>
      <c r="D5" s="41" t="s">
        <v>216</v>
      </c>
      <c r="E5" s="38"/>
      <c r="F5" s="43"/>
      <c r="G5" s="44" t="s">
        <v>217</v>
      </c>
      <c r="H5" s="45" t="s">
        <v>218</v>
      </c>
      <c r="I5" s="43"/>
    </row>
    <row r="6" spans="1:9" x14ac:dyDescent="0.25">
      <c r="A6" s="38"/>
      <c r="B6" s="40" t="s">
        <v>219</v>
      </c>
      <c r="C6" s="42" t="s">
        <v>220</v>
      </c>
      <c r="D6" s="41" t="s">
        <v>221</v>
      </c>
      <c r="E6" s="38"/>
      <c r="F6" s="43"/>
      <c r="G6" s="43"/>
      <c r="H6" s="46"/>
      <c r="I6" s="43"/>
    </row>
    <row r="7" spans="1:9" x14ac:dyDescent="0.25">
      <c r="A7" s="38"/>
      <c r="B7" s="40" t="s">
        <v>222</v>
      </c>
      <c r="C7" s="41" t="s">
        <v>223</v>
      </c>
      <c r="D7" s="41" t="s">
        <v>221</v>
      </c>
      <c r="E7" s="38"/>
      <c r="F7" s="43"/>
      <c r="G7" s="43"/>
      <c r="H7" s="46"/>
      <c r="I7" s="43"/>
    </row>
    <row r="8" spans="1:9" x14ac:dyDescent="0.25">
      <c r="A8" s="38"/>
      <c r="B8" s="40" t="s">
        <v>224</v>
      </c>
      <c r="C8" s="41" t="s">
        <v>225</v>
      </c>
      <c r="D8" s="41" t="s">
        <v>221</v>
      </c>
      <c r="E8" s="38"/>
      <c r="F8" s="43"/>
      <c r="G8" s="125" t="s">
        <v>226</v>
      </c>
      <c r="H8" s="125"/>
      <c r="I8" s="43"/>
    </row>
    <row r="9" spans="1:9" x14ac:dyDescent="0.25">
      <c r="A9" s="38"/>
      <c r="B9" s="40" t="s">
        <v>227</v>
      </c>
      <c r="C9" s="41" t="s">
        <v>215</v>
      </c>
      <c r="D9" s="41" t="s">
        <v>221</v>
      </c>
      <c r="E9" s="38"/>
      <c r="F9" s="43"/>
      <c r="G9" s="44" t="s">
        <v>228</v>
      </c>
      <c r="H9" s="45" t="s">
        <v>223</v>
      </c>
      <c r="I9" s="43"/>
    </row>
    <row r="10" spans="1:9" x14ac:dyDescent="0.25">
      <c r="A10" s="38"/>
      <c r="B10" s="40" t="s">
        <v>229</v>
      </c>
      <c r="C10" s="41" t="s">
        <v>230</v>
      </c>
      <c r="D10" s="41" t="s">
        <v>221</v>
      </c>
      <c r="E10" s="38"/>
      <c r="F10" s="43"/>
      <c r="G10" s="44" t="s">
        <v>231</v>
      </c>
      <c r="H10" s="45" t="s">
        <v>232</v>
      </c>
      <c r="I10" s="43"/>
    </row>
    <row r="11" spans="1:9" x14ac:dyDescent="0.25">
      <c r="A11" s="38"/>
      <c r="B11" s="38"/>
      <c r="C11" s="39"/>
      <c r="D11" s="39"/>
      <c r="E11" s="38"/>
      <c r="F11" s="43"/>
      <c r="G11" s="44" t="s">
        <v>233</v>
      </c>
      <c r="H11" s="45" t="s">
        <v>234</v>
      </c>
      <c r="I11" s="43"/>
    </row>
    <row r="12" spans="1:9" x14ac:dyDescent="0.25">
      <c r="A12" s="38"/>
      <c r="B12" s="122" t="s">
        <v>226</v>
      </c>
      <c r="C12" s="122"/>
      <c r="D12" s="122"/>
      <c r="E12" s="38"/>
      <c r="F12" s="43"/>
      <c r="G12" s="43"/>
      <c r="H12" s="43"/>
      <c r="I12" s="43"/>
    </row>
    <row r="13" spans="1:9" x14ac:dyDescent="0.25">
      <c r="A13" s="38"/>
      <c r="B13" s="123" t="s">
        <v>235</v>
      </c>
      <c r="C13" s="124"/>
      <c r="D13" s="41" t="s">
        <v>236</v>
      </c>
      <c r="E13" s="38"/>
      <c r="F13" s="43"/>
      <c r="G13" s="43"/>
      <c r="H13" s="43"/>
      <c r="I13" s="43"/>
    </row>
    <row r="14" spans="1:9" x14ac:dyDescent="0.25">
      <c r="A14" s="38"/>
      <c r="B14" s="123" t="s">
        <v>237</v>
      </c>
      <c r="C14" s="124"/>
      <c r="D14" s="41" t="s">
        <v>238</v>
      </c>
      <c r="E14" s="38"/>
      <c r="F14" s="43"/>
      <c r="G14" s="43"/>
      <c r="H14" s="43"/>
      <c r="I14" s="43"/>
    </row>
    <row r="15" spans="1:9" x14ac:dyDescent="0.25">
      <c r="A15" s="38"/>
      <c r="B15" s="38"/>
      <c r="C15" s="39"/>
      <c r="D15" s="39"/>
      <c r="E15" s="38"/>
      <c r="F15" s="43"/>
      <c r="G15" s="43"/>
      <c r="H15" s="43"/>
      <c r="I15" s="43"/>
    </row>
    <row r="16" spans="1:9" x14ac:dyDescent="0.25">
      <c r="A16" s="38"/>
      <c r="B16" s="38"/>
      <c r="C16" s="39"/>
      <c r="D16" s="39"/>
      <c r="E16" s="38"/>
      <c r="F16" s="43"/>
      <c r="G16" s="43"/>
      <c r="H16" s="43"/>
      <c r="I16" s="43"/>
    </row>
  </sheetData>
  <mergeCells count="8">
    <mergeCell ref="A2:E2"/>
    <mergeCell ref="F2:I2"/>
    <mergeCell ref="B12:D12"/>
    <mergeCell ref="B13:C13"/>
    <mergeCell ref="B14:C14"/>
    <mergeCell ref="G8:H8"/>
    <mergeCell ref="G4:H4"/>
    <mergeCell ref="B4:D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7FB84E-1A51-482A-8CD8-5AC4E0D1176E}">
  <dimension ref="A1:O117"/>
  <sheetViews>
    <sheetView topLeftCell="D1" workbookViewId="0">
      <selection activeCell="C1" sqref="C1"/>
    </sheetView>
  </sheetViews>
  <sheetFormatPr baseColWidth="10" defaultRowHeight="15" x14ac:dyDescent="0.25"/>
  <cols>
    <col min="2" max="2" width="49.7109375" bestFit="1" customWidth="1"/>
    <col min="3" max="3" width="12.7109375" bestFit="1" customWidth="1"/>
    <col min="4" max="4" width="64.28515625" bestFit="1" customWidth="1"/>
    <col min="5" max="5" width="88.7109375" bestFit="1" customWidth="1"/>
    <col min="6" max="6" width="12.28515625" bestFit="1" customWidth="1"/>
    <col min="8" max="8" width="13.140625" bestFit="1" customWidth="1"/>
    <col min="10" max="10" width="14.5703125" bestFit="1" customWidth="1"/>
    <col min="11" max="11" width="15.42578125" bestFit="1" customWidth="1"/>
  </cols>
  <sheetData>
    <row r="1" spans="1:15" x14ac:dyDescent="0.25">
      <c r="B1" t="s">
        <v>253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  <c r="K1" s="1" t="s">
        <v>13</v>
      </c>
      <c r="L1" s="1" t="s">
        <v>14</v>
      </c>
    </row>
    <row r="4" spans="1:15" x14ac:dyDescent="0.25">
      <c r="A4" s="99"/>
      <c r="B4" s="2" t="s">
        <v>15</v>
      </c>
      <c r="C4" s="2"/>
    </row>
    <row r="5" spans="1:15" x14ac:dyDescent="0.25">
      <c r="A5" s="99"/>
      <c r="B5" s="4" t="s">
        <v>16</v>
      </c>
      <c r="C5" s="4" t="s">
        <v>266</v>
      </c>
      <c r="D5" s="4" t="s">
        <v>17</v>
      </c>
      <c r="E5" s="6" t="s">
        <v>18</v>
      </c>
      <c r="F5" s="19">
        <v>1041.6199999999999</v>
      </c>
      <c r="G5" s="7">
        <v>1.2</v>
      </c>
      <c r="H5" s="29">
        <f t="shared" ref="H5:H6" si="0">SUM(F5*G5)</f>
        <v>1249.9439999999997</v>
      </c>
      <c r="I5" s="7">
        <v>1.25</v>
      </c>
      <c r="J5" s="31">
        <f>SUM(F5*I5)</f>
        <v>1302.0249999999999</v>
      </c>
      <c r="K5" s="30">
        <f>SUM(J5*G5)</f>
        <v>1562.4299999999998</v>
      </c>
      <c r="L5" s="5">
        <f>SUM(J5-F5)</f>
        <v>260.40499999999997</v>
      </c>
    </row>
    <row r="6" spans="1:15" x14ac:dyDescent="0.25">
      <c r="A6" s="99"/>
      <c r="B6" s="4" t="s">
        <v>19</v>
      </c>
      <c r="C6" s="4" t="s">
        <v>267</v>
      </c>
      <c r="D6" s="4" t="s">
        <v>17</v>
      </c>
      <c r="E6" s="6" t="s">
        <v>20</v>
      </c>
      <c r="F6" s="19">
        <v>1583.29</v>
      </c>
      <c r="G6" s="7">
        <v>1.2</v>
      </c>
      <c r="H6" s="29">
        <f t="shared" si="0"/>
        <v>1899.9479999999999</v>
      </c>
      <c r="I6" s="7">
        <v>1.2</v>
      </c>
      <c r="J6" s="31">
        <f>SUM(F6*I6)</f>
        <v>1899.9479999999999</v>
      </c>
      <c r="K6" s="30">
        <f>SUM(J6*G6)</f>
        <v>2279.9375999999997</v>
      </c>
      <c r="L6" s="5">
        <f>SUM(J6-F6)</f>
        <v>316.6579999999999</v>
      </c>
    </row>
    <row r="7" spans="1:15" x14ac:dyDescent="0.25">
      <c r="E7" s="1"/>
      <c r="G7" s="28"/>
      <c r="I7" s="9"/>
      <c r="J7" s="32"/>
      <c r="K7" s="3"/>
    </row>
    <row r="8" spans="1:15" x14ac:dyDescent="0.25">
      <c r="A8" s="99"/>
      <c r="B8" s="2" t="s">
        <v>21</v>
      </c>
      <c r="C8" s="2"/>
      <c r="E8" s="1"/>
      <c r="G8" s="28"/>
      <c r="I8" s="10"/>
      <c r="J8" s="32"/>
      <c r="K8" s="3"/>
    </row>
    <row r="9" spans="1:15" x14ac:dyDescent="0.25">
      <c r="A9" s="99"/>
      <c r="B9" s="4" t="s">
        <v>22</v>
      </c>
      <c r="C9" s="4"/>
      <c r="D9" s="4" t="s">
        <v>23</v>
      </c>
      <c r="E9" s="6" t="s">
        <v>24</v>
      </c>
      <c r="F9" s="19">
        <v>523.58000000000004</v>
      </c>
      <c r="G9" s="7">
        <v>1.2</v>
      </c>
      <c r="H9" s="29">
        <f>SUM(F9*G9)</f>
        <v>628.29600000000005</v>
      </c>
      <c r="I9" s="7">
        <v>1.3</v>
      </c>
      <c r="J9" s="31">
        <f>SUM(F9*I9)</f>
        <v>680.65400000000011</v>
      </c>
      <c r="K9" s="30">
        <f>SUM(J9*G9)</f>
        <v>816.78480000000013</v>
      </c>
      <c r="L9" s="5">
        <f>SUM(J9-F9)</f>
        <v>157.07400000000007</v>
      </c>
    </row>
    <row r="10" spans="1:15" x14ac:dyDescent="0.25">
      <c r="A10" s="99"/>
      <c r="B10" s="4" t="s">
        <v>25</v>
      </c>
      <c r="C10" s="4"/>
      <c r="D10" s="4" t="s">
        <v>26</v>
      </c>
      <c r="E10" s="6" t="s">
        <v>27</v>
      </c>
      <c r="F10" s="19">
        <v>749.96</v>
      </c>
      <c r="G10" s="7">
        <v>1.2</v>
      </c>
      <c r="H10" s="29">
        <f t="shared" ref="H10:H12" si="1">SUM(F10*G10)</f>
        <v>899.952</v>
      </c>
      <c r="I10" s="7">
        <v>1.25</v>
      </c>
      <c r="J10" s="31">
        <f>SUM(F10*I10)</f>
        <v>937.45</v>
      </c>
      <c r="K10" s="30">
        <f>SUM(J10*G10)</f>
        <v>1124.94</v>
      </c>
      <c r="L10" s="5">
        <f>SUM(J10-F10)</f>
        <v>187.49</v>
      </c>
      <c r="N10" s="25"/>
      <c r="O10" s="37"/>
    </row>
    <row r="11" spans="1:15" x14ac:dyDescent="0.25">
      <c r="A11" s="99"/>
      <c r="B11" s="4" t="s">
        <v>28</v>
      </c>
      <c r="C11" s="4"/>
      <c r="D11" s="4" t="s">
        <v>29</v>
      </c>
      <c r="E11" s="6" t="s">
        <v>30</v>
      </c>
      <c r="F11" s="19">
        <v>833.29</v>
      </c>
      <c r="G11" s="7">
        <v>1.2</v>
      </c>
      <c r="H11" s="29">
        <f t="shared" si="1"/>
        <v>999.94799999999987</v>
      </c>
      <c r="I11" s="7">
        <v>1.25</v>
      </c>
      <c r="J11" s="31">
        <f>SUM(F11*I11)</f>
        <v>1041.6125</v>
      </c>
      <c r="K11" s="30">
        <f>SUM(J11*G11)</f>
        <v>1249.9349999999999</v>
      </c>
      <c r="L11" s="5">
        <f>SUM(J11-F11)</f>
        <v>208.32249999999999</v>
      </c>
    </row>
    <row r="12" spans="1:15" x14ac:dyDescent="0.25">
      <c r="A12" s="99"/>
      <c r="B12" s="4" t="s">
        <v>31</v>
      </c>
      <c r="C12" s="4"/>
      <c r="D12" s="4" t="s">
        <v>32</v>
      </c>
      <c r="E12" s="6" t="s">
        <v>33</v>
      </c>
      <c r="F12" s="19">
        <v>919</v>
      </c>
      <c r="G12" s="7">
        <v>1.2</v>
      </c>
      <c r="H12" s="29">
        <f t="shared" si="1"/>
        <v>1102.8</v>
      </c>
      <c r="I12" s="7">
        <v>1.25</v>
      </c>
      <c r="J12" s="31">
        <f>SUM(F12*I12)</f>
        <v>1148.75</v>
      </c>
      <c r="K12" s="30">
        <f>SUM(J12*G12)</f>
        <v>1378.5</v>
      </c>
      <c r="L12" s="5">
        <f>SUM(J12-F12)</f>
        <v>229.75</v>
      </c>
    </row>
    <row r="16" spans="1:15" x14ac:dyDescent="0.25">
      <c r="A16" s="99"/>
      <c r="B16" s="2" t="s">
        <v>36</v>
      </c>
      <c r="C16" s="2"/>
    </row>
    <row r="17" spans="1:11" x14ac:dyDescent="0.25">
      <c r="A17" s="99"/>
      <c r="B17" s="4" t="s">
        <v>37</v>
      </c>
      <c r="C17" s="4"/>
      <c r="D17" s="4" t="s">
        <v>38</v>
      </c>
      <c r="E17" s="6" t="s">
        <v>39</v>
      </c>
      <c r="F17" s="19">
        <v>499.96</v>
      </c>
      <c r="G17" s="7">
        <v>1.3</v>
      </c>
      <c r="J17" s="18">
        <f>SUM(F17*G17)</f>
        <v>649.94799999999998</v>
      </c>
      <c r="K17" s="5">
        <f>SUM(J17-F17)</f>
        <v>149.988</v>
      </c>
    </row>
    <row r="18" spans="1:11" x14ac:dyDescent="0.25">
      <c r="A18" s="99"/>
      <c r="B18" s="4" t="s">
        <v>37</v>
      </c>
      <c r="C18" s="4"/>
      <c r="D18" s="4" t="s">
        <v>40</v>
      </c>
      <c r="E18" s="6" t="s">
        <v>41</v>
      </c>
      <c r="F18" s="19">
        <v>633.29</v>
      </c>
      <c r="G18" s="7">
        <v>1.3</v>
      </c>
      <c r="J18" s="18">
        <f>SUM(F18*G18)</f>
        <v>823.27699999999993</v>
      </c>
      <c r="K18" s="5">
        <f>SUM(J18-F18)</f>
        <v>189.98699999999997</v>
      </c>
    </row>
    <row r="19" spans="1:11" x14ac:dyDescent="0.25">
      <c r="A19" s="99"/>
      <c r="B19" s="4" t="s">
        <v>37</v>
      </c>
      <c r="C19" s="4"/>
      <c r="D19" s="4" t="s">
        <v>42</v>
      </c>
      <c r="E19" s="6" t="s">
        <v>43</v>
      </c>
      <c r="F19" s="19">
        <v>916</v>
      </c>
      <c r="G19" s="7">
        <v>1.25</v>
      </c>
      <c r="J19" s="18">
        <f>SUM(F19*G19)</f>
        <v>1145</v>
      </c>
      <c r="K19" s="5">
        <f>SUM(J19-F19)</f>
        <v>229</v>
      </c>
    </row>
    <row r="21" spans="1:11" x14ac:dyDescent="0.25">
      <c r="A21" s="99"/>
      <c r="B21" s="2" t="s">
        <v>44</v>
      </c>
      <c r="C21" s="2"/>
    </row>
    <row r="22" spans="1:11" x14ac:dyDescent="0.25">
      <c r="A22" s="99"/>
      <c r="B22" s="4" t="s">
        <v>45</v>
      </c>
      <c r="C22" s="4"/>
      <c r="D22" s="4" t="s">
        <v>46</v>
      </c>
      <c r="E22" s="6" t="s">
        <v>47</v>
      </c>
      <c r="F22" s="19">
        <v>499.96</v>
      </c>
      <c r="G22" s="7">
        <v>1.3</v>
      </c>
      <c r="J22" s="18">
        <f>SUM(F22*G22)</f>
        <v>649.94799999999998</v>
      </c>
      <c r="K22" s="5">
        <f>SUM(J22-F22)</f>
        <v>149.988</v>
      </c>
    </row>
    <row r="23" spans="1:11" x14ac:dyDescent="0.25">
      <c r="A23" s="99"/>
      <c r="B23" s="4" t="s">
        <v>37</v>
      </c>
      <c r="C23" s="4"/>
      <c r="D23" s="4" t="s">
        <v>48</v>
      </c>
      <c r="E23" s="6" t="s">
        <v>49</v>
      </c>
      <c r="F23" s="19">
        <v>658.29</v>
      </c>
      <c r="G23" s="7">
        <v>1.3</v>
      </c>
      <c r="J23" s="18">
        <f>SUM(F23*G23)</f>
        <v>855.77699999999993</v>
      </c>
      <c r="K23" s="5">
        <f>SUM(J23-F23)</f>
        <v>197.48699999999997</v>
      </c>
    </row>
    <row r="24" spans="1:11" x14ac:dyDescent="0.25">
      <c r="A24" s="99"/>
      <c r="B24" s="4" t="s">
        <v>50</v>
      </c>
      <c r="C24" s="4"/>
      <c r="D24" s="4" t="s">
        <v>51</v>
      </c>
      <c r="E24" s="6" t="s">
        <v>52</v>
      </c>
      <c r="F24" s="19">
        <v>922.69</v>
      </c>
      <c r="G24" s="7">
        <v>1.25</v>
      </c>
      <c r="J24" s="18">
        <f>SUM(F24*G24)</f>
        <v>1153.3625000000002</v>
      </c>
      <c r="K24" s="5">
        <f>SUM(J24-F24)</f>
        <v>230.67250000000013</v>
      </c>
    </row>
    <row r="26" spans="1:11" x14ac:dyDescent="0.25">
      <c r="A26" s="99"/>
      <c r="B26" s="2" t="s">
        <v>53</v>
      </c>
      <c r="C26" s="2"/>
    </row>
    <row r="27" spans="1:11" x14ac:dyDescent="0.25">
      <c r="A27" s="99"/>
      <c r="B27" s="4" t="s">
        <v>37</v>
      </c>
      <c r="C27" s="4"/>
      <c r="D27" s="4" t="s">
        <v>54</v>
      </c>
      <c r="E27" s="6" t="s">
        <v>55</v>
      </c>
      <c r="F27" s="19">
        <v>1083.29</v>
      </c>
      <c r="G27" s="7">
        <v>1.25</v>
      </c>
      <c r="J27" s="18">
        <f>SUM(F27*G27)</f>
        <v>1354.1125</v>
      </c>
      <c r="K27" s="5">
        <f>SUM(J27-F27)</f>
        <v>270.82249999999999</v>
      </c>
    </row>
    <row r="28" spans="1:11" x14ac:dyDescent="0.25">
      <c r="A28" s="99"/>
      <c r="B28" s="4" t="s">
        <v>37</v>
      </c>
      <c r="C28" s="4"/>
      <c r="D28" s="4" t="s">
        <v>54</v>
      </c>
      <c r="E28" s="6" t="s">
        <v>56</v>
      </c>
      <c r="F28" s="19">
        <v>1516.62</v>
      </c>
      <c r="G28" s="7">
        <v>1.2</v>
      </c>
      <c r="J28" s="18">
        <f>SUM(F28*G28)</f>
        <v>1819.9439999999997</v>
      </c>
      <c r="K28" s="5">
        <f>SUM(J28-F28)</f>
        <v>303.32399999999984</v>
      </c>
    </row>
    <row r="32" spans="1:11" s="1" customFormat="1" x14ac:dyDescent="0.25">
      <c r="A32" s="104"/>
      <c r="B32" s="2" t="s">
        <v>57</v>
      </c>
      <c r="C32" s="2"/>
      <c r="G32" s="36"/>
      <c r="I32" s="10"/>
      <c r="J32" s="32"/>
      <c r="K32" s="3"/>
    </row>
    <row r="33" spans="1:12" s="1" customFormat="1" x14ac:dyDescent="0.25">
      <c r="A33" s="104"/>
      <c r="B33" s="105" t="s">
        <v>58</v>
      </c>
      <c r="C33" s="52"/>
      <c r="D33" s="105" t="s">
        <v>59</v>
      </c>
      <c r="E33" s="105" t="s">
        <v>60</v>
      </c>
      <c r="F33" s="107">
        <v>799.87</v>
      </c>
      <c r="G33" s="109">
        <v>1.2</v>
      </c>
      <c r="H33" s="111">
        <f>SUM(F34*G33)</f>
        <v>0</v>
      </c>
      <c r="I33" s="109">
        <v>1.25</v>
      </c>
      <c r="J33" s="113">
        <f>SUM(F33*I33)</f>
        <v>999.83749999999998</v>
      </c>
      <c r="K33" s="100">
        <f>SUM(J33*G33)</f>
        <v>1199.8049999999998</v>
      </c>
      <c r="L33" s="102">
        <f>SUM(J33-F33)</f>
        <v>199.96749999999997</v>
      </c>
    </row>
    <row r="34" spans="1:12" s="1" customFormat="1" ht="34.5" customHeight="1" x14ac:dyDescent="0.25">
      <c r="A34" s="104"/>
      <c r="B34" s="106"/>
      <c r="C34" s="53"/>
      <c r="D34" s="106"/>
      <c r="E34" s="106"/>
      <c r="F34" s="108"/>
      <c r="G34" s="110"/>
      <c r="H34" s="112"/>
      <c r="I34" s="110"/>
      <c r="J34" s="114"/>
      <c r="K34" s="101"/>
      <c r="L34" s="103"/>
    </row>
    <row r="35" spans="1:12" s="1" customFormat="1" x14ac:dyDescent="0.25">
      <c r="A35" s="104"/>
      <c r="B35" s="105" t="s">
        <v>61</v>
      </c>
      <c r="C35" s="52"/>
      <c r="D35" s="105" t="s">
        <v>62</v>
      </c>
      <c r="E35" s="105" t="s">
        <v>63</v>
      </c>
      <c r="F35" s="107">
        <v>997.95</v>
      </c>
      <c r="G35" s="109">
        <v>1.2</v>
      </c>
      <c r="H35" s="111">
        <f>SUM(F36*G35)</f>
        <v>0</v>
      </c>
      <c r="I35" s="109">
        <v>1.25</v>
      </c>
      <c r="J35" s="113">
        <f>SUM(F35*I35)</f>
        <v>1247.4375</v>
      </c>
      <c r="K35" s="100">
        <f>SUM(J35*G35)</f>
        <v>1496.925</v>
      </c>
      <c r="L35" s="102">
        <f>SUM(J35-F35)</f>
        <v>249.48749999999995</v>
      </c>
    </row>
    <row r="36" spans="1:12" s="1" customFormat="1" ht="34.5" customHeight="1" x14ac:dyDescent="0.25">
      <c r="A36" s="104"/>
      <c r="B36" s="106"/>
      <c r="C36" s="53"/>
      <c r="D36" s="106"/>
      <c r="E36" s="106"/>
      <c r="F36" s="108"/>
      <c r="G36" s="110"/>
      <c r="H36" s="112"/>
      <c r="I36" s="110"/>
      <c r="J36" s="114"/>
      <c r="K36" s="101"/>
      <c r="L36" s="103"/>
    </row>
    <row r="37" spans="1:12" s="1" customFormat="1" x14ac:dyDescent="0.25">
      <c r="E37" s="1" t="s">
        <v>64</v>
      </c>
    </row>
    <row r="38" spans="1:12" s="1" customFormat="1" x14ac:dyDescent="0.25"/>
    <row r="39" spans="1:12" s="1" customFormat="1" x14ac:dyDescent="0.25">
      <c r="A39" s="104"/>
      <c r="B39" s="2" t="s">
        <v>65</v>
      </c>
      <c r="C39" s="2"/>
      <c r="G39" s="36"/>
      <c r="I39" s="10"/>
      <c r="J39" s="32"/>
      <c r="K39" s="3"/>
    </row>
    <row r="40" spans="1:12" s="1" customFormat="1" x14ac:dyDescent="0.25">
      <c r="A40" s="104"/>
      <c r="B40" s="105" t="s">
        <v>58</v>
      </c>
      <c r="C40" s="52"/>
      <c r="D40" s="105" t="s">
        <v>66</v>
      </c>
      <c r="E40" s="105" t="s">
        <v>67</v>
      </c>
      <c r="F40" s="107">
        <v>740.16</v>
      </c>
      <c r="G40" s="109">
        <v>1.2</v>
      </c>
      <c r="H40" s="111">
        <f>SUM(F41*G40)</f>
        <v>0</v>
      </c>
      <c r="I40" s="109">
        <v>1.25</v>
      </c>
      <c r="J40" s="113">
        <f>SUM(F40*I40)</f>
        <v>925.19999999999993</v>
      </c>
      <c r="K40" s="100">
        <f>SUM(J40*G40)</f>
        <v>1110.2399999999998</v>
      </c>
      <c r="L40" s="102">
        <f>SUM(J40-F40)</f>
        <v>185.03999999999996</v>
      </c>
    </row>
    <row r="41" spans="1:12" s="1" customFormat="1" ht="46.5" customHeight="1" x14ac:dyDescent="0.25">
      <c r="A41" s="104"/>
      <c r="B41" s="106"/>
      <c r="C41" s="53"/>
      <c r="D41" s="106"/>
      <c r="E41" s="106"/>
      <c r="F41" s="108"/>
      <c r="G41" s="110"/>
      <c r="H41" s="112"/>
      <c r="I41" s="110"/>
      <c r="J41" s="114"/>
      <c r="K41" s="101"/>
      <c r="L41" s="103"/>
    </row>
    <row r="42" spans="1:12" s="1" customFormat="1" x14ac:dyDescent="0.25">
      <c r="A42" s="104"/>
      <c r="B42" s="105" t="s">
        <v>58</v>
      </c>
      <c r="C42" s="52"/>
      <c r="D42" s="105" t="s">
        <v>68</v>
      </c>
      <c r="E42" s="105" t="s">
        <v>69</v>
      </c>
      <c r="F42" s="107">
        <v>1091.54</v>
      </c>
      <c r="G42" s="109">
        <v>1.2</v>
      </c>
      <c r="H42" s="111">
        <f>SUM(F43*G42)</f>
        <v>0</v>
      </c>
      <c r="I42" s="109">
        <v>1.25</v>
      </c>
      <c r="J42" s="113">
        <f>SUM(F42*I42)</f>
        <v>1364.425</v>
      </c>
      <c r="K42" s="100">
        <f>SUM(J42*G42)</f>
        <v>1637.31</v>
      </c>
      <c r="L42" s="102">
        <f>SUM(J42-F42)</f>
        <v>272.88499999999999</v>
      </c>
    </row>
    <row r="43" spans="1:12" s="1" customFormat="1" ht="46.5" customHeight="1" x14ac:dyDescent="0.25">
      <c r="A43" s="104"/>
      <c r="B43" s="106"/>
      <c r="C43" s="53"/>
      <c r="D43" s="106"/>
      <c r="E43" s="106"/>
      <c r="F43" s="108"/>
      <c r="G43" s="110"/>
      <c r="H43" s="112"/>
      <c r="I43" s="110"/>
      <c r="J43" s="114"/>
      <c r="K43" s="101"/>
      <c r="L43" s="103"/>
    </row>
    <row r="47" spans="1:12" x14ac:dyDescent="0.25">
      <c r="A47" s="99"/>
      <c r="B47" s="2" t="s">
        <v>70</v>
      </c>
      <c r="C47" s="2"/>
    </row>
    <row r="48" spans="1:12" x14ac:dyDescent="0.25">
      <c r="A48" s="99"/>
      <c r="B48" s="4" t="s">
        <v>71</v>
      </c>
      <c r="C48" s="4"/>
      <c r="D48" s="4" t="s">
        <v>72</v>
      </c>
      <c r="E48" s="6" t="s">
        <v>73</v>
      </c>
      <c r="F48" s="19">
        <v>183.29</v>
      </c>
      <c r="G48" s="7">
        <v>1.3</v>
      </c>
      <c r="J48" s="18">
        <f>SUM(F48*G48)</f>
        <v>238.27699999999999</v>
      </c>
      <c r="K48" s="5">
        <f>SUM(J48-F48)</f>
        <v>54.986999999999995</v>
      </c>
    </row>
    <row r="49" spans="1:11" x14ac:dyDescent="0.25">
      <c r="A49" s="99"/>
      <c r="B49" s="4" t="s">
        <v>74</v>
      </c>
      <c r="C49" s="4"/>
      <c r="D49" s="4" t="s">
        <v>75</v>
      </c>
      <c r="E49" s="6" t="s">
        <v>73</v>
      </c>
      <c r="F49" s="19">
        <v>224.96</v>
      </c>
      <c r="G49" s="7">
        <v>1.3</v>
      </c>
      <c r="J49" s="18">
        <f>SUM(F49*G49)</f>
        <v>292.44800000000004</v>
      </c>
      <c r="K49" s="5">
        <f>SUM(J49-F49)</f>
        <v>67.488000000000028</v>
      </c>
    </row>
    <row r="50" spans="1:11" x14ac:dyDescent="0.25">
      <c r="A50" s="99"/>
      <c r="B50" s="4" t="s">
        <v>76</v>
      </c>
      <c r="C50" s="4"/>
      <c r="D50" s="4" t="s">
        <v>77</v>
      </c>
      <c r="E50" s="6" t="s">
        <v>78</v>
      </c>
      <c r="F50" s="19">
        <v>374.96</v>
      </c>
      <c r="G50" s="7">
        <v>1.3</v>
      </c>
      <c r="J50" s="18">
        <f>SUM(F50*G50)</f>
        <v>487.44799999999998</v>
      </c>
      <c r="K50" s="5">
        <f>SUM(J50-F50)</f>
        <v>112.488</v>
      </c>
    </row>
    <row r="51" spans="1:11" x14ac:dyDescent="0.25">
      <c r="E51" s="1"/>
      <c r="G51" s="9"/>
      <c r="J51" s="13"/>
      <c r="K51" s="3"/>
    </row>
    <row r="52" spans="1:11" x14ac:dyDescent="0.25">
      <c r="A52" s="99"/>
      <c r="B52" s="2" t="s">
        <v>79</v>
      </c>
      <c r="C52" s="2"/>
      <c r="E52" s="1"/>
      <c r="G52" s="10"/>
      <c r="J52" s="14"/>
      <c r="K52" s="14"/>
    </row>
    <row r="53" spans="1:11" x14ac:dyDescent="0.25">
      <c r="A53" s="99"/>
      <c r="B53" s="4" t="s">
        <v>80</v>
      </c>
      <c r="C53" s="4"/>
      <c r="D53" s="4" t="s">
        <v>81</v>
      </c>
      <c r="E53" s="6" t="s">
        <v>82</v>
      </c>
      <c r="F53" s="19">
        <v>133.16999999999999</v>
      </c>
      <c r="G53" s="7">
        <v>1.3</v>
      </c>
      <c r="J53" s="18">
        <f>SUM(F53*G53)</f>
        <v>173.12099999999998</v>
      </c>
      <c r="K53" s="5">
        <f>SUM(J53-F53)</f>
        <v>39.950999999999993</v>
      </c>
    </row>
    <row r="54" spans="1:11" x14ac:dyDescent="0.25">
      <c r="A54" s="99"/>
      <c r="B54" s="4" t="s">
        <v>83</v>
      </c>
      <c r="C54" s="4"/>
      <c r="D54" s="4" t="s">
        <v>84</v>
      </c>
      <c r="E54" s="6" t="s">
        <v>82</v>
      </c>
      <c r="F54" s="19">
        <v>152.44</v>
      </c>
      <c r="G54" s="7">
        <v>1.3</v>
      </c>
      <c r="J54" s="18">
        <f>SUM(F54*G54)</f>
        <v>198.172</v>
      </c>
      <c r="K54" s="5">
        <f>SUM(J54-F54)</f>
        <v>45.731999999999999</v>
      </c>
    </row>
    <row r="55" spans="1:11" x14ac:dyDescent="0.25">
      <c r="A55" s="99"/>
      <c r="B55" s="4" t="s">
        <v>85</v>
      </c>
      <c r="C55" s="4"/>
      <c r="D55" s="4" t="s">
        <v>86</v>
      </c>
      <c r="E55" s="6" t="s">
        <v>87</v>
      </c>
      <c r="F55" s="19">
        <v>333.29</v>
      </c>
      <c r="G55" s="7">
        <v>1.3</v>
      </c>
      <c r="J55" s="18">
        <f>SUM(F55*G55)</f>
        <v>433.27700000000004</v>
      </c>
      <c r="K55" s="5">
        <f>SUM(J55-F55)</f>
        <v>99.987000000000023</v>
      </c>
    </row>
    <row r="56" spans="1:11" x14ac:dyDescent="0.25">
      <c r="F56" s="1"/>
      <c r="G56" s="9"/>
      <c r="J56" s="13"/>
    </row>
    <row r="57" spans="1:11" x14ac:dyDescent="0.25">
      <c r="A57" s="99"/>
      <c r="B57" s="2" t="s">
        <v>88</v>
      </c>
      <c r="C57" s="2"/>
    </row>
    <row r="58" spans="1:11" x14ac:dyDescent="0.25">
      <c r="A58" s="99"/>
      <c r="B58" s="4" t="s">
        <v>89</v>
      </c>
      <c r="C58" s="4"/>
      <c r="D58" s="4" t="s">
        <v>90</v>
      </c>
      <c r="E58" s="6" t="s">
        <v>91</v>
      </c>
      <c r="F58" s="19">
        <v>266.62</v>
      </c>
      <c r="G58" s="7">
        <v>1.3</v>
      </c>
      <c r="J58" s="18">
        <f>SUM(F58*G58)</f>
        <v>346.60599999999999</v>
      </c>
      <c r="K58" s="5">
        <f>SUM(J58-F58)</f>
        <v>79.98599999999999</v>
      </c>
    </row>
    <row r="59" spans="1:11" x14ac:dyDescent="0.25">
      <c r="A59" s="99"/>
      <c r="B59" s="4"/>
      <c r="C59" s="4"/>
      <c r="D59" s="4"/>
      <c r="E59" s="6"/>
      <c r="F59" s="19"/>
      <c r="G59" s="7">
        <v>1.3</v>
      </c>
      <c r="J59" s="18">
        <f>SUM(F59*G59)</f>
        <v>0</v>
      </c>
      <c r="K59" s="5">
        <f>SUM(J59-F59)</f>
        <v>0</v>
      </c>
    </row>
    <row r="62" spans="1:11" x14ac:dyDescent="0.25">
      <c r="A62" s="99"/>
      <c r="B62" s="2" t="s">
        <v>105</v>
      </c>
      <c r="C62" s="2"/>
      <c r="G62" s="12"/>
      <c r="H62" s="14"/>
      <c r="I62" s="11"/>
    </row>
    <row r="63" spans="1:11" x14ac:dyDescent="0.25">
      <c r="A63" s="99"/>
      <c r="B63" s="4" t="s">
        <v>106</v>
      </c>
      <c r="C63" s="4"/>
      <c r="D63" s="4" t="s">
        <v>107</v>
      </c>
      <c r="E63" s="6" t="s">
        <v>108</v>
      </c>
      <c r="F63" s="20">
        <v>29.12</v>
      </c>
      <c r="G63" s="7">
        <v>1.3</v>
      </c>
      <c r="J63" s="18">
        <f>SUM(F63*G63)</f>
        <v>37.856000000000002</v>
      </c>
      <c r="K63" s="5">
        <f>SUM(J63-F63)</f>
        <v>8.7360000000000007</v>
      </c>
    </row>
    <row r="64" spans="1:11" x14ac:dyDescent="0.25">
      <c r="A64" s="99"/>
      <c r="B64" s="4" t="s">
        <v>106</v>
      </c>
      <c r="C64" s="4"/>
      <c r="D64" s="4" t="s">
        <v>109</v>
      </c>
      <c r="E64" s="6" t="s">
        <v>110</v>
      </c>
      <c r="F64" s="20">
        <v>37.46</v>
      </c>
      <c r="G64" s="7">
        <v>1.3</v>
      </c>
      <c r="J64" s="18">
        <f>SUM(F64*G64)</f>
        <v>48.698</v>
      </c>
      <c r="K64" s="5">
        <f>SUM(J64-F64)</f>
        <v>11.238</v>
      </c>
    </row>
    <row r="65" spans="1:11" x14ac:dyDescent="0.25">
      <c r="A65" s="99"/>
      <c r="B65" s="4" t="s">
        <v>106</v>
      </c>
      <c r="C65" s="4"/>
      <c r="D65" s="4" t="s">
        <v>111</v>
      </c>
      <c r="E65" s="6" t="s">
        <v>112</v>
      </c>
      <c r="F65" s="20">
        <v>62.46</v>
      </c>
      <c r="G65" s="7">
        <v>1.3</v>
      </c>
      <c r="J65" s="18">
        <f>SUM(F65*G65)</f>
        <v>81.198000000000008</v>
      </c>
      <c r="K65" s="5">
        <f>SUM(J65-F65)</f>
        <v>18.738000000000007</v>
      </c>
    </row>
    <row r="66" spans="1:11" x14ac:dyDescent="0.25">
      <c r="G66" s="12"/>
      <c r="J66" s="13"/>
    </row>
    <row r="67" spans="1:11" x14ac:dyDescent="0.25">
      <c r="A67" s="99"/>
      <c r="B67" s="2" t="s">
        <v>113</v>
      </c>
      <c r="C67" s="2"/>
      <c r="G67" s="12"/>
      <c r="J67" s="14"/>
      <c r="K67" s="11"/>
    </row>
    <row r="68" spans="1:11" x14ac:dyDescent="0.25">
      <c r="A68" s="99"/>
      <c r="B68" s="4" t="s">
        <v>114</v>
      </c>
      <c r="C68" s="4"/>
      <c r="D68" s="4" t="s">
        <v>115</v>
      </c>
      <c r="E68" s="6" t="s">
        <v>116</v>
      </c>
      <c r="F68" s="20">
        <v>29.12</v>
      </c>
      <c r="G68" s="7">
        <v>1.3</v>
      </c>
      <c r="J68" s="18">
        <f>SUM(F68*G68)</f>
        <v>37.856000000000002</v>
      </c>
      <c r="K68" s="5">
        <f>SUM(J68-F68)</f>
        <v>8.7360000000000007</v>
      </c>
    </row>
    <row r="69" spans="1:11" x14ac:dyDescent="0.25">
      <c r="A69" s="99"/>
      <c r="B69" s="4" t="s">
        <v>114</v>
      </c>
      <c r="C69" s="4"/>
      <c r="D69" s="4" t="s">
        <v>117</v>
      </c>
      <c r="E69" s="6" t="s">
        <v>110</v>
      </c>
      <c r="F69" s="20">
        <v>41.63</v>
      </c>
      <c r="G69" s="7">
        <v>1.3</v>
      </c>
      <c r="J69" s="18">
        <f>SUM(F69*G69)</f>
        <v>54.119000000000007</v>
      </c>
      <c r="K69" s="5">
        <f>SUM(J69-F69)</f>
        <v>12.489000000000004</v>
      </c>
    </row>
    <row r="70" spans="1:11" x14ac:dyDescent="0.25">
      <c r="A70" s="99"/>
      <c r="B70" s="4" t="s">
        <v>118</v>
      </c>
      <c r="C70" s="4"/>
      <c r="D70" s="4" t="s">
        <v>119</v>
      </c>
      <c r="E70" s="6" t="s">
        <v>112</v>
      </c>
      <c r="F70" s="20">
        <v>58.29</v>
      </c>
      <c r="G70" s="7">
        <v>1.3</v>
      </c>
      <c r="J70" s="18">
        <f>SUM(F70*G70)</f>
        <v>75.777000000000001</v>
      </c>
      <c r="K70" s="5">
        <f>SUM(J70-F70)</f>
        <v>17.487000000000002</v>
      </c>
    </row>
    <row r="71" spans="1:11" x14ac:dyDescent="0.25">
      <c r="J71" s="13"/>
      <c r="K71" s="8"/>
    </row>
    <row r="72" spans="1:11" x14ac:dyDescent="0.25">
      <c r="A72" s="99"/>
      <c r="B72" s="2" t="s">
        <v>120</v>
      </c>
      <c r="C72" s="2"/>
      <c r="J72" s="14"/>
    </row>
    <row r="73" spans="1:11" x14ac:dyDescent="0.25">
      <c r="A73" s="99"/>
      <c r="B73" s="50" t="s">
        <v>121</v>
      </c>
      <c r="C73" s="4"/>
      <c r="D73" s="82" t="s">
        <v>122</v>
      </c>
      <c r="E73" s="47" t="s">
        <v>112</v>
      </c>
      <c r="F73" s="19">
        <v>64.959999999999994</v>
      </c>
      <c r="G73" s="7">
        <v>1.3</v>
      </c>
      <c r="J73" s="18">
        <f>SUM(F73*G73)</f>
        <v>84.447999999999993</v>
      </c>
      <c r="K73" s="5">
        <f>SUM(J73-F73)</f>
        <v>19.488</v>
      </c>
    </row>
    <row r="74" spans="1:11" x14ac:dyDescent="0.25">
      <c r="A74" s="99"/>
      <c r="B74" s="50" t="s">
        <v>121</v>
      </c>
      <c r="C74" s="4"/>
      <c r="D74" s="82" t="s">
        <v>123</v>
      </c>
      <c r="E74" s="47" t="s">
        <v>124</v>
      </c>
      <c r="F74" s="19">
        <v>83.29</v>
      </c>
      <c r="G74" s="7">
        <v>1.3</v>
      </c>
      <c r="J74" s="18">
        <f>SUM(F74*G74)</f>
        <v>108.27700000000002</v>
      </c>
      <c r="K74" s="5">
        <f>SUM(J74-F74)</f>
        <v>24.987000000000009</v>
      </c>
    </row>
    <row r="75" spans="1:11" x14ac:dyDescent="0.25">
      <c r="A75" s="99"/>
      <c r="B75" s="50" t="s">
        <v>121</v>
      </c>
      <c r="C75" s="79"/>
      <c r="D75" s="48" t="s">
        <v>125</v>
      </c>
      <c r="E75" s="6" t="s">
        <v>126</v>
      </c>
      <c r="F75" s="19">
        <v>105.79</v>
      </c>
      <c r="G75" s="7">
        <v>1.3</v>
      </c>
      <c r="J75" s="18">
        <f>SUM(F75*G75)</f>
        <v>137.52700000000002</v>
      </c>
      <c r="K75" s="5">
        <f>SUM(J75-F75)</f>
        <v>31.737000000000009</v>
      </c>
    </row>
    <row r="76" spans="1:11" x14ac:dyDescent="0.25">
      <c r="A76" s="99"/>
      <c r="B76" s="50" t="s">
        <v>121</v>
      </c>
      <c r="C76" s="50"/>
      <c r="D76" s="4" t="s">
        <v>127</v>
      </c>
      <c r="E76" s="6" t="s">
        <v>128</v>
      </c>
      <c r="F76" s="19">
        <v>213.29</v>
      </c>
      <c r="G76" s="7">
        <v>1.3</v>
      </c>
      <c r="J76" s="18">
        <f>SUM(F76*G76)</f>
        <v>277.27699999999999</v>
      </c>
      <c r="K76" s="5">
        <f>SUM(J76-F76)</f>
        <v>63.986999999999995</v>
      </c>
    </row>
    <row r="77" spans="1:11" x14ac:dyDescent="0.25">
      <c r="A77" s="99"/>
      <c r="B77" s="50" t="s">
        <v>121</v>
      </c>
      <c r="C77" s="50"/>
      <c r="D77" s="4" t="s">
        <v>129</v>
      </c>
      <c r="E77" s="6" t="s">
        <v>130</v>
      </c>
      <c r="F77" s="19">
        <v>283.29000000000002</v>
      </c>
      <c r="G77" s="7">
        <v>1.3</v>
      </c>
      <c r="J77" s="18">
        <f>SUM(F77*G77)</f>
        <v>368.27700000000004</v>
      </c>
      <c r="K77" s="5">
        <f>SUM(J77-F77)</f>
        <v>84.987000000000023</v>
      </c>
    </row>
    <row r="78" spans="1:11" x14ac:dyDescent="0.25">
      <c r="J78" s="13"/>
      <c r="K78" s="8"/>
    </row>
    <row r="79" spans="1:11" x14ac:dyDescent="0.25">
      <c r="A79" s="99"/>
      <c r="B79" s="2" t="s">
        <v>131</v>
      </c>
      <c r="C79" s="2"/>
      <c r="G79" s="11"/>
      <c r="J79" s="14"/>
    </row>
    <row r="80" spans="1:11" x14ac:dyDescent="0.25">
      <c r="A80" s="99"/>
      <c r="B80" s="4" t="s">
        <v>132</v>
      </c>
      <c r="C80" s="4"/>
      <c r="D80" s="4" t="s">
        <v>133</v>
      </c>
      <c r="E80" s="6" t="s">
        <v>134</v>
      </c>
      <c r="F80" s="19">
        <v>354.13</v>
      </c>
      <c r="G80" s="7">
        <v>1.3</v>
      </c>
      <c r="J80" s="18">
        <f>SUM(F80*G80)</f>
        <v>460.36900000000003</v>
      </c>
      <c r="K80" s="5">
        <f>SUM(J80-F80)</f>
        <v>106.23900000000003</v>
      </c>
    </row>
    <row r="81" spans="1:11" x14ac:dyDescent="0.25">
      <c r="A81" s="99"/>
      <c r="B81" s="4" t="s">
        <v>132</v>
      </c>
      <c r="C81" s="4"/>
      <c r="D81" s="4" t="s">
        <v>135</v>
      </c>
      <c r="E81" s="6" t="s">
        <v>136</v>
      </c>
      <c r="F81" s="19">
        <v>533.29</v>
      </c>
      <c r="G81" s="7">
        <v>1.3</v>
      </c>
      <c r="J81" s="18">
        <f>SUM(F81*G81)</f>
        <v>693.27699999999993</v>
      </c>
      <c r="K81" s="5">
        <f>SUM(J81-F81)</f>
        <v>159.98699999999997</v>
      </c>
    </row>
    <row r="82" spans="1:11" x14ac:dyDescent="0.25">
      <c r="A82" s="99"/>
      <c r="B82" s="4" t="s">
        <v>132</v>
      </c>
      <c r="C82" s="4"/>
      <c r="D82" s="4" t="s">
        <v>137</v>
      </c>
      <c r="E82" s="6" t="s">
        <v>138</v>
      </c>
      <c r="F82" s="19">
        <v>624.96</v>
      </c>
      <c r="G82" s="7">
        <v>1.3</v>
      </c>
      <c r="J82" s="18">
        <f>SUM(F82*G82)</f>
        <v>812.44800000000009</v>
      </c>
      <c r="K82" s="5">
        <f>SUM(J82-F82)</f>
        <v>187.48800000000006</v>
      </c>
    </row>
    <row r="84" spans="1:11" x14ac:dyDescent="0.25">
      <c r="A84" s="99"/>
      <c r="B84" s="2" t="s">
        <v>139</v>
      </c>
      <c r="C84" s="2"/>
      <c r="G84" s="11"/>
      <c r="H84" s="14"/>
    </row>
    <row r="85" spans="1:11" x14ac:dyDescent="0.25">
      <c r="A85" s="99"/>
      <c r="B85" s="4" t="s">
        <v>140</v>
      </c>
      <c r="C85" s="4"/>
      <c r="D85" s="4" t="s">
        <v>141</v>
      </c>
      <c r="E85" s="6" t="s">
        <v>142</v>
      </c>
      <c r="F85" s="19">
        <v>33.29</v>
      </c>
      <c r="G85" s="7">
        <v>1.3</v>
      </c>
      <c r="J85" s="18">
        <f>SUM(F85*G85)</f>
        <v>43.277000000000001</v>
      </c>
      <c r="K85" s="5">
        <f>SUM(J85-F85)</f>
        <v>9.9870000000000019</v>
      </c>
    </row>
    <row r="86" spans="1:11" x14ac:dyDescent="0.25">
      <c r="A86" s="99"/>
      <c r="B86" s="4" t="s">
        <v>143</v>
      </c>
      <c r="C86" s="4"/>
      <c r="D86" s="4" t="s">
        <v>144</v>
      </c>
      <c r="E86" s="6" t="s">
        <v>145</v>
      </c>
      <c r="F86" s="19">
        <v>22.39</v>
      </c>
      <c r="G86" s="7">
        <v>1.3</v>
      </c>
      <c r="J86" s="18">
        <f>SUM(F86*G86)</f>
        <v>29.107000000000003</v>
      </c>
      <c r="K86" s="5">
        <f>SUM(J86-F86)</f>
        <v>6.7170000000000023</v>
      </c>
    </row>
    <row r="88" spans="1:11" x14ac:dyDescent="0.25">
      <c r="A88" s="99"/>
      <c r="B88" s="2" t="s">
        <v>146</v>
      </c>
      <c r="C88" s="2"/>
      <c r="G88" s="11"/>
      <c r="J88" s="14"/>
    </row>
    <row r="89" spans="1:11" x14ac:dyDescent="0.25">
      <c r="A89" s="99"/>
      <c r="B89" s="50" t="s">
        <v>147</v>
      </c>
      <c r="D89" s="49" t="s">
        <v>148</v>
      </c>
      <c r="E89" s="47" t="s">
        <v>149</v>
      </c>
      <c r="F89" s="19">
        <v>73.67</v>
      </c>
      <c r="G89" s="7">
        <v>1.3</v>
      </c>
      <c r="J89" s="18">
        <f>SUM(F89*G89)</f>
        <v>95.771000000000001</v>
      </c>
      <c r="K89" s="5">
        <f>SUM(J89-F89)</f>
        <v>22.100999999999999</v>
      </c>
    </row>
    <row r="90" spans="1:11" x14ac:dyDescent="0.25">
      <c r="A90" s="99"/>
      <c r="B90" s="50" t="s">
        <v>150</v>
      </c>
      <c r="D90" s="49" t="s">
        <v>151</v>
      </c>
      <c r="E90" s="47" t="s">
        <v>152</v>
      </c>
      <c r="F90" s="19">
        <v>108.29</v>
      </c>
      <c r="G90" s="7">
        <v>1.3</v>
      </c>
      <c r="J90" s="18">
        <f>SUM(F90*G90)</f>
        <v>140.77700000000002</v>
      </c>
      <c r="K90" s="5">
        <f>SUM(J90-F90)</f>
        <v>32.487000000000009</v>
      </c>
    </row>
    <row r="94" spans="1:11" x14ac:dyDescent="0.25">
      <c r="A94" s="99"/>
      <c r="B94" s="2" t="s">
        <v>154</v>
      </c>
      <c r="C94" s="2"/>
    </row>
    <row r="95" spans="1:11" x14ac:dyDescent="0.25">
      <c r="A95" s="99"/>
      <c r="B95" s="4" t="s">
        <v>155</v>
      </c>
      <c r="C95" s="4"/>
      <c r="D95" s="4" t="s">
        <v>156</v>
      </c>
      <c r="E95" s="6" t="s">
        <v>157</v>
      </c>
      <c r="F95" s="21">
        <v>18.29</v>
      </c>
      <c r="G95" s="7">
        <v>1.3</v>
      </c>
      <c r="J95" s="18">
        <f>SUM(F95*G95)</f>
        <v>23.777000000000001</v>
      </c>
      <c r="K95" s="5">
        <f>SUM(J95-F95)</f>
        <v>5.4870000000000019</v>
      </c>
    </row>
    <row r="96" spans="1:11" x14ac:dyDescent="0.25">
      <c r="A96" s="99"/>
      <c r="B96" s="4" t="s">
        <v>155</v>
      </c>
      <c r="C96" s="4"/>
      <c r="D96" s="4" t="s">
        <v>158</v>
      </c>
      <c r="E96" s="6" t="s">
        <v>159</v>
      </c>
      <c r="F96" s="21">
        <v>24.96</v>
      </c>
      <c r="G96" s="7">
        <v>1.3</v>
      </c>
      <c r="J96" s="18">
        <f>SUM(F96*G96)</f>
        <v>32.448</v>
      </c>
      <c r="K96" s="5">
        <f>SUM(J96-F96)</f>
        <v>7.4879999999999995</v>
      </c>
    </row>
    <row r="97" spans="1:11" x14ac:dyDescent="0.25">
      <c r="A97" s="99"/>
      <c r="B97" s="4" t="s">
        <v>155</v>
      </c>
      <c r="C97" s="4"/>
      <c r="D97" s="4" t="s">
        <v>160</v>
      </c>
      <c r="E97" s="6" t="s">
        <v>161</v>
      </c>
      <c r="F97" s="21">
        <v>65.790000000000006</v>
      </c>
      <c r="G97" s="7">
        <v>1.3</v>
      </c>
      <c r="J97" s="18">
        <f>SUM(F97*G97)</f>
        <v>85.527000000000015</v>
      </c>
      <c r="K97" s="5">
        <f>SUM(J97-F97)</f>
        <v>19.737000000000009</v>
      </c>
    </row>
    <row r="98" spans="1:11" x14ac:dyDescent="0.25">
      <c r="A98" s="99"/>
      <c r="B98" s="4" t="s">
        <v>162</v>
      </c>
      <c r="C98" s="4"/>
      <c r="D98" s="4" t="s">
        <v>163</v>
      </c>
      <c r="E98" s="6" t="s">
        <v>164</v>
      </c>
      <c r="F98" s="21">
        <v>74.959999999999994</v>
      </c>
      <c r="G98" s="7">
        <v>1.3</v>
      </c>
      <c r="J98" s="18">
        <f>SUM(F98*G98)</f>
        <v>97.447999999999993</v>
      </c>
      <c r="K98" s="5">
        <f>SUM(J98-F98)</f>
        <v>22.488</v>
      </c>
    </row>
    <row r="99" spans="1:11" x14ac:dyDescent="0.25">
      <c r="F99" s="15"/>
      <c r="G99" s="9"/>
      <c r="J99" s="13"/>
      <c r="K99" s="8"/>
    </row>
    <row r="100" spans="1:11" x14ac:dyDescent="0.25">
      <c r="A100" s="99"/>
      <c r="B100" s="2" t="s">
        <v>165</v>
      </c>
      <c r="C100" s="2"/>
      <c r="F100" s="16"/>
      <c r="G100" s="10"/>
      <c r="J100" s="14"/>
      <c r="K100" s="11"/>
    </row>
    <row r="101" spans="1:11" x14ac:dyDescent="0.25">
      <c r="A101" s="99"/>
      <c r="B101" s="4" t="s">
        <v>155</v>
      </c>
      <c r="C101" s="4"/>
      <c r="D101" s="4" t="s">
        <v>166</v>
      </c>
      <c r="E101" s="6" t="s">
        <v>167</v>
      </c>
      <c r="F101" s="21">
        <v>170.79</v>
      </c>
      <c r="G101" s="7">
        <v>1.3</v>
      </c>
      <c r="J101" s="18">
        <f>SUM(F101*G101)</f>
        <v>222.02699999999999</v>
      </c>
      <c r="K101" s="5">
        <f>SUM(J101-F101)</f>
        <v>51.236999999999995</v>
      </c>
    </row>
    <row r="102" spans="1:11" x14ac:dyDescent="0.25">
      <c r="A102" s="99"/>
      <c r="B102" s="4" t="s">
        <v>168</v>
      </c>
      <c r="D102" t="s">
        <v>169</v>
      </c>
      <c r="E102" s="6" t="s">
        <v>170</v>
      </c>
      <c r="F102" s="21">
        <v>416.63</v>
      </c>
      <c r="G102" s="7">
        <v>1.3</v>
      </c>
      <c r="J102" s="18">
        <f>SUM(F102*G102)</f>
        <v>541.61900000000003</v>
      </c>
      <c r="K102" s="5">
        <f>SUM(J102-F102)</f>
        <v>124.98900000000003</v>
      </c>
    </row>
    <row r="103" spans="1:11" x14ac:dyDescent="0.25">
      <c r="A103" s="99"/>
      <c r="B103" s="4" t="s">
        <v>168</v>
      </c>
      <c r="C103" s="4"/>
      <c r="D103" s="4" t="s">
        <v>171</v>
      </c>
      <c r="E103" s="6" t="s">
        <v>172</v>
      </c>
      <c r="F103" s="21">
        <v>708.28</v>
      </c>
      <c r="G103" s="7">
        <v>1.25</v>
      </c>
      <c r="J103" s="18">
        <f>SUM(F103*G103)</f>
        <v>885.34999999999991</v>
      </c>
      <c r="K103" s="5">
        <f>SUM(J103-F103)</f>
        <v>177.06999999999994</v>
      </c>
    </row>
    <row r="104" spans="1:11" x14ac:dyDescent="0.25">
      <c r="F104" s="15"/>
      <c r="G104" s="9"/>
      <c r="J104" s="13"/>
      <c r="K104" s="8"/>
    </row>
    <row r="105" spans="1:11" x14ac:dyDescent="0.25">
      <c r="A105" s="99"/>
      <c r="B105" s="2" t="s">
        <v>173</v>
      </c>
      <c r="C105" s="2"/>
      <c r="F105" s="17"/>
      <c r="G105" s="10"/>
      <c r="J105" s="14"/>
    </row>
    <row r="106" spans="1:11" x14ac:dyDescent="0.25">
      <c r="A106" s="99"/>
      <c r="B106" s="4" t="s">
        <v>174</v>
      </c>
      <c r="C106" s="4"/>
      <c r="D106" s="4" t="s">
        <v>175</v>
      </c>
      <c r="E106" s="6" t="s">
        <v>176</v>
      </c>
      <c r="F106" s="21">
        <v>83.29</v>
      </c>
      <c r="G106" s="7">
        <v>1.3</v>
      </c>
      <c r="J106" s="18">
        <f>SUM(F106*G106)</f>
        <v>108.27700000000002</v>
      </c>
      <c r="K106" s="5">
        <f>SUM(J106-F106)</f>
        <v>24.987000000000009</v>
      </c>
    </row>
    <row r="107" spans="1:11" x14ac:dyDescent="0.25">
      <c r="A107" s="99"/>
      <c r="B107" s="4" t="s">
        <v>174</v>
      </c>
      <c r="C107" s="4"/>
      <c r="D107" s="4" t="s">
        <v>177</v>
      </c>
      <c r="E107" s="6" t="s">
        <v>178</v>
      </c>
      <c r="F107" s="21">
        <v>208.29</v>
      </c>
      <c r="G107" s="7">
        <v>1.3</v>
      </c>
      <c r="J107" s="18">
        <f>SUM(F107*G107)</f>
        <v>270.77699999999999</v>
      </c>
      <c r="K107" s="5">
        <f>SUM(J107-F107)</f>
        <v>62.486999999999995</v>
      </c>
    </row>
    <row r="108" spans="1:11" x14ac:dyDescent="0.25">
      <c r="A108" s="99"/>
      <c r="B108" s="4" t="s">
        <v>174</v>
      </c>
      <c r="C108" s="4"/>
      <c r="D108" s="4" t="s">
        <v>179</v>
      </c>
      <c r="E108" s="6" t="s">
        <v>180</v>
      </c>
      <c r="F108" s="21">
        <v>333.29</v>
      </c>
      <c r="G108" s="7">
        <v>1.3</v>
      </c>
      <c r="J108" s="18">
        <f>SUM(F108*G108)</f>
        <v>433.27700000000004</v>
      </c>
      <c r="K108" s="5">
        <f>SUM(J108-F108)</f>
        <v>99.987000000000023</v>
      </c>
    </row>
    <row r="109" spans="1:11" x14ac:dyDescent="0.25">
      <c r="F109" s="17"/>
    </row>
    <row r="110" spans="1:11" x14ac:dyDescent="0.25">
      <c r="A110" s="99"/>
      <c r="B110" s="2" t="s">
        <v>181</v>
      </c>
      <c r="C110" s="2"/>
      <c r="F110" s="17"/>
      <c r="G110" s="10"/>
      <c r="J110" s="14"/>
    </row>
    <row r="111" spans="1:11" x14ac:dyDescent="0.25">
      <c r="A111" s="99"/>
      <c r="B111" s="4" t="s">
        <v>103</v>
      </c>
      <c r="C111" s="4"/>
      <c r="D111" s="4" t="s">
        <v>182</v>
      </c>
      <c r="E111" s="6" t="s">
        <v>183</v>
      </c>
      <c r="F111" s="21">
        <v>1.62</v>
      </c>
      <c r="G111" s="7">
        <v>1.3</v>
      </c>
      <c r="J111" s="18">
        <f t="shared" ref="J111:J117" si="2">SUM(F111*G111)</f>
        <v>2.1060000000000003</v>
      </c>
      <c r="K111" s="5">
        <f t="shared" ref="K111:K117" si="3">SUM(J111-F111)</f>
        <v>0.48600000000000021</v>
      </c>
    </row>
    <row r="112" spans="1:11" x14ac:dyDescent="0.25">
      <c r="A112" s="99"/>
      <c r="B112" s="4" t="s">
        <v>103</v>
      </c>
      <c r="C112" s="4"/>
      <c r="D112" s="4" t="s">
        <v>184</v>
      </c>
      <c r="E112" s="6" t="s">
        <v>185</v>
      </c>
      <c r="F112" s="21">
        <v>2.46</v>
      </c>
      <c r="G112" s="7">
        <v>1.3</v>
      </c>
      <c r="J112" s="18">
        <f t="shared" si="2"/>
        <v>3.198</v>
      </c>
      <c r="K112" s="5">
        <f t="shared" si="3"/>
        <v>0.73799999999999999</v>
      </c>
    </row>
    <row r="113" spans="1:11" x14ac:dyDescent="0.25">
      <c r="A113" s="99"/>
      <c r="B113" s="4" t="s">
        <v>103</v>
      </c>
      <c r="C113" s="4"/>
      <c r="D113" s="4" t="s">
        <v>186</v>
      </c>
      <c r="E113" s="6" t="s">
        <v>187</v>
      </c>
      <c r="F113" s="21">
        <v>3.29</v>
      </c>
      <c r="G113" s="7">
        <v>1.3</v>
      </c>
      <c r="J113" s="18">
        <f t="shared" si="2"/>
        <v>4.2770000000000001</v>
      </c>
      <c r="K113" s="5">
        <f t="shared" si="3"/>
        <v>0.9870000000000001</v>
      </c>
    </row>
    <row r="114" spans="1:11" x14ac:dyDescent="0.25">
      <c r="A114" s="99"/>
      <c r="B114" s="4" t="s">
        <v>103</v>
      </c>
      <c r="C114" s="4"/>
      <c r="D114" s="4" t="s">
        <v>188</v>
      </c>
      <c r="E114" s="6" t="s">
        <v>189</v>
      </c>
      <c r="F114" s="21">
        <v>4.12</v>
      </c>
      <c r="G114" s="7">
        <v>1.3</v>
      </c>
      <c r="J114" s="18">
        <f t="shared" si="2"/>
        <v>5.3560000000000008</v>
      </c>
      <c r="K114" s="5">
        <f t="shared" si="3"/>
        <v>1.2360000000000007</v>
      </c>
    </row>
    <row r="115" spans="1:11" x14ac:dyDescent="0.25">
      <c r="A115" s="99"/>
      <c r="B115" s="4" t="s">
        <v>103</v>
      </c>
      <c r="C115" s="4"/>
      <c r="D115" s="4" t="s">
        <v>190</v>
      </c>
      <c r="E115" s="6" t="s">
        <v>191</v>
      </c>
      <c r="F115" s="21">
        <v>7.46</v>
      </c>
      <c r="G115" s="7">
        <v>1.3</v>
      </c>
      <c r="J115" s="18">
        <f t="shared" si="2"/>
        <v>9.6980000000000004</v>
      </c>
      <c r="K115" s="5">
        <f t="shared" si="3"/>
        <v>2.2380000000000004</v>
      </c>
    </row>
    <row r="116" spans="1:11" x14ac:dyDescent="0.25">
      <c r="A116" s="99"/>
      <c r="B116" s="4" t="s">
        <v>103</v>
      </c>
      <c r="C116" s="4"/>
      <c r="D116" s="4" t="s">
        <v>192</v>
      </c>
      <c r="E116" s="6" t="s">
        <v>193</v>
      </c>
      <c r="F116" s="21">
        <v>10.79</v>
      </c>
      <c r="G116" s="7">
        <v>1.3</v>
      </c>
      <c r="J116" s="18">
        <f t="shared" si="2"/>
        <v>14.026999999999999</v>
      </c>
      <c r="K116" s="5">
        <f t="shared" si="3"/>
        <v>3.2370000000000001</v>
      </c>
    </row>
    <row r="117" spans="1:11" x14ac:dyDescent="0.25">
      <c r="A117" s="99"/>
      <c r="B117" s="4" t="s">
        <v>103</v>
      </c>
      <c r="C117" s="4"/>
      <c r="D117" s="4"/>
      <c r="E117" s="6" t="s">
        <v>194</v>
      </c>
      <c r="F117" s="21">
        <v>14.96</v>
      </c>
      <c r="G117" s="7">
        <v>1.3</v>
      </c>
      <c r="J117" s="18">
        <f t="shared" si="2"/>
        <v>19.448</v>
      </c>
      <c r="K117" s="5">
        <f t="shared" si="3"/>
        <v>4.4879999999999995</v>
      </c>
    </row>
  </sheetData>
  <mergeCells count="60">
    <mergeCell ref="A94:A98"/>
    <mergeCell ref="A100:A103"/>
    <mergeCell ref="A105:A108"/>
    <mergeCell ref="A110:A117"/>
    <mergeCell ref="A57:A59"/>
    <mergeCell ref="A88:A90"/>
    <mergeCell ref="A84:A86"/>
    <mergeCell ref="A72:A77"/>
    <mergeCell ref="A79:A82"/>
    <mergeCell ref="A67:A70"/>
    <mergeCell ref="A62:A65"/>
    <mergeCell ref="K40:K41"/>
    <mergeCell ref="L40:L41"/>
    <mergeCell ref="B42:B43"/>
    <mergeCell ref="D42:D43"/>
    <mergeCell ref="E42:E43"/>
    <mergeCell ref="F42:F43"/>
    <mergeCell ref="G42:G43"/>
    <mergeCell ref="H42:H43"/>
    <mergeCell ref="I42:I43"/>
    <mergeCell ref="J42:J43"/>
    <mergeCell ref="K42:K43"/>
    <mergeCell ref="L42:L43"/>
    <mergeCell ref="G40:G41"/>
    <mergeCell ref="H40:H41"/>
    <mergeCell ref="A52:A55"/>
    <mergeCell ref="I40:I41"/>
    <mergeCell ref="J40:J41"/>
    <mergeCell ref="A47:A50"/>
    <mergeCell ref="A39:A43"/>
    <mergeCell ref="B40:B41"/>
    <mergeCell ref="D40:D41"/>
    <mergeCell ref="E40:E41"/>
    <mergeCell ref="F40:F41"/>
    <mergeCell ref="H33:H34"/>
    <mergeCell ref="I33:I34"/>
    <mergeCell ref="J35:J36"/>
    <mergeCell ref="K35:K36"/>
    <mergeCell ref="L35:L36"/>
    <mergeCell ref="A32:A36"/>
    <mergeCell ref="B33:B34"/>
    <mergeCell ref="J33:J34"/>
    <mergeCell ref="K33:K34"/>
    <mergeCell ref="L33:L34"/>
    <mergeCell ref="B35:B36"/>
    <mergeCell ref="D35:D36"/>
    <mergeCell ref="E35:E36"/>
    <mergeCell ref="F35:F36"/>
    <mergeCell ref="G35:G36"/>
    <mergeCell ref="H35:H36"/>
    <mergeCell ref="I35:I36"/>
    <mergeCell ref="D33:D34"/>
    <mergeCell ref="E33:E34"/>
    <mergeCell ref="F33:F34"/>
    <mergeCell ref="G33:G34"/>
    <mergeCell ref="A4:A6"/>
    <mergeCell ref="A8:A12"/>
    <mergeCell ref="A16:A19"/>
    <mergeCell ref="A21:A24"/>
    <mergeCell ref="A26:A2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124588-DE91-4458-889B-EAB270AA5121}">
  <dimension ref="B2:C12"/>
  <sheetViews>
    <sheetView workbookViewId="0">
      <selection activeCell="D23" sqref="D23"/>
    </sheetView>
  </sheetViews>
  <sheetFormatPr baseColWidth="10" defaultColWidth="11.42578125" defaultRowHeight="15" x14ac:dyDescent="0.25"/>
  <cols>
    <col min="2" max="2" width="20.85546875" bestFit="1" customWidth="1"/>
  </cols>
  <sheetData>
    <row r="2" spans="2:3" x14ac:dyDescent="0.25">
      <c r="B2" s="22" t="s">
        <v>0</v>
      </c>
    </row>
    <row r="3" spans="2:3" x14ac:dyDescent="0.25">
      <c r="B3" s="22" t="s">
        <v>1</v>
      </c>
    </row>
    <row r="10" spans="2:3" x14ac:dyDescent="0.25">
      <c r="B10" t="s">
        <v>2</v>
      </c>
      <c r="C10">
        <v>1.3</v>
      </c>
    </row>
    <row r="11" spans="2:3" x14ac:dyDescent="0.25">
      <c r="B11" t="s">
        <v>3</v>
      </c>
      <c r="C11">
        <v>1.25</v>
      </c>
    </row>
    <row r="12" spans="2:3" x14ac:dyDescent="0.25">
      <c r="B12" t="s">
        <v>4</v>
      </c>
      <c r="C12">
        <v>1.2</v>
      </c>
    </row>
  </sheetData>
  <hyperlinks>
    <hyperlink ref="B3" r:id="rId1" xr:uid="{90D08B60-120A-4A97-A4C7-8DBDE3BE4CF4}"/>
    <hyperlink ref="B2" r:id="rId2" xr:uid="{9EFD2470-AB82-4381-9D9E-030A646A5D3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01338-ACFF-4C00-8455-50DD076DAD47}">
  <dimension ref="A1:P22"/>
  <sheetViews>
    <sheetView workbookViewId="0">
      <selection activeCell="D2" sqref="D2"/>
    </sheetView>
  </sheetViews>
  <sheetFormatPr baseColWidth="10" defaultColWidth="11.42578125" defaultRowHeight="15" x14ac:dyDescent="0.25"/>
  <cols>
    <col min="1" max="1" width="14.85546875" bestFit="1" customWidth="1"/>
    <col min="2" max="2" width="11.5703125" customWidth="1"/>
    <col min="3" max="3" width="25.42578125" bestFit="1" customWidth="1"/>
    <col min="4" max="4" width="25.42578125" customWidth="1"/>
    <col min="5" max="5" width="24.42578125" bestFit="1" customWidth="1"/>
    <col min="6" max="6" width="73" customWidth="1"/>
    <col min="7" max="7" width="14.42578125" customWidth="1"/>
    <col min="8" max="8" width="12.28515625" hidden="1" customWidth="1"/>
    <col min="9" max="9" width="13.140625" hidden="1" customWidth="1"/>
    <col min="10" max="10" width="12.28515625" customWidth="1"/>
    <col min="11" max="11" width="16.7109375" customWidth="1"/>
    <col min="12" max="12" width="14.5703125" hidden="1" customWidth="1"/>
    <col min="15" max="15" width="19.42578125" bestFit="1" customWidth="1"/>
  </cols>
  <sheetData>
    <row r="1" spans="1:16" x14ac:dyDescent="0.25">
      <c r="A1" s="33" t="s">
        <v>5</v>
      </c>
    </row>
    <row r="2" spans="1:16" x14ac:dyDescent="0.25">
      <c r="B2" t="s">
        <v>281</v>
      </c>
      <c r="C2" t="s">
        <v>280</v>
      </c>
      <c r="D2" s="81" t="s">
        <v>254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</row>
    <row r="3" spans="1:16" x14ac:dyDescent="0.25">
      <c r="A3" s="99"/>
      <c r="B3" s="2" t="s">
        <v>15</v>
      </c>
      <c r="C3" s="4" t="s">
        <v>16</v>
      </c>
      <c r="D3" s="4" t="s">
        <v>266</v>
      </c>
      <c r="E3" s="4" t="s">
        <v>17</v>
      </c>
      <c r="F3" s="6" t="s">
        <v>18</v>
      </c>
      <c r="G3" s="19">
        <v>1041.6199999999999</v>
      </c>
      <c r="H3" s="7">
        <v>1.2</v>
      </c>
      <c r="I3" s="29">
        <f t="shared" ref="I3:I4" si="0">SUM(G3*H3)</f>
        <v>1249.9439999999997</v>
      </c>
      <c r="J3" s="7">
        <v>1.25</v>
      </c>
      <c r="K3" s="31">
        <f t="shared" ref="K3:K8" si="1">SUM(G3*J3)</f>
        <v>1302.0249999999999</v>
      </c>
      <c r="L3" s="30">
        <f t="shared" ref="L3:L8" si="2">SUM(K3*H3)</f>
        <v>1562.4299999999998</v>
      </c>
      <c r="M3" s="5">
        <f t="shared" ref="M3:M8" si="3">SUM(K3-G3)</f>
        <v>260.40499999999997</v>
      </c>
    </row>
    <row r="4" spans="1:16" x14ac:dyDescent="0.25">
      <c r="A4" s="99"/>
      <c r="B4" s="2" t="s">
        <v>15</v>
      </c>
      <c r="C4" s="4" t="s">
        <v>19</v>
      </c>
      <c r="D4" s="4" t="s">
        <v>267</v>
      </c>
      <c r="E4" s="4" t="s">
        <v>17</v>
      </c>
      <c r="F4" s="6" t="s">
        <v>20</v>
      </c>
      <c r="G4" s="19">
        <v>1583.29</v>
      </c>
      <c r="H4" s="7">
        <v>1.2</v>
      </c>
      <c r="I4" s="29">
        <f t="shared" si="0"/>
        <v>1899.9479999999999</v>
      </c>
      <c r="J4" s="7">
        <v>1.2</v>
      </c>
      <c r="K4" s="31">
        <f t="shared" si="1"/>
        <v>1899.9479999999999</v>
      </c>
      <c r="L4" s="30">
        <f t="shared" si="2"/>
        <v>2279.9375999999997</v>
      </c>
      <c r="M4" s="5">
        <f t="shared" si="3"/>
        <v>316.6579999999999</v>
      </c>
    </row>
    <row r="5" spans="1:16" x14ac:dyDescent="0.25">
      <c r="A5" s="99"/>
      <c r="B5" s="2" t="s">
        <v>21</v>
      </c>
      <c r="C5" s="4" t="s">
        <v>22</v>
      </c>
      <c r="D5" s="4" t="s">
        <v>276</v>
      </c>
      <c r="E5" s="4" t="s">
        <v>23</v>
      </c>
      <c r="F5" s="6" t="s">
        <v>24</v>
      </c>
      <c r="G5" s="19">
        <v>523.58000000000004</v>
      </c>
      <c r="H5" s="7">
        <v>1.2</v>
      </c>
      <c r="I5" s="29">
        <f>SUM(G5*H5)</f>
        <v>628.29600000000005</v>
      </c>
      <c r="J5" s="7">
        <v>1.3</v>
      </c>
      <c r="K5" s="31">
        <f t="shared" si="1"/>
        <v>680.65400000000011</v>
      </c>
      <c r="L5" s="30">
        <f t="shared" si="2"/>
        <v>816.78480000000013</v>
      </c>
      <c r="M5" s="5">
        <f t="shared" si="3"/>
        <v>157.07400000000007</v>
      </c>
    </row>
    <row r="6" spans="1:16" x14ac:dyDescent="0.25">
      <c r="A6" s="99"/>
      <c r="B6" s="2" t="s">
        <v>21</v>
      </c>
      <c r="C6" s="4" t="s">
        <v>25</v>
      </c>
      <c r="D6" s="4" t="s">
        <v>277</v>
      </c>
      <c r="E6" s="4" t="s">
        <v>26</v>
      </c>
      <c r="F6" s="6" t="s">
        <v>27</v>
      </c>
      <c r="G6" s="19">
        <v>749.96</v>
      </c>
      <c r="H6" s="7">
        <v>1.2</v>
      </c>
      <c r="I6" s="29">
        <f t="shared" ref="I6:I8" si="4">SUM(G6*H6)</f>
        <v>899.952</v>
      </c>
      <c r="J6" s="7">
        <v>1.25</v>
      </c>
      <c r="K6" s="31">
        <f t="shared" si="1"/>
        <v>937.45</v>
      </c>
      <c r="L6" s="30">
        <f t="shared" si="2"/>
        <v>1124.94</v>
      </c>
      <c r="M6" s="5">
        <f t="shared" si="3"/>
        <v>187.49</v>
      </c>
      <c r="O6" s="25"/>
      <c r="P6" s="37"/>
    </row>
    <row r="7" spans="1:16" x14ac:dyDescent="0.25">
      <c r="A7" s="99"/>
      <c r="B7" s="2" t="s">
        <v>21</v>
      </c>
      <c r="C7" s="4" t="s">
        <v>28</v>
      </c>
      <c r="D7" s="4" t="s">
        <v>278</v>
      </c>
      <c r="E7" s="4" t="s">
        <v>29</v>
      </c>
      <c r="F7" s="6" t="s">
        <v>30</v>
      </c>
      <c r="G7" s="19">
        <v>833.29</v>
      </c>
      <c r="H7" s="7">
        <v>1.2</v>
      </c>
      <c r="I7" s="29">
        <f t="shared" si="4"/>
        <v>999.94799999999987</v>
      </c>
      <c r="J7" s="7">
        <v>1.25</v>
      </c>
      <c r="K7" s="31">
        <f t="shared" si="1"/>
        <v>1041.6125</v>
      </c>
      <c r="L7" s="30">
        <f t="shared" si="2"/>
        <v>1249.9349999999999</v>
      </c>
      <c r="M7" s="5">
        <f t="shared" si="3"/>
        <v>208.32249999999999</v>
      </c>
    </row>
    <row r="8" spans="1:16" x14ac:dyDescent="0.25">
      <c r="A8" s="99"/>
      <c r="B8" s="2" t="s">
        <v>21</v>
      </c>
      <c r="C8" s="4" t="s">
        <v>31</v>
      </c>
      <c r="D8" s="4" t="s">
        <v>279</v>
      </c>
      <c r="E8" s="4" t="s">
        <v>32</v>
      </c>
      <c r="F8" s="6" t="s">
        <v>33</v>
      </c>
      <c r="G8" s="19">
        <v>919</v>
      </c>
      <c r="H8" s="7">
        <v>1.2</v>
      </c>
      <c r="I8" s="29">
        <f t="shared" si="4"/>
        <v>1102.8</v>
      </c>
      <c r="J8" s="7">
        <v>1.25</v>
      </c>
      <c r="K8" s="31">
        <f t="shared" si="1"/>
        <v>1148.75</v>
      </c>
      <c r="L8" s="30">
        <f t="shared" si="2"/>
        <v>1378.5</v>
      </c>
      <c r="M8" s="5">
        <f t="shared" si="3"/>
        <v>229.75</v>
      </c>
    </row>
    <row r="9" spans="1:16" x14ac:dyDescent="0.25">
      <c r="J9" s="12"/>
    </row>
    <row r="10" spans="1:16" x14ac:dyDescent="0.25">
      <c r="J10" s="12"/>
    </row>
    <row r="13" spans="1:16" x14ac:dyDescent="0.25">
      <c r="J13" s="12"/>
    </row>
    <row r="14" spans="1:16" x14ac:dyDescent="0.25">
      <c r="J14" s="12"/>
    </row>
    <row r="15" spans="1:16" x14ac:dyDescent="0.25">
      <c r="J15" s="12"/>
    </row>
    <row r="16" spans="1:16" x14ac:dyDescent="0.25">
      <c r="J16" s="12"/>
    </row>
    <row r="17" spans="10:10" x14ac:dyDescent="0.25">
      <c r="J17" s="12"/>
    </row>
    <row r="20" spans="10:10" x14ac:dyDescent="0.25">
      <c r="J20" s="12"/>
    </row>
    <row r="21" spans="10:10" x14ac:dyDescent="0.25">
      <c r="J21" s="12"/>
    </row>
    <row r="22" spans="10:10" x14ac:dyDescent="0.25">
      <c r="J22" s="12"/>
    </row>
  </sheetData>
  <mergeCells count="2">
    <mergeCell ref="A5:A8"/>
    <mergeCell ref="A3:A4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7217A-BFCB-4308-BF04-55D84B3B11B6}">
  <dimension ref="A1:J10"/>
  <sheetViews>
    <sheetView workbookViewId="0">
      <selection activeCell="D2" sqref="D2"/>
    </sheetView>
  </sheetViews>
  <sheetFormatPr baseColWidth="10" defaultColWidth="11.42578125" defaultRowHeight="15" x14ac:dyDescent="0.25"/>
  <cols>
    <col min="1" max="1" width="14.85546875" bestFit="1" customWidth="1"/>
    <col min="2" max="2" width="11.5703125" customWidth="1"/>
    <col min="3" max="4" width="20" customWidth="1"/>
    <col min="5" max="5" width="15.42578125" bestFit="1" customWidth="1"/>
    <col min="6" max="6" width="52.85546875" bestFit="1" customWidth="1"/>
    <col min="7" max="7" width="14.42578125" customWidth="1"/>
    <col min="8" max="8" width="12.28515625" customWidth="1"/>
    <col min="9" max="9" width="16.7109375" customWidth="1"/>
  </cols>
  <sheetData>
    <row r="1" spans="1:10" x14ac:dyDescent="0.25">
      <c r="A1" s="34" t="s">
        <v>34</v>
      </c>
    </row>
    <row r="2" spans="1:10" x14ac:dyDescent="0.25">
      <c r="B2" t="s">
        <v>281</v>
      </c>
      <c r="C2" t="s">
        <v>282</v>
      </c>
      <c r="D2" s="80" t="s">
        <v>254</v>
      </c>
      <c r="E2" s="1" t="s">
        <v>6</v>
      </c>
      <c r="F2" s="1" t="s">
        <v>7</v>
      </c>
      <c r="G2" s="1" t="s">
        <v>8</v>
      </c>
      <c r="H2" s="1" t="s">
        <v>35</v>
      </c>
      <c r="I2" s="1" t="s">
        <v>12</v>
      </c>
      <c r="J2" s="1" t="s">
        <v>14</v>
      </c>
    </row>
    <row r="3" spans="1:10" x14ac:dyDescent="0.25">
      <c r="A3" s="99"/>
      <c r="B3" s="2" t="s">
        <v>36</v>
      </c>
      <c r="C3" s="4" t="s">
        <v>37</v>
      </c>
      <c r="D3" s="4" t="s">
        <v>268</v>
      </c>
      <c r="E3" s="4" t="s">
        <v>38</v>
      </c>
      <c r="F3" s="6" t="s">
        <v>39</v>
      </c>
      <c r="G3" s="19">
        <v>499.96</v>
      </c>
      <c r="H3" s="7">
        <v>1.3</v>
      </c>
      <c r="I3" s="18">
        <f>SUM(G3*H3)</f>
        <v>649.94799999999998</v>
      </c>
      <c r="J3" s="5">
        <f t="shared" ref="J3:J5" si="0">SUM(I3-G3)</f>
        <v>149.988</v>
      </c>
    </row>
    <row r="4" spans="1:10" x14ac:dyDescent="0.25">
      <c r="A4" s="99"/>
      <c r="B4" s="2" t="s">
        <v>36</v>
      </c>
      <c r="C4" s="4" t="s">
        <v>37</v>
      </c>
      <c r="D4" s="4" t="s">
        <v>269</v>
      </c>
      <c r="E4" s="4" t="s">
        <v>40</v>
      </c>
      <c r="F4" s="6" t="s">
        <v>41</v>
      </c>
      <c r="G4" s="19">
        <v>633.29</v>
      </c>
      <c r="H4" s="7">
        <v>1.3</v>
      </c>
      <c r="I4" s="18">
        <f t="shared" ref="I4:I5" si="1">SUM(G4*H4)</f>
        <v>823.27699999999993</v>
      </c>
      <c r="J4" s="5">
        <f t="shared" si="0"/>
        <v>189.98699999999997</v>
      </c>
    </row>
    <row r="5" spans="1:10" x14ac:dyDescent="0.25">
      <c r="A5" s="99"/>
      <c r="B5" s="2" t="s">
        <v>36</v>
      </c>
      <c r="C5" s="4" t="s">
        <v>37</v>
      </c>
      <c r="D5" s="4" t="s">
        <v>270</v>
      </c>
      <c r="E5" s="4" t="s">
        <v>42</v>
      </c>
      <c r="F5" s="6" t="s">
        <v>43</v>
      </c>
      <c r="G5" s="19">
        <v>916</v>
      </c>
      <c r="H5" s="7">
        <v>1.25</v>
      </c>
      <c r="I5" s="18">
        <f t="shared" si="1"/>
        <v>1145</v>
      </c>
      <c r="J5" s="5">
        <f t="shared" si="0"/>
        <v>229</v>
      </c>
    </row>
    <row r="6" spans="1:10" x14ac:dyDescent="0.25">
      <c r="A6" s="99"/>
      <c r="B6" s="2" t="s">
        <v>44</v>
      </c>
      <c r="C6" s="4" t="s">
        <v>45</v>
      </c>
      <c r="D6" s="4" t="s">
        <v>271</v>
      </c>
      <c r="E6" s="4" t="s">
        <v>46</v>
      </c>
      <c r="F6" s="6" t="s">
        <v>47</v>
      </c>
      <c r="G6" s="19">
        <v>499.96</v>
      </c>
      <c r="H6" s="7">
        <v>1.3</v>
      </c>
      <c r="I6" s="18">
        <f>SUM(G6*H6)</f>
        <v>649.94799999999998</v>
      </c>
      <c r="J6" s="5">
        <f t="shared" ref="J6:J8" si="2">SUM(I6-G6)</f>
        <v>149.988</v>
      </c>
    </row>
    <row r="7" spans="1:10" x14ac:dyDescent="0.25">
      <c r="A7" s="99"/>
      <c r="B7" s="2" t="s">
        <v>44</v>
      </c>
      <c r="C7" s="4" t="s">
        <v>37</v>
      </c>
      <c r="D7" s="4" t="s">
        <v>272</v>
      </c>
      <c r="E7" s="4" t="s">
        <v>48</v>
      </c>
      <c r="F7" s="6" t="s">
        <v>49</v>
      </c>
      <c r="G7" s="19">
        <v>658.29</v>
      </c>
      <c r="H7" s="7">
        <v>1.3</v>
      </c>
      <c r="I7" s="18">
        <f t="shared" ref="I7:I8" si="3">SUM(G7*H7)</f>
        <v>855.77699999999993</v>
      </c>
      <c r="J7" s="5">
        <f t="shared" si="2"/>
        <v>197.48699999999997</v>
      </c>
    </row>
    <row r="8" spans="1:10" x14ac:dyDescent="0.25">
      <c r="A8" s="99"/>
      <c r="B8" s="2" t="s">
        <v>44</v>
      </c>
      <c r="C8" s="4" t="s">
        <v>50</v>
      </c>
      <c r="D8" s="4" t="s">
        <v>273</v>
      </c>
      <c r="E8" s="4" t="s">
        <v>51</v>
      </c>
      <c r="F8" s="6" t="s">
        <v>52</v>
      </c>
      <c r="G8" s="19">
        <v>922.69</v>
      </c>
      <c r="H8" s="7">
        <v>1.25</v>
      </c>
      <c r="I8" s="18">
        <f t="shared" si="3"/>
        <v>1153.3625000000002</v>
      </c>
      <c r="J8" s="5">
        <f t="shared" si="2"/>
        <v>230.67250000000013</v>
      </c>
    </row>
    <row r="9" spans="1:10" x14ac:dyDescent="0.25">
      <c r="A9" s="99"/>
      <c r="B9" s="2" t="s">
        <v>53</v>
      </c>
      <c r="C9" s="4" t="s">
        <v>37</v>
      </c>
      <c r="D9" s="4" t="s">
        <v>274</v>
      </c>
      <c r="E9" s="4" t="s">
        <v>54</v>
      </c>
      <c r="F9" s="6" t="s">
        <v>55</v>
      </c>
      <c r="G9" s="19">
        <v>1083.29</v>
      </c>
      <c r="H9" s="7">
        <v>1.25</v>
      </c>
      <c r="I9" s="18">
        <f t="shared" ref="I9:I10" si="4">SUM(G9*H9)</f>
        <v>1354.1125</v>
      </c>
      <c r="J9" s="5">
        <f t="shared" ref="J9:J10" si="5">SUM(I9-G9)</f>
        <v>270.82249999999999</v>
      </c>
    </row>
    <row r="10" spans="1:10" x14ac:dyDescent="0.25">
      <c r="A10" s="99"/>
      <c r="B10" s="2" t="s">
        <v>53</v>
      </c>
      <c r="C10" s="4" t="s">
        <v>37</v>
      </c>
      <c r="D10" s="4" t="s">
        <v>275</v>
      </c>
      <c r="E10" s="4" t="s">
        <v>54</v>
      </c>
      <c r="F10" s="6" t="s">
        <v>56</v>
      </c>
      <c r="G10" s="19">
        <v>1516.62</v>
      </c>
      <c r="H10" s="7">
        <v>1.2</v>
      </c>
      <c r="I10" s="18">
        <f t="shared" si="4"/>
        <v>1819.9439999999997</v>
      </c>
      <c r="J10" s="5">
        <f t="shared" si="5"/>
        <v>303.32399999999984</v>
      </c>
    </row>
  </sheetData>
  <mergeCells count="3">
    <mergeCell ref="A3:A5"/>
    <mergeCell ref="A6:A8"/>
    <mergeCell ref="A9:A10"/>
  </mergeCells>
  <phoneticPr fontId="4" type="noConversion"/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E2024-D8EA-46D3-A2F9-C29828B12B3D}">
  <dimension ref="A1:K14"/>
  <sheetViews>
    <sheetView workbookViewId="0">
      <selection activeCell="B3" sqref="A3:XFD14"/>
    </sheetView>
  </sheetViews>
  <sheetFormatPr baseColWidth="10" defaultColWidth="9.140625" defaultRowHeight="15" x14ac:dyDescent="0.25"/>
  <cols>
    <col min="1" max="1" width="11.85546875" style="1" customWidth="1"/>
    <col min="2" max="2" width="38" style="1" customWidth="1"/>
    <col min="3" max="3" width="28.7109375" style="1" customWidth="1"/>
    <col min="4" max="4" width="71.7109375" style="1" customWidth="1"/>
    <col min="5" max="5" width="12.5703125" style="1" customWidth="1"/>
    <col min="6" max="6" width="9.7109375" style="1" hidden="1" customWidth="1"/>
    <col min="7" max="7" width="13.5703125" style="1" hidden="1" customWidth="1"/>
    <col min="8" max="8" width="11.140625" style="1" customWidth="1"/>
    <col min="9" max="9" width="14.7109375" style="1" bestFit="1" customWidth="1"/>
    <col min="10" max="10" width="15.5703125" style="1" hidden="1" customWidth="1"/>
    <col min="11" max="11" width="13.140625" style="1" customWidth="1"/>
    <col min="12" max="16384" width="9.140625" style="1"/>
  </cols>
  <sheetData>
    <row r="1" spans="1:11" x14ac:dyDescent="0.25">
      <c r="B1" s="34" t="s">
        <v>34</v>
      </c>
      <c r="C1" s="1" t="s">
        <v>6</v>
      </c>
      <c r="D1" s="1" t="s">
        <v>7</v>
      </c>
      <c r="E1" s="1" t="s">
        <v>8</v>
      </c>
      <c r="F1" s="1" t="s">
        <v>9</v>
      </c>
      <c r="G1" s="1" t="s">
        <v>10</v>
      </c>
      <c r="H1" s="1" t="s">
        <v>11</v>
      </c>
      <c r="I1" s="1" t="s">
        <v>12</v>
      </c>
      <c r="J1" s="1" t="s">
        <v>13</v>
      </c>
      <c r="K1" s="1" t="s">
        <v>14</v>
      </c>
    </row>
    <row r="2" spans="1:11" x14ac:dyDescent="0.25">
      <c r="B2" s="35"/>
    </row>
    <row r="3" spans="1:11" x14ac:dyDescent="0.25">
      <c r="A3" s="104"/>
      <c r="B3" s="2" t="s">
        <v>57</v>
      </c>
      <c r="F3" s="36"/>
      <c r="H3" s="10"/>
      <c r="I3" s="32"/>
      <c r="J3" s="3"/>
    </row>
    <row r="4" spans="1:11" x14ac:dyDescent="0.25">
      <c r="A4" s="104"/>
      <c r="B4" s="105" t="s">
        <v>58</v>
      </c>
      <c r="C4" s="105" t="s">
        <v>59</v>
      </c>
      <c r="D4" s="105" t="s">
        <v>60</v>
      </c>
      <c r="E4" s="107">
        <v>799.87</v>
      </c>
      <c r="F4" s="109">
        <v>1.2</v>
      </c>
      <c r="G4" s="111">
        <f>SUM(E5*F4)</f>
        <v>0</v>
      </c>
      <c r="H4" s="109">
        <v>1.25</v>
      </c>
      <c r="I4" s="113">
        <f>SUM(E4*H4)</f>
        <v>999.83749999999998</v>
      </c>
      <c r="J4" s="100">
        <f>SUM(I4*F4)</f>
        <v>1199.8049999999998</v>
      </c>
      <c r="K4" s="102">
        <f>SUM(I4-E4)</f>
        <v>199.96749999999997</v>
      </c>
    </row>
    <row r="5" spans="1:11" ht="34.5" customHeight="1" x14ac:dyDescent="0.25">
      <c r="A5" s="104"/>
      <c r="B5" s="106"/>
      <c r="C5" s="106"/>
      <c r="D5" s="106"/>
      <c r="E5" s="108"/>
      <c r="F5" s="110"/>
      <c r="G5" s="112"/>
      <c r="H5" s="110"/>
      <c r="I5" s="114"/>
      <c r="J5" s="101"/>
      <c r="K5" s="103"/>
    </row>
    <row r="6" spans="1:11" x14ac:dyDescent="0.25">
      <c r="A6" s="104"/>
      <c r="B6" s="105" t="s">
        <v>61</v>
      </c>
      <c r="C6" s="105" t="s">
        <v>62</v>
      </c>
      <c r="D6" s="105" t="s">
        <v>63</v>
      </c>
      <c r="E6" s="107">
        <v>997.95</v>
      </c>
      <c r="F6" s="109">
        <v>1.2</v>
      </c>
      <c r="G6" s="111">
        <f>SUM(E7*F6)</f>
        <v>0</v>
      </c>
      <c r="H6" s="109">
        <v>1.25</v>
      </c>
      <c r="I6" s="113">
        <f>SUM(E6*H6)</f>
        <v>1247.4375</v>
      </c>
      <c r="J6" s="100">
        <f>SUM(I6*F6)</f>
        <v>1496.925</v>
      </c>
      <c r="K6" s="102">
        <f>SUM(I6-E6)</f>
        <v>249.48749999999995</v>
      </c>
    </row>
    <row r="7" spans="1:11" ht="34.5" customHeight="1" x14ac:dyDescent="0.25">
      <c r="A7" s="104"/>
      <c r="B7" s="106"/>
      <c r="C7" s="106"/>
      <c r="D7" s="106"/>
      <c r="E7" s="108"/>
      <c r="F7" s="110"/>
      <c r="G7" s="112"/>
      <c r="H7" s="110"/>
      <c r="I7" s="114"/>
      <c r="J7" s="101"/>
      <c r="K7" s="103"/>
    </row>
    <row r="8" spans="1:11" x14ac:dyDescent="0.25">
      <c r="D8" s="1" t="s">
        <v>64</v>
      </c>
    </row>
    <row r="10" spans="1:11" x14ac:dyDescent="0.25">
      <c r="A10" s="104"/>
      <c r="B10" s="2" t="s">
        <v>65</v>
      </c>
      <c r="F10" s="36"/>
      <c r="H10" s="10"/>
      <c r="I10" s="32"/>
      <c r="J10" s="3"/>
    </row>
    <row r="11" spans="1:11" x14ac:dyDescent="0.25">
      <c r="A11" s="104"/>
      <c r="B11" s="105" t="s">
        <v>58</v>
      </c>
      <c r="C11" s="105" t="s">
        <v>66</v>
      </c>
      <c r="D11" s="105" t="s">
        <v>67</v>
      </c>
      <c r="E11" s="107">
        <v>740.16</v>
      </c>
      <c r="F11" s="109">
        <v>1.2</v>
      </c>
      <c r="G11" s="111">
        <f>SUM(E12*F11)</f>
        <v>0</v>
      </c>
      <c r="H11" s="109">
        <v>1.25</v>
      </c>
      <c r="I11" s="113">
        <f>SUM(E11*H11)</f>
        <v>925.19999999999993</v>
      </c>
      <c r="J11" s="100">
        <f>SUM(I11*F11)</f>
        <v>1110.2399999999998</v>
      </c>
      <c r="K11" s="102">
        <f>SUM(I11-E11)</f>
        <v>185.03999999999996</v>
      </c>
    </row>
    <row r="12" spans="1:11" ht="46.5" customHeight="1" x14ac:dyDescent="0.25">
      <c r="A12" s="104"/>
      <c r="B12" s="106"/>
      <c r="C12" s="106"/>
      <c r="D12" s="106"/>
      <c r="E12" s="108"/>
      <c r="F12" s="110"/>
      <c r="G12" s="112"/>
      <c r="H12" s="110"/>
      <c r="I12" s="114"/>
      <c r="J12" s="101"/>
      <c r="K12" s="103"/>
    </row>
    <row r="13" spans="1:11" x14ac:dyDescent="0.25">
      <c r="A13" s="104"/>
      <c r="B13" s="105" t="s">
        <v>58</v>
      </c>
      <c r="C13" s="105" t="s">
        <v>68</v>
      </c>
      <c r="D13" s="105" t="s">
        <v>69</v>
      </c>
      <c r="E13" s="107">
        <v>1091.54</v>
      </c>
      <c r="F13" s="109">
        <v>1.2</v>
      </c>
      <c r="G13" s="111">
        <f>SUM(E14*F13)</f>
        <v>0</v>
      </c>
      <c r="H13" s="109">
        <v>1.25</v>
      </c>
      <c r="I13" s="113">
        <f>SUM(E13*H13)</f>
        <v>1364.425</v>
      </c>
      <c r="J13" s="100">
        <f>SUM(I13*F13)</f>
        <v>1637.31</v>
      </c>
      <c r="K13" s="102">
        <f>SUM(I13-E13)</f>
        <v>272.88499999999999</v>
      </c>
    </row>
    <row r="14" spans="1:11" ht="46.5" customHeight="1" x14ac:dyDescent="0.25">
      <c r="A14" s="104"/>
      <c r="B14" s="106"/>
      <c r="C14" s="106"/>
      <c r="D14" s="106"/>
      <c r="E14" s="108"/>
      <c r="F14" s="110"/>
      <c r="G14" s="112"/>
      <c r="H14" s="110"/>
      <c r="I14" s="114"/>
      <c r="J14" s="101"/>
      <c r="K14" s="103"/>
    </row>
  </sheetData>
  <mergeCells count="42">
    <mergeCell ref="A3:A7"/>
    <mergeCell ref="E4:E5"/>
    <mergeCell ref="F4:F5"/>
    <mergeCell ref="G4:G5"/>
    <mergeCell ref="H4:H5"/>
    <mergeCell ref="K6:K7"/>
    <mergeCell ref="D4:D5"/>
    <mergeCell ref="C4:C5"/>
    <mergeCell ref="B4:B5"/>
    <mergeCell ref="D6:D7"/>
    <mergeCell ref="C6:C7"/>
    <mergeCell ref="B6:B7"/>
    <mergeCell ref="E6:E7"/>
    <mergeCell ref="F6:F7"/>
    <mergeCell ref="G6:G7"/>
    <mergeCell ref="H6:H7"/>
    <mergeCell ref="I6:I7"/>
    <mergeCell ref="J6:J7"/>
    <mergeCell ref="I4:I5"/>
    <mergeCell ref="J4:J5"/>
    <mergeCell ref="K4:K5"/>
    <mergeCell ref="E11:E12"/>
    <mergeCell ref="F11:F12"/>
    <mergeCell ref="G11:G12"/>
    <mergeCell ref="H11:H12"/>
    <mergeCell ref="I11:I12"/>
    <mergeCell ref="J13:J14"/>
    <mergeCell ref="K13:K14"/>
    <mergeCell ref="A10:A14"/>
    <mergeCell ref="J11:J12"/>
    <mergeCell ref="K11:K12"/>
    <mergeCell ref="B13:B14"/>
    <mergeCell ref="C13:C14"/>
    <mergeCell ref="D13:D14"/>
    <mergeCell ref="E13:E14"/>
    <mergeCell ref="F13:F14"/>
    <mergeCell ref="G13:G14"/>
    <mergeCell ref="H13:H14"/>
    <mergeCell ref="I13:I14"/>
    <mergeCell ref="B11:B12"/>
    <mergeCell ref="C11:C12"/>
    <mergeCell ref="D11:D1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workbookViewId="0">
      <selection activeCell="B3" sqref="A3:XFD15"/>
    </sheetView>
  </sheetViews>
  <sheetFormatPr baseColWidth="10" defaultColWidth="9.140625" defaultRowHeight="15" x14ac:dyDescent="0.25"/>
  <cols>
    <col min="2" max="2" width="23.140625" bestFit="1" customWidth="1"/>
    <col min="3" max="3" width="24.42578125" bestFit="1" customWidth="1"/>
    <col min="4" max="4" width="64" bestFit="1" customWidth="1"/>
    <col min="5" max="5" width="12.28515625" customWidth="1"/>
    <col min="6" max="6" width="12.28515625" hidden="1" customWidth="1"/>
    <col min="7" max="7" width="14.5703125" bestFit="1" customWidth="1"/>
  </cols>
  <sheetData>
    <row r="1" spans="1:8" x14ac:dyDescent="0.25">
      <c r="B1" s="34" t="s">
        <v>34</v>
      </c>
      <c r="C1" s="1" t="s">
        <v>6</v>
      </c>
      <c r="D1" s="1" t="s">
        <v>7</v>
      </c>
      <c r="E1" s="1" t="s">
        <v>8</v>
      </c>
      <c r="F1" s="1" t="s">
        <v>35</v>
      </c>
      <c r="G1" s="1" t="s">
        <v>12</v>
      </c>
      <c r="H1" s="1" t="s">
        <v>14</v>
      </c>
    </row>
    <row r="2" spans="1:8" x14ac:dyDescent="0.25">
      <c r="C2" s="1"/>
    </row>
    <row r="3" spans="1:8" x14ac:dyDescent="0.25">
      <c r="A3" s="99"/>
      <c r="B3" s="2" t="s">
        <v>70</v>
      </c>
    </row>
    <row r="4" spans="1:8" x14ac:dyDescent="0.25">
      <c r="A4" s="99"/>
      <c r="B4" s="4" t="s">
        <v>71</v>
      </c>
      <c r="C4" s="4" t="s">
        <v>72</v>
      </c>
      <c r="D4" s="6" t="s">
        <v>73</v>
      </c>
      <c r="E4" s="19">
        <v>183.29</v>
      </c>
      <c r="F4" s="7">
        <v>1.3</v>
      </c>
      <c r="G4" s="18">
        <f>SUM(E4*F4)</f>
        <v>238.27699999999999</v>
      </c>
      <c r="H4" s="5">
        <f>SUM(G4-E4)</f>
        <v>54.986999999999995</v>
      </c>
    </row>
    <row r="5" spans="1:8" x14ac:dyDescent="0.25">
      <c r="A5" s="99"/>
      <c r="B5" s="4" t="s">
        <v>74</v>
      </c>
      <c r="C5" s="4" t="s">
        <v>75</v>
      </c>
      <c r="D5" s="6" t="s">
        <v>73</v>
      </c>
      <c r="E5" s="19">
        <v>224.96</v>
      </c>
      <c r="F5" s="7">
        <v>1.3</v>
      </c>
      <c r="G5" s="18">
        <f t="shared" ref="G5:G11" si="0">SUM(E5*F5)</f>
        <v>292.44800000000004</v>
      </c>
      <c r="H5" s="5">
        <f t="shared" ref="H5:H11" si="1">SUM(G5-E5)</f>
        <v>67.488000000000028</v>
      </c>
    </row>
    <row r="6" spans="1:8" x14ac:dyDescent="0.25">
      <c r="A6" s="99"/>
      <c r="B6" s="4" t="s">
        <v>76</v>
      </c>
      <c r="C6" s="4" t="s">
        <v>77</v>
      </c>
      <c r="D6" s="6" t="s">
        <v>78</v>
      </c>
      <c r="E6" s="19">
        <v>374.96</v>
      </c>
      <c r="F6" s="7">
        <v>1.3</v>
      </c>
      <c r="G6" s="18">
        <f t="shared" si="0"/>
        <v>487.44799999999998</v>
      </c>
      <c r="H6" s="5">
        <f t="shared" si="1"/>
        <v>112.488</v>
      </c>
    </row>
    <row r="7" spans="1:8" x14ac:dyDescent="0.25">
      <c r="D7" s="1"/>
      <c r="F7" s="9"/>
      <c r="G7" s="13"/>
      <c r="H7" s="3"/>
    </row>
    <row r="8" spans="1:8" x14ac:dyDescent="0.25">
      <c r="A8" s="99"/>
      <c r="B8" s="2" t="s">
        <v>79</v>
      </c>
      <c r="D8" s="1"/>
      <c r="F8" s="10"/>
      <c r="G8" s="14"/>
      <c r="H8" s="14"/>
    </row>
    <row r="9" spans="1:8" x14ac:dyDescent="0.25">
      <c r="A9" s="99"/>
      <c r="B9" s="4" t="s">
        <v>80</v>
      </c>
      <c r="C9" s="4" t="s">
        <v>81</v>
      </c>
      <c r="D9" s="6" t="s">
        <v>82</v>
      </c>
      <c r="E9" s="19">
        <v>133.16999999999999</v>
      </c>
      <c r="F9" s="7">
        <v>1.3</v>
      </c>
      <c r="G9" s="18">
        <f t="shared" si="0"/>
        <v>173.12099999999998</v>
      </c>
      <c r="H9" s="5">
        <f t="shared" si="1"/>
        <v>39.950999999999993</v>
      </c>
    </row>
    <row r="10" spans="1:8" x14ac:dyDescent="0.25">
      <c r="A10" s="99"/>
      <c r="B10" s="4" t="s">
        <v>83</v>
      </c>
      <c r="C10" s="4" t="s">
        <v>84</v>
      </c>
      <c r="D10" s="6" t="s">
        <v>82</v>
      </c>
      <c r="E10" s="19">
        <v>152.44</v>
      </c>
      <c r="F10" s="7">
        <v>1.3</v>
      </c>
      <c r="G10" s="18">
        <f t="shared" si="0"/>
        <v>198.172</v>
      </c>
      <c r="H10" s="5">
        <f t="shared" si="1"/>
        <v>45.731999999999999</v>
      </c>
    </row>
    <row r="11" spans="1:8" x14ac:dyDescent="0.25">
      <c r="A11" s="99"/>
      <c r="B11" s="4" t="s">
        <v>85</v>
      </c>
      <c r="C11" s="4" t="s">
        <v>86</v>
      </c>
      <c r="D11" s="6" t="s">
        <v>87</v>
      </c>
      <c r="E11" s="19">
        <v>333.29</v>
      </c>
      <c r="F11" s="7">
        <v>1.3</v>
      </c>
      <c r="G11" s="18">
        <f t="shared" si="0"/>
        <v>433.27700000000004</v>
      </c>
      <c r="H11" s="5">
        <f t="shared" si="1"/>
        <v>99.987000000000023</v>
      </c>
    </row>
    <row r="12" spans="1:8" x14ac:dyDescent="0.25">
      <c r="E12" s="1"/>
      <c r="F12" s="9"/>
      <c r="G12" s="13"/>
    </row>
    <row r="13" spans="1:8" x14ac:dyDescent="0.25">
      <c r="A13" s="99"/>
      <c r="B13" s="2" t="s">
        <v>88</v>
      </c>
    </row>
    <row r="14" spans="1:8" x14ac:dyDescent="0.25">
      <c r="A14" s="99"/>
      <c r="B14" s="4" t="s">
        <v>89</v>
      </c>
      <c r="C14" s="4" t="s">
        <v>90</v>
      </c>
      <c r="D14" s="6" t="s">
        <v>91</v>
      </c>
      <c r="E14" s="19">
        <v>266.62</v>
      </c>
      <c r="F14" s="7">
        <v>1.3</v>
      </c>
      <c r="G14" s="18">
        <f>SUM(E14*F14)</f>
        <v>346.60599999999999</v>
      </c>
      <c r="H14" s="5">
        <f>SUM(G14-E14)</f>
        <v>79.98599999999999</v>
      </c>
    </row>
    <row r="15" spans="1:8" x14ac:dyDescent="0.25">
      <c r="A15" s="99"/>
      <c r="B15" s="4"/>
      <c r="C15" s="4"/>
      <c r="D15" s="6"/>
      <c r="E15" s="19"/>
      <c r="F15" s="7">
        <v>1.3</v>
      </c>
      <c r="G15" s="18">
        <f t="shared" ref="G15" si="2">SUM(E15*F15)</f>
        <v>0</v>
      </c>
      <c r="H15" s="5">
        <f t="shared" ref="H15" si="3">SUM(G15-E15)</f>
        <v>0</v>
      </c>
    </row>
    <row r="16" spans="1:8" x14ac:dyDescent="0.25">
      <c r="F16" s="12"/>
    </row>
    <row r="17" spans="6:8" x14ac:dyDescent="0.25">
      <c r="F17" s="12"/>
    </row>
    <row r="18" spans="6:8" x14ac:dyDescent="0.25">
      <c r="F18" s="12"/>
    </row>
    <row r="19" spans="6:8" x14ac:dyDescent="0.25">
      <c r="H19" s="4"/>
    </row>
    <row r="21" spans="6:8" x14ac:dyDescent="0.25">
      <c r="F21" s="12"/>
    </row>
    <row r="22" spans="6:8" x14ac:dyDescent="0.25">
      <c r="F22" s="12"/>
    </row>
    <row r="23" spans="6:8" x14ac:dyDescent="0.25">
      <c r="F23" s="12"/>
    </row>
    <row r="24" spans="6:8" x14ac:dyDescent="0.25">
      <c r="F24" s="12"/>
    </row>
    <row r="25" spans="6:8" x14ac:dyDescent="0.25">
      <c r="F25" s="12"/>
    </row>
    <row r="28" spans="6:8" x14ac:dyDescent="0.25">
      <c r="F28" s="12"/>
    </row>
    <row r="29" spans="6:8" x14ac:dyDescent="0.25">
      <c r="F29" s="12"/>
    </row>
    <row r="30" spans="6:8" x14ac:dyDescent="0.25">
      <c r="F30" s="12"/>
    </row>
  </sheetData>
  <mergeCells count="3">
    <mergeCell ref="A3:A6"/>
    <mergeCell ref="A8:A11"/>
    <mergeCell ref="A13:A15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ED7187-5930-4453-992C-0B317C31DEF3}">
  <dimension ref="A1:H39"/>
  <sheetViews>
    <sheetView topLeftCell="A10" workbookViewId="0">
      <selection activeCell="M19" sqref="M19"/>
    </sheetView>
  </sheetViews>
  <sheetFormatPr baseColWidth="10" defaultColWidth="11.42578125" defaultRowHeight="15" x14ac:dyDescent="0.25"/>
  <cols>
    <col min="2" max="2" width="23" bestFit="1" customWidth="1"/>
    <col min="3" max="3" width="20.140625" bestFit="1" customWidth="1"/>
    <col min="4" max="4" width="51.7109375" bestFit="1" customWidth="1"/>
    <col min="5" max="5" width="12.28515625" bestFit="1" customWidth="1"/>
    <col min="6" max="6" width="9.28515625" customWidth="1"/>
    <col min="7" max="7" width="14.5703125" bestFit="1" customWidth="1"/>
    <col min="8" max="8" width="9.85546875" customWidth="1"/>
  </cols>
  <sheetData>
    <row r="1" spans="1:8" x14ac:dyDescent="0.25">
      <c r="B1" s="34" t="s">
        <v>92</v>
      </c>
      <c r="C1" s="1" t="s">
        <v>93</v>
      </c>
      <c r="D1" s="1" t="s">
        <v>7</v>
      </c>
      <c r="E1" s="1" t="s">
        <v>8</v>
      </c>
      <c r="F1" s="1" t="s">
        <v>35</v>
      </c>
      <c r="G1" s="1" t="s">
        <v>12</v>
      </c>
      <c r="H1" s="1" t="s">
        <v>14</v>
      </c>
    </row>
    <row r="2" spans="1:8" x14ac:dyDescent="0.25">
      <c r="C2" s="1"/>
    </row>
    <row r="3" spans="1:8" x14ac:dyDescent="0.25">
      <c r="A3" s="99"/>
      <c r="B3" s="2" t="s">
        <v>94</v>
      </c>
    </row>
    <row r="4" spans="1:8" x14ac:dyDescent="0.25">
      <c r="A4" s="99"/>
      <c r="B4" s="4" t="s">
        <v>95</v>
      </c>
      <c r="C4" s="4" t="s">
        <v>96</v>
      </c>
      <c r="D4" s="6" t="s">
        <v>97</v>
      </c>
      <c r="E4" s="19">
        <v>23.12</v>
      </c>
      <c r="F4" s="7">
        <v>1.3</v>
      </c>
      <c r="G4" s="18">
        <f>SUM(E4*F4)</f>
        <v>30.056000000000001</v>
      </c>
      <c r="H4" s="5">
        <f>SUM(G4-E4)</f>
        <v>6.9359999999999999</v>
      </c>
    </row>
    <row r="5" spans="1:8" x14ac:dyDescent="0.25">
      <c r="A5" s="99"/>
      <c r="B5" s="4" t="s">
        <v>95</v>
      </c>
      <c r="C5" s="4" t="s">
        <v>98</v>
      </c>
      <c r="D5" s="6" t="s">
        <v>99</v>
      </c>
      <c r="E5" s="19">
        <v>44.12</v>
      </c>
      <c r="F5" s="7">
        <v>1.3</v>
      </c>
      <c r="G5" s="18">
        <f>SUM(E5*F5)</f>
        <v>57.356000000000002</v>
      </c>
      <c r="H5" s="5">
        <f>SUM(G5-E5)</f>
        <v>13.236000000000004</v>
      </c>
    </row>
    <row r="6" spans="1:8" x14ac:dyDescent="0.25">
      <c r="F6" s="9"/>
      <c r="G6" s="13"/>
      <c r="H6" s="8"/>
    </row>
    <row r="7" spans="1:8" x14ac:dyDescent="0.25">
      <c r="A7" s="99"/>
      <c r="B7" s="2" t="s">
        <v>100</v>
      </c>
      <c r="F7" s="10"/>
      <c r="G7" s="14"/>
      <c r="H7" s="11"/>
    </row>
    <row r="8" spans="1:8" x14ac:dyDescent="0.25">
      <c r="A8" s="99"/>
      <c r="B8" s="4" t="s">
        <v>101</v>
      </c>
      <c r="C8" s="4" t="s">
        <v>102</v>
      </c>
      <c r="D8" s="6" t="s">
        <v>97</v>
      </c>
      <c r="E8" s="19">
        <v>24.96</v>
      </c>
      <c r="F8" s="7">
        <v>1.3</v>
      </c>
      <c r="G8" s="18">
        <f>SUM(E8*F8)</f>
        <v>32.448</v>
      </c>
      <c r="H8" s="5">
        <f t="shared" ref="H8:H9" si="0">SUM(G8-E8)</f>
        <v>7.4879999999999995</v>
      </c>
    </row>
    <row r="9" spans="1:8" x14ac:dyDescent="0.25">
      <c r="A9" s="99"/>
      <c r="B9" s="4" t="s">
        <v>103</v>
      </c>
      <c r="C9" s="4" t="s">
        <v>104</v>
      </c>
      <c r="D9" s="6" t="s">
        <v>99</v>
      </c>
      <c r="E9" s="19">
        <v>39.96</v>
      </c>
      <c r="F9" s="7">
        <v>1.3</v>
      </c>
      <c r="G9" s="18">
        <f>SUM(E9*F9)</f>
        <v>51.948</v>
      </c>
      <c r="H9" s="5">
        <f t="shared" si="0"/>
        <v>11.988</v>
      </c>
    </row>
    <row r="10" spans="1:8" x14ac:dyDescent="0.25">
      <c r="F10" s="12"/>
      <c r="G10" s="13"/>
      <c r="H10" s="8"/>
    </row>
    <row r="11" spans="1:8" x14ac:dyDescent="0.25">
      <c r="A11" s="99"/>
      <c r="B11" s="2" t="s">
        <v>283</v>
      </c>
      <c r="F11" s="12"/>
      <c r="G11" s="14"/>
      <c r="H11" s="11"/>
    </row>
    <row r="12" spans="1:8" x14ac:dyDescent="0.25">
      <c r="A12" s="99"/>
      <c r="B12" s="4"/>
      <c r="C12" s="4"/>
      <c r="D12" s="6"/>
      <c r="E12" s="20"/>
      <c r="F12" s="7"/>
      <c r="G12" s="18"/>
      <c r="H12" s="5"/>
    </row>
    <row r="13" spans="1:8" x14ac:dyDescent="0.25">
      <c r="A13" s="99"/>
      <c r="B13" s="4"/>
      <c r="C13" s="4"/>
      <c r="D13" s="6"/>
      <c r="E13" s="20"/>
      <c r="F13" s="7"/>
      <c r="G13" s="18"/>
      <c r="H13" s="5"/>
    </row>
    <row r="14" spans="1:8" x14ac:dyDescent="0.25">
      <c r="A14" s="99"/>
      <c r="B14" s="4"/>
      <c r="C14" s="4"/>
      <c r="D14" s="6"/>
      <c r="E14" s="20"/>
      <c r="F14" s="7"/>
      <c r="G14" s="18"/>
      <c r="H14" s="5"/>
    </row>
    <row r="15" spans="1:8" x14ac:dyDescent="0.25">
      <c r="F15" s="12"/>
      <c r="G15" s="13"/>
    </row>
    <row r="16" spans="1:8" x14ac:dyDescent="0.25">
      <c r="A16" s="99"/>
      <c r="B16" s="2"/>
      <c r="F16" s="12"/>
      <c r="G16" s="14"/>
      <c r="H16" s="11"/>
    </row>
    <row r="17" spans="1:8" x14ac:dyDescent="0.25">
      <c r="A17" s="99"/>
      <c r="B17" s="4"/>
      <c r="C17" s="4"/>
      <c r="D17" s="6"/>
      <c r="E17" s="20"/>
      <c r="F17" s="7"/>
      <c r="G17" s="18"/>
      <c r="H17" s="5"/>
    </row>
    <row r="18" spans="1:8" x14ac:dyDescent="0.25">
      <c r="A18" s="99"/>
      <c r="B18" s="4"/>
      <c r="C18" s="4"/>
      <c r="D18" s="6"/>
      <c r="E18" s="20"/>
      <c r="F18" s="7"/>
      <c r="G18" s="18"/>
      <c r="H18" s="5"/>
    </row>
    <row r="19" spans="1:8" x14ac:dyDescent="0.25">
      <c r="A19" s="99"/>
      <c r="B19" s="4"/>
      <c r="C19" s="4"/>
      <c r="D19" s="6"/>
      <c r="E19" s="20"/>
      <c r="F19" s="7"/>
      <c r="G19" s="18"/>
      <c r="H19" s="5"/>
    </row>
    <row r="20" spans="1:8" x14ac:dyDescent="0.25">
      <c r="G20" s="13"/>
      <c r="H20" s="8"/>
    </row>
    <row r="21" spans="1:8" x14ac:dyDescent="0.25">
      <c r="A21" s="99"/>
      <c r="B21" s="2"/>
      <c r="G21" s="14"/>
    </row>
    <row r="22" spans="1:8" x14ac:dyDescent="0.25">
      <c r="A22" s="99"/>
      <c r="B22" s="50"/>
      <c r="C22" s="49"/>
      <c r="D22" s="47"/>
      <c r="E22" s="19"/>
      <c r="F22" s="7"/>
      <c r="G22" s="18"/>
      <c r="H22" s="5"/>
    </row>
    <row r="23" spans="1:8" x14ac:dyDescent="0.25">
      <c r="A23" s="99"/>
      <c r="B23" s="50"/>
      <c r="C23" s="49"/>
      <c r="D23" s="47"/>
      <c r="E23" s="19"/>
      <c r="F23" s="7"/>
      <c r="G23" s="18"/>
      <c r="H23" s="5"/>
    </row>
    <row r="24" spans="1:8" x14ac:dyDescent="0.25">
      <c r="A24" s="99"/>
      <c r="B24" s="50"/>
      <c r="C24" s="48"/>
      <c r="D24" s="6"/>
      <c r="E24" s="19"/>
      <c r="F24" s="7"/>
      <c r="G24" s="18"/>
      <c r="H24" s="5"/>
    </row>
    <row r="25" spans="1:8" x14ac:dyDescent="0.25">
      <c r="A25" s="99"/>
      <c r="B25" s="50"/>
      <c r="C25" s="4"/>
      <c r="D25" s="6"/>
      <c r="E25" s="19"/>
      <c r="F25" s="7"/>
      <c r="G25" s="18"/>
      <c r="H25" s="5"/>
    </row>
    <row r="26" spans="1:8" x14ac:dyDescent="0.25">
      <c r="A26" s="99"/>
      <c r="B26" s="50"/>
      <c r="C26" s="4"/>
      <c r="D26" s="6"/>
      <c r="E26" s="19"/>
      <c r="F26" s="7"/>
      <c r="G26" s="18"/>
      <c r="H26" s="5"/>
    </row>
    <row r="27" spans="1:8" x14ac:dyDescent="0.25">
      <c r="G27" s="13"/>
      <c r="H27" s="8"/>
    </row>
    <row r="28" spans="1:8" x14ac:dyDescent="0.25">
      <c r="A28" s="99"/>
      <c r="B28" s="2"/>
      <c r="F28" s="11"/>
      <c r="G28" s="14"/>
    </row>
    <row r="29" spans="1:8" x14ac:dyDescent="0.25">
      <c r="A29" s="99"/>
      <c r="B29" s="4"/>
      <c r="C29" s="4"/>
      <c r="D29" s="6"/>
      <c r="E29" s="19"/>
      <c r="F29" s="7"/>
      <c r="G29" s="18"/>
      <c r="H29" s="5"/>
    </row>
    <row r="30" spans="1:8" x14ac:dyDescent="0.25">
      <c r="A30" s="99"/>
      <c r="B30" s="4"/>
      <c r="C30" s="4"/>
      <c r="D30" s="6"/>
      <c r="E30" s="19"/>
      <c r="F30" s="7"/>
      <c r="G30" s="18"/>
      <c r="H30" s="5"/>
    </row>
    <row r="31" spans="1:8" x14ac:dyDescent="0.25">
      <c r="A31" s="99"/>
      <c r="B31" s="4"/>
      <c r="C31" s="4"/>
      <c r="D31" s="6"/>
      <c r="E31" s="19"/>
      <c r="F31" s="7"/>
      <c r="G31" s="18"/>
      <c r="H31" s="5"/>
    </row>
    <row r="33" spans="1:8" x14ac:dyDescent="0.25">
      <c r="A33" s="99"/>
      <c r="B33" s="2"/>
      <c r="F33" s="11"/>
      <c r="G33" s="14"/>
    </row>
    <row r="34" spans="1:8" x14ac:dyDescent="0.25">
      <c r="A34" s="99"/>
      <c r="B34" s="4"/>
      <c r="C34" s="4"/>
      <c r="D34" s="6"/>
      <c r="E34" s="19"/>
      <c r="F34" s="7"/>
      <c r="G34" s="18"/>
      <c r="H34" s="5"/>
    </row>
    <row r="35" spans="1:8" x14ac:dyDescent="0.25">
      <c r="A35" s="99"/>
      <c r="B35" s="4"/>
      <c r="C35" s="4"/>
      <c r="D35" s="6"/>
      <c r="E35" s="19"/>
      <c r="F35" s="7"/>
      <c r="G35" s="18"/>
      <c r="H35" s="5"/>
    </row>
    <row r="37" spans="1:8" x14ac:dyDescent="0.25">
      <c r="A37" s="99"/>
      <c r="B37" s="2"/>
      <c r="F37" s="11"/>
      <c r="G37" s="14"/>
    </row>
    <row r="38" spans="1:8" x14ac:dyDescent="0.25">
      <c r="A38" s="99"/>
      <c r="B38" s="50"/>
      <c r="C38" s="49"/>
      <c r="D38" s="47"/>
      <c r="E38" s="19"/>
      <c r="F38" s="7"/>
      <c r="G38" s="18"/>
      <c r="H38" s="5"/>
    </row>
    <row r="39" spans="1:8" x14ac:dyDescent="0.25">
      <c r="A39" s="99"/>
      <c r="B39" s="50"/>
      <c r="C39" s="49"/>
      <c r="D39" s="47"/>
      <c r="E39" s="19"/>
      <c r="F39" s="7"/>
      <c r="G39" s="18"/>
      <c r="H39" s="5"/>
    </row>
  </sheetData>
  <mergeCells count="8">
    <mergeCell ref="A37:A39"/>
    <mergeCell ref="A33:A35"/>
    <mergeCell ref="A7:A9"/>
    <mergeCell ref="A3:A5"/>
    <mergeCell ref="A21:A26"/>
    <mergeCell ref="A28:A31"/>
    <mergeCell ref="A16:A19"/>
    <mergeCell ref="A11:A1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9900D3-FE57-4862-927C-8599C197E7D4}">
  <dimension ref="A1:H26"/>
  <sheetViews>
    <sheetView workbookViewId="0">
      <selection activeCell="B3" sqref="A3:XFD26"/>
    </sheetView>
  </sheetViews>
  <sheetFormatPr baseColWidth="10" defaultColWidth="11.42578125" defaultRowHeight="15" x14ac:dyDescent="0.25"/>
  <cols>
    <col min="2" max="3" width="15.42578125" bestFit="1" customWidth="1"/>
    <col min="4" max="4" width="52.85546875" bestFit="1" customWidth="1"/>
    <col min="5" max="5" width="12.28515625" bestFit="1" customWidth="1"/>
    <col min="6" max="6" width="12.28515625" customWidth="1"/>
    <col min="7" max="7" width="14.5703125" bestFit="1" customWidth="1"/>
    <col min="8" max="8" width="8" bestFit="1" customWidth="1"/>
  </cols>
  <sheetData>
    <row r="1" spans="1:8" x14ac:dyDescent="0.25">
      <c r="C1" s="1" t="s">
        <v>153</v>
      </c>
      <c r="D1" s="1" t="s">
        <v>7</v>
      </c>
      <c r="E1" s="1" t="s">
        <v>8</v>
      </c>
      <c r="F1" s="1" t="s">
        <v>35</v>
      </c>
      <c r="G1" s="1" t="s">
        <v>12</v>
      </c>
      <c r="H1" s="1" t="s">
        <v>14</v>
      </c>
    </row>
    <row r="2" spans="1:8" x14ac:dyDescent="0.25">
      <c r="C2" s="1"/>
    </row>
    <row r="3" spans="1:8" x14ac:dyDescent="0.25">
      <c r="A3" s="99"/>
      <c r="B3" s="2" t="s">
        <v>154</v>
      </c>
    </row>
    <row r="4" spans="1:8" x14ac:dyDescent="0.25">
      <c r="A4" s="99"/>
      <c r="B4" s="4" t="s">
        <v>155</v>
      </c>
      <c r="C4" s="4" t="s">
        <v>156</v>
      </c>
      <c r="D4" s="6" t="s">
        <v>157</v>
      </c>
      <c r="E4" s="21">
        <v>18.29</v>
      </c>
      <c r="F4" s="7">
        <v>1.3</v>
      </c>
      <c r="G4" s="18">
        <f>SUM(E4*F4)</f>
        <v>23.777000000000001</v>
      </c>
      <c r="H4" s="5">
        <f t="shared" ref="H4:H6" si="0">SUM(G4-E4)</f>
        <v>5.4870000000000019</v>
      </c>
    </row>
    <row r="5" spans="1:8" x14ac:dyDescent="0.25">
      <c r="A5" s="99"/>
      <c r="B5" s="4" t="s">
        <v>155</v>
      </c>
      <c r="C5" s="4" t="s">
        <v>158</v>
      </c>
      <c r="D5" s="6" t="s">
        <v>159</v>
      </c>
      <c r="E5" s="21">
        <v>24.96</v>
      </c>
      <c r="F5" s="7">
        <v>1.3</v>
      </c>
      <c r="G5" s="18">
        <f t="shared" ref="G5:G7" si="1">SUM(E5*F5)</f>
        <v>32.448</v>
      </c>
      <c r="H5" s="5">
        <f t="shared" si="0"/>
        <v>7.4879999999999995</v>
      </c>
    </row>
    <row r="6" spans="1:8" x14ac:dyDescent="0.25">
      <c r="A6" s="99"/>
      <c r="B6" s="4" t="s">
        <v>155</v>
      </c>
      <c r="C6" s="4" t="s">
        <v>160</v>
      </c>
      <c r="D6" s="6" t="s">
        <v>161</v>
      </c>
      <c r="E6" s="21">
        <v>65.790000000000006</v>
      </c>
      <c r="F6" s="7">
        <v>1.3</v>
      </c>
      <c r="G6" s="18">
        <f t="shared" si="1"/>
        <v>85.527000000000015</v>
      </c>
      <c r="H6" s="5">
        <f t="shared" si="0"/>
        <v>19.737000000000009</v>
      </c>
    </row>
    <row r="7" spans="1:8" x14ac:dyDescent="0.25">
      <c r="A7" s="99"/>
      <c r="B7" s="4" t="s">
        <v>162</v>
      </c>
      <c r="C7" s="4" t="s">
        <v>163</v>
      </c>
      <c r="D7" s="6" t="s">
        <v>164</v>
      </c>
      <c r="E7" s="21">
        <v>74.959999999999994</v>
      </c>
      <c r="F7" s="7">
        <v>1.3</v>
      </c>
      <c r="G7" s="18">
        <f t="shared" si="1"/>
        <v>97.447999999999993</v>
      </c>
      <c r="H7" s="5">
        <f t="shared" ref="H7" si="2">SUM(G7-E7)</f>
        <v>22.488</v>
      </c>
    </row>
    <row r="8" spans="1:8" x14ac:dyDescent="0.25">
      <c r="E8" s="15"/>
      <c r="F8" s="9"/>
      <c r="G8" s="13"/>
      <c r="H8" s="8"/>
    </row>
    <row r="9" spans="1:8" x14ac:dyDescent="0.25">
      <c r="A9" s="99"/>
      <c r="B9" s="2" t="s">
        <v>165</v>
      </c>
      <c r="E9" s="16"/>
      <c r="F9" s="10"/>
      <c r="G9" s="14"/>
      <c r="H9" s="11"/>
    </row>
    <row r="10" spans="1:8" x14ac:dyDescent="0.25">
      <c r="A10" s="99"/>
      <c r="B10" s="4" t="s">
        <v>155</v>
      </c>
      <c r="C10" s="4" t="s">
        <v>166</v>
      </c>
      <c r="D10" s="6" t="s">
        <v>167</v>
      </c>
      <c r="E10" s="21">
        <v>170.79</v>
      </c>
      <c r="F10" s="7">
        <v>1.3</v>
      </c>
      <c r="G10" s="18">
        <f t="shared" ref="G10:G17" si="3">SUM(E10*F10)</f>
        <v>222.02699999999999</v>
      </c>
      <c r="H10" s="5">
        <f t="shared" ref="H10:H12" si="4">SUM(G10-E10)</f>
        <v>51.236999999999995</v>
      </c>
    </row>
    <row r="11" spans="1:8" x14ac:dyDescent="0.25">
      <c r="A11" s="99"/>
      <c r="B11" s="4" t="s">
        <v>168</v>
      </c>
      <c r="C11" t="s">
        <v>169</v>
      </c>
      <c r="D11" s="6" t="s">
        <v>170</v>
      </c>
      <c r="E11" s="21">
        <v>416.63</v>
      </c>
      <c r="F11" s="7">
        <v>1.3</v>
      </c>
      <c r="G11" s="18">
        <f t="shared" si="3"/>
        <v>541.61900000000003</v>
      </c>
      <c r="H11" s="5">
        <f t="shared" si="4"/>
        <v>124.98900000000003</v>
      </c>
    </row>
    <row r="12" spans="1:8" x14ac:dyDescent="0.25">
      <c r="A12" s="99"/>
      <c r="B12" s="4" t="s">
        <v>168</v>
      </c>
      <c r="C12" s="4" t="s">
        <v>171</v>
      </c>
      <c r="D12" s="6" t="s">
        <v>172</v>
      </c>
      <c r="E12" s="21">
        <v>708.28</v>
      </c>
      <c r="F12" s="7">
        <v>1.25</v>
      </c>
      <c r="G12" s="18">
        <f t="shared" si="3"/>
        <v>885.34999999999991</v>
      </c>
      <c r="H12" s="5">
        <f t="shared" si="4"/>
        <v>177.06999999999994</v>
      </c>
    </row>
    <row r="13" spans="1:8" x14ac:dyDescent="0.25">
      <c r="E13" s="15"/>
      <c r="F13" s="9"/>
      <c r="G13" s="13"/>
      <c r="H13" s="8"/>
    </row>
    <row r="14" spans="1:8" x14ac:dyDescent="0.25">
      <c r="A14" s="99"/>
      <c r="B14" s="2" t="s">
        <v>173</v>
      </c>
      <c r="E14" s="17"/>
      <c r="F14" s="10"/>
      <c r="G14" s="14"/>
    </row>
    <row r="15" spans="1:8" x14ac:dyDescent="0.25">
      <c r="A15" s="99"/>
      <c r="B15" s="4" t="s">
        <v>174</v>
      </c>
      <c r="C15" s="4" t="s">
        <v>175</v>
      </c>
      <c r="D15" s="6" t="s">
        <v>176</v>
      </c>
      <c r="E15" s="21">
        <v>83.29</v>
      </c>
      <c r="F15" s="7">
        <v>1.3</v>
      </c>
      <c r="G15" s="18">
        <f t="shared" si="3"/>
        <v>108.27700000000002</v>
      </c>
      <c r="H15" s="5">
        <f t="shared" ref="H15:H17" si="5">SUM(G15-E15)</f>
        <v>24.987000000000009</v>
      </c>
    </row>
    <row r="16" spans="1:8" x14ac:dyDescent="0.25">
      <c r="A16" s="99"/>
      <c r="B16" s="4" t="s">
        <v>174</v>
      </c>
      <c r="C16" s="4" t="s">
        <v>177</v>
      </c>
      <c r="D16" s="6" t="s">
        <v>178</v>
      </c>
      <c r="E16" s="21">
        <v>208.29</v>
      </c>
      <c r="F16" s="7">
        <v>1.3</v>
      </c>
      <c r="G16" s="18">
        <f t="shared" si="3"/>
        <v>270.77699999999999</v>
      </c>
      <c r="H16" s="5">
        <f t="shared" si="5"/>
        <v>62.486999999999995</v>
      </c>
    </row>
    <row r="17" spans="1:8" x14ac:dyDescent="0.25">
      <c r="A17" s="99"/>
      <c r="B17" s="4" t="s">
        <v>174</v>
      </c>
      <c r="C17" s="4" t="s">
        <v>179</v>
      </c>
      <c r="D17" s="6" t="s">
        <v>180</v>
      </c>
      <c r="E17" s="21">
        <v>333.29</v>
      </c>
      <c r="F17" s="7">
        <v>1.3</v>
      </c>
      <c r="G17" s="18">
        <f t="shared" si="3"/>
        <v>433.27700000000004</v>
      </c>
      <c r="H17" s="5">
        <f t="shared" si="5"/>
        <v>99.987000000000023</v>
      </c>
    </row>
    <row r="18" spans="1:8" x14ac:dyDescent="0.25">
      <c r="E18" s="17"/>
    </row>
    <row r="19" spans="1:8" x14ac:dyDescent="0.25">
      <c r="A19" s="99"/>
      <c r="B19" s="2" t="s">
        <v>181</v>
      </c>
      <c r="E19" s="17"/>
      <c r="F19" s="10"/>
      <c r="G19" s="14"/>
    </row>
    <row r="20" spans="1:8" x14ac:dyDescent="0.25">
      <c r="A20" s="99"/>
      <c r="B20" s="4" t="s">
        <v>103</v>
      </c>
      <c r="C20" s="4" t="s">
        <v>182</v>
      </c>
      <c r="D20" s="6" t="s">
        <v>183</v>
      </c>
      <c r="E20" s="21">
        <v>1.62</v>
      </c>
      <c r="F20" s="7">
        <v>1.3</v>
      </c>
      <c r="G20" s="18">
        <f t="shared" ref="G20:G22" si="6">SUM(E20*F20)</f>
        <v>2.1060000000000003</v>
      </c>
      <c r="H20" s="5">
        <f t="shared" ref="H20:H22" si="7">SUM(G20-E20)</f>
        <v>0.48600000000000021</v>
      </c>
    </row>
    <row r="21" spans="1:8" x14ac:dyDescent="0.25">
      <c r="A21" s="99"/>
      <c r="B21" s="4" t="s">
        <v>103</v>
      </c>
      <c r="C21" s="4" t="s">
        <v>184</v>
      </c>
      <c r="D21" s="6" t="s">
        <v>185</v>
      </c>
      <c r="E21" s="21">
        <v>2.46</v>
      </c>
      <c r="F21" s="7">
        <v>1.3</v>
      </c>
      <c r="G21" s="18">
        <f t="shared" si="6"/>
        <v>3.198</v>
      </c>
      <c r="H21" s="5">
        <f t="shared" si="7"/>
        <v>0.73799999999999999</v>
      </c>
    </row>
    <row r="22" spans="1:8" x14ac:dyDescent="0.25">
      <c r="A22" s="99"/>
      <c r="B22" s="4" t="s">
        <v>103</v>
      </c>
      <c r="C22" s="4" t="s">
        <v>186</v>
      </c>
      <c r="D22" s="6" t="s">
        <v>187</v>
      </c>
      <c r="E22" s="21">
        <v>3.29</v>
      </c>
      <c r="F22" s="7">
        <v>1.3</v>
      </c>
      <c r="G22" s="18">
        <f t="shared" si="6"/>
        <v>4.2770000000000001</v>
      </c>
      <c r="H22" s="5">
        <f t="shared" si="7"/>
        <v>0.9870000000000001</v>
      </c>
    </row>
    <row r="23" spans="1:8" x14ac:dyDescent="0.25">
      <c r="A23" s="99"/>
      <c r="B23" s="4" t="s">
        <v>103</v>
      </c>
      <c r="C23" s="4" t="s">
        <v>188</v>
      </c>
      <c r="D23" s="6" t="s">
        <v>189</v>
      </c>
      <c r="E23" s="21">
        <v>4.12</v>
      </c>
      <c r="F23" s="7">
        <v>1.3</v>
      </c>
      <c r="G23" s="18">
        <f t="shared" ref="G23:G26" si="8">SUM(E23*F23)</f>
        <v>5.3560000000000008</v>
      </c>
      <c r="H23" s="5">
        <f t="shared" ref="H23:H26" si="9">SUM(G23-E23)</f>
        <v>1.2360000000000007</v>
      </c>
    </row>
    <row r="24" spans="1:8" x14ac:dyDescent="0.25">
      <c r="A24" s="99"/>
      <c r="B24" s="4" t="s">
        <v>103</v>
      </c>
      <c r="C24" s="4" t="s">
        <v>190</v>
      </c>
      <c r="D24" s="6" t="s">
        <v>191</v>
      </c>
      <c r="E24" s="21">
        <v>7.46</v>
      </c>
      <c r="F24" s="7">
        <v>1.3</v>
      </c>
      <c r="G24" s="18">
        <f t="shared" si="8"/>
        <v>9.6980000000000004</v>
      </c>
      <c r="H24" s="5">
        <f t="shared" si="9"/>
        <v>2.2380000000000004</v>
      </c>
    </row>
    <row r="25" spans="1:8" x14ac:dyDescent="0.25">
      <c r="A25" s="99"/>
      <c r="B25" s="4" t="s">
        <v>103</v>
      </c>
      <c r="C25" s="4" t="s">
        <v>192</v>
      </c>
      <c r="D25" s="6" t="s">
        <v>193</v>
      </c>
      <c r="E25" s="21">
        <v>10.79</v>
      </c>
      <c r="F25" s="7">
        <v>1.3</v>
      </c>
      <c r="G25" s="18">
        <f t="shared" si="8"/>
        <v>14.026999999999999</v>
      </c>
      <c r="H25" s="5">
        <f t="shared" si="9"/>
        <v>3.2370000000000001</v>
      </c>
    </row>
    <row r="26" spans="1:8" x14ac:dyDescent="0.25">
      <c r="A26" s="99"/>
      <c r="B26" s="4" t="s">
        <v>103</v>
      </c>
      <c r="C26" s="4"/>
      <c r="D26" s="6" t="s">
        <v>194</v>
      </c>
      <c r="E26" s="21">
        <v>14.96</v>
      </c>
      <c r="F26" s="7">
        <v>1.3</v>
      </c>
      <c r="G26" s="18">
        <f t="shared" si="8"/>
        <v>19.448</v>
      </c>
      <c r="H26" s="5">
        <f t="shared" si="9"/>
        <v>4.4879999999999995</v>
      </c>
    </row>
  </sheetData>
  <mergeCells count="4">
    <mergeCell ref="A3:A7"/>
    <mergeCell ref="A9:A12"/>
    <mergeCell ref="A14:A17"/>
    <mergeCell ref="A19:A26"/>
  </mergeCells>
  <phoneticPr fontId="4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2549C-DF47-4F02-91E2-A1230B0D8303}">
  <dimension ref="B1:H20"/>
  <sheetViews>
    <sheetView workbookViewId="0">
      <selection activeCell="C23" sqref="C23"/>
    </sheetView>
  </sheetViews>
  <sheetFormatPr baseColWidth="10" defaultColWidth="11.42578125" defaultRowHeight="15" x14ac:dyDescent="0.25"/>
  <cols>
    <col min="2" max="2" width="62.7109375" bestFit="1" customWidth="1"/>
    <col min="3" max="3" width="28.28515625" bestFit="1" customWidth="1"/>
    <col min="4" max="4" width="23.7109375" customWidth="1"/>
    <col min="5" max="5" width="22" bestFit="1" customWidth="1"/>
    <col min="6" max="6" width="8.28515625" customWidth="1"/>
    <col min="7" max="7" width="24.28515625" bestFit="1" customWidth="1"/>
    <col min="8" max="8" width="7.7109375" bestFit="1" customWidth="1"/>
  </cols>
  <sheetData>
    <row r="1" spans="2:8" x14ac:dyDescent="0.25">
      <c r="C1" s="1"/>
      <c r="D1" s="1"/>
      <c r="E1" s="1" t="s">
        <v>195</v>
      </c>
      <c r="F1" s="1" t="s">
        <v>35</v>
      </c>
      <c r="G1" s="1" t="s">
        <v>196</v>
      </c>
      <c r="H1" s="1" t="s">
        <v>14</v>
      </c>
    </row>
    <row r="2" spans="2:8" x14ac:dyDescent="0.25">
      <c r="B2" s="23" t="s">
        <v>197</v>
      </c>
    </row>
    <row r="3" spans="2:8" x14ac:dyDescent="0.25">
      <c r="B3" s="51" t="s">
        <v>198</v>
      </c>
      <c r="C3" s="116" t="s">
        <v>199</v>
      </c>
      <c r="D3" s="117"/>
      <c r="E3" s="19">
        <v>5.6</v>
      </c>
      <c r="F3" s="7"/>
      <c r="G3" s="18">
        <v>5.6</v>
      </c>
      <c r="H3" s="5">
        <f>SUM(G3-E3)</f>
        <v>0</v>
      </c>
    </row>
    <row r="5" spans="2:8" x14ac:dyDescent="0.25">
      <c r="B5" s="23" t="s">
        <v>200</v>
      </c>
    </row>
    <row r="6" spans="2:8" x14ac:dyDescent="0.25">
      <c r="B6" s="6" t="s">
        <v>201</v>
      </c>
      <c r="C6" s="116" t="s">
        <v>199</v>
      </c>
      <c r="D6" s="117"/>
      <c r="E6" s="19">
        <v>11.7</v>
      </c>
      <c r="F6" s="7"/>
      <c r="G6" s="18">
        <v>11.7</v>
      </c>
      <c r="H6" s="5">
        <f>SUM(G6-E6)</f>
        <v>0</v>
      </c>
    </row>
    <row r="8" spans="2:8" x14ac:dyDescent="0.25">
      <c r="B8" s="23" t="s">
        <v>202</v>
      </c>
    </row>
    <row r="9" spans="2:8" x14ac:dyDescent="0.25">
      <c r="B9" s="24" t="s">
        <v>201</v>
      </c>
      <c r="C9" s="118" t="s">
        <v>203</v>
      </c>
      <c r="D9" s="119"/>
      <c r="E9" s="19">
        <v>20.6</v>
      </c>
      <c r="F9" s="7"/>
      <c r="G9" s="18">
        <v>20.6</v>
      </c>
      <c r="H9" s="5">
        <f>SUM(G9-E9)</f>
        <v>0</v>
      </c>
    </row>
    <row r="11" spans="2:8" x14ac:dyDescent="0.25">
      <c r="B11" s="23" t="s">
        <v>204</v>
      </c>
    </row>
    <row r="12" spans="2:8" x14ac:dyDescent="0.25">
      <c r="B12" s="24" t="s">
        <v>205</v>
      </c>
      <c r="C12" s="118" t="s">
        <v>203</v>
      </c>
      <c r="D12" s="119"/>
      <c r="E12" s="19">
        <v>3.7</v>
      </c>
      <c r="F12" s="7"/>
      <c r="G12" s="18">
        <v>3.7</v>
      </c>
      <c r="H12" s="5">
        <f>SUM(G12-E12)</f>
        <v>0</v>
      </c>
    </row>
    <row r="13" spans="2:8" x14ac:dyDescent="0.25">
      <c r="B13" s="25"/>
      <c r="C13" s="25"/>
      <c r="D13" s="25"/>
      <c r="E13" s="26"/>
      <c r="F13" s="27"/>
      <c r="G13" s="26"/>
      <c r="H13" s="3"/>
    </row>
    <row r="14" spans="2:8" x14ac:dyDescent="0.25">
      <c r="B14" s="23" t="s">
        <v>206</v>
      </c>
    </row>
    <row r="15" spans="2:8" x14ac:dyDescent="0.25">
      <c r="B15" s="24" t="s">
        <v>201</v>
      </c>
      <c r="C15" s="118" t="s">
        <v>207</v>
      </c>
      <c r="D15" s="119"/>
      <c r="E15" s="19">
        <v>5.0999999999999996</v>
      </c>
      <c r="F15" s="7"/>
      <c r="G15" s="18">
        <v>5.0999999999999996</v>
      </c>
      <c r="H15" s="5">
        <f>SUM(G15-E15)</f>
        <v>0</v>
      </c>
    </row>
    <row r="16" spans="2:8" x14ac:dyDescent="0.25">
      <c r="B16" s="25"/>
      <c r="C16" s="25"/>
      <c r="D16" s="25"/>
      <c r="E16" s="26"/>
      <c r="F16" s="27"/>
      <c r="G16" s="26"/>
      <c r="H16" s="3"/>
    </row>
    <row r="17" spans="2:8" x14ac:dyDescent="0.25">
      <c r="B17" s="25"/>
      <c r="C17" s="25"/>
      <c r="D17" s="25"/>
      <c r="E17" s="26"/>
      <c r="F17" s="27"/>
      <c r="G17" s="26"/>
      <c r="H17" s="3"/>
    </row>
    <row r="18" spans="2:8" x14ac:dyDescent="0.25">
      <c r="D18" s="1"/>
      <c r="E18" s="3"/>
      <c r="F18" s="12"/>
      <c r="G18" s="3"/>
      <c r="H18" s="3"/>
    </row>
    <row r="19" spans="2:8" x14ac:dyDescent="0.25">
      <c r="B19" s="115" t="s">
        <v>208</v>
      </c>
      <c r="C19" s="115"/>
      <c r="D19" s="115"/>
      <c r="E19" s="115"/>
      <c r="F19" s="115"/>
      <c r="G19" s="115"/>
      <c r="H19" s="115"/>
    </row>
    <row r="20" spans="2:8" x14ac:dyDescent="0.25">
      <c r="B20" s="99" t="s">
        <v>209</v>
      </c>
      <c r="C20" s="99"/>
      <c r="D20" s="99"/>
      <c r="E20" s="99"/>
      <c r="F20" s="99"/>
      <c r="G20" s="99"/>
      <c r="H20" s="99"/>
    </row>
  </sheetData>
  <mergeCells count="7">
    <mergeCell ref="B20:H20"/>
    <mergeCell ref="B19:H19"/>
    <mergeCell ref="C3:D3"/>
    <mergeCell ref="C6:D6"/>
    <mergeCell ref="C9:D9"/>
    <mergeCell ref="C12:D12"/>
    <mergeCell ref="C15:D15"/>
  </mergeCells>
  <hyperlinks>
    <hyperlink ref="B19" r:id="rId1" xr:uid="{29063FE6-A1A2-47AE-9DA9-E0095F9A8775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8158F52808B047B68BB3A3581A4627" ma:contentTypeVersion="9" ma:contentTypeDescription="Crée un document." ma:contentTypeScope="" ma:versionID="ee7ff8287c9a2856068e61a319429c3f">
  <xsd:schema xmlns:xsd="http://www.w3.org/2001/XMLSchema" xmlns:xs="http://www.w3.org/2001/XMLSchema" xmlns:p="http://schemas.microsoft.com/office/2006/metadata/properties" xmlns:ns2="b01fa218-321f-4007-a5d6-5080c1f62aa1" xmlns:ns3="dba53c2e-2392-48dc-b558-2deab718be8e" targetNamespace="http://schemas.microsoft.com/office/2006/metadata/properties" ma:root="true" ma:fieldsID="cb61b60fd7e6575166a7ce53e0a82e46" ns2:_="" ns3:_="">
    <xsd:import namespace="b01fa218-321f-4007-a5d6-5080c1f62aa1"/>
    <xsd:import namespace="dba53c2e-2392-48dc-b558-2deab718be8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1fa218-321f-4007-a5d6-5080c1f62a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5d7898a7-902c-4f91-b49a-02b9437c47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a53c2e-2392-48dc-b558-2deab718be8e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9b9e88d-1202-4694-a969-abb83ae9c792}" ma:internalName="TaxCatchAll" ma:showField="CatchAllData" ma:web="dba53c2e-2392-48dc-b558-2deab718be8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01fa218-321f-4007-a5d6-5080c1f62aa1">
      <Terms xmlns="http://schemas.microsoft.com/office/infopath/2007/PartnerControls"/>
    </lcf76f155ced4ddcb4097134ff3c332f>
    <TaxCatchAll xmlns="dba53c2e-2392-48dc-b558-2deab718be8e" xsi:nil="true"/>
  </documentManagement>
</p:properties>
</file>

<file path=customXml/itemProps1.xml><?xml version="1.0" encoding="utf-8"?>
<ds:datastoreItem xmlns:ds="http://schemas.openxmlformats.org/officeDocument/2006/customXml" ds:itemID="{88A8B7F1-614F-43E0-8C62-F2BD1F1EF67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ABFF5B-391B-4B49-9790-903D9AE462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1fa218-321f-4007-a5d6-5080c1f62aa1"/>
    <ds:schemaRef ds:uri="dba53c2e-2392-48dc-b558-2deab718be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76354B-FE43-4C07-B2BE-64F86ADABBF8}">
  <ds:schemaRefs>
    <ds:schemaRef ds:uri="http://schemas.microsoft.com/office/2006/metadata/properties"/>
    <ds:schemaRef ds:uri="http://schemas.microsoft.com/office/infopath/2007/PartnerControls"/>
    <ds:schemaRef ds:uri="b01fa218-321f-4007-a5d6-5080c1f62aa1"/>
    <ds:schemaRef ds:uri="dba53c2e-2392-48dc-b558-2deab718be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3</vt:i4>
      </vt:variant>
    </vt:vector>
  </HeadingPairs>
  <TitlesOfParts>
    <vt:vector size="14" baseType="lpstr">
      <vt:lpstr>Devis</vt:lpstr>
      <vt:lpstr>SITE ACHAT</vt:lpstr>
      <vt:lpstr>PC PORTABLE</vt:lpstr>
      <vt:lpstr>PC FIXE</vt:lpstr>
      <vt:lpstr>PACK PC</vt:lpstr>
      <vt:lpstr>ECRAN</vt:lpstr>
      <vt:lpstr>ACCESSOIRE PC</vt:lpstr>
      <vt:lpstr>RESEAU</vt:lpstr>
      <vt:lpstr>LICENCE M365</vt:lpstr>
      <vt:lpstr>CONTRAT DE MAINTENANCE</vt:lpstr>
      <vt:lpstr>Données</vt:lpstr>
      <vt:lpstr>RefBee</vt:lpstr>
      <vt:lpstr>Tableau1</vt:lpstr>
      <vt:lpstr>Tableau2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DjiDji .</cp:lastModifiedBy>
  <cp:revision/>
  <dcterms:created xsi:type="dcterms:W3CDTF">2023-07-01T19:40:31Z</dcterms:created>
  <dcterms:modified xsi:type="dcterms:W3CDTF">2023-12-21T22:21:48Z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0x010100348158F52808B047B68BB3A3581A4627</vt:lpwstr>
  </property>
  <property fmtid="{D5CDD505-2E9C-101B-9397-08002B2CF9AE}" pid="3" name="MediaServiceImageTags">
    <vt:lpwstr/>
  </property>
</Properties>
</file>