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showInkAnnotation="0" codeName="ThisWorkbook" defaultThemeVersion="124226"/>
  <xr:revisionPtr revIDLastSave="0" documentId="13_ncr:1_{C3A0DE20-BB0C-4342-A366-154C6DA00206}" xr6:coauthVersionLast="47" xr6:coauthVersionMax="47" xr10:uidLastSave="{00000000-0000-0000-0000-000000000000}"/>
  <bookViews>
    <workbookView xWindow="-120" yWindow="-120" windowWidth="38640" windowHeight="21120" tabRatio="917" activeTab="3" xr2:uid="{00000000-000D-0000-FFFF-FFFF00000000}"/>
  </bookViews>
  <sheets>
    <sheet name="DATA" sheetId="23" r:id="rId1"/>
    <sheet name="RESULTS" sheetId="72" r:id="rId2"/>
    <sheet name="COMPOSITION" sheetId="66" r:id="rId3"/>
    <sheet name="SPLIT LIST" sheetId="7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73" l="1" a="1"/>
  <c r="AQ4" i="73" s="1"/>
  <c r="AJ4" i="73" a="1"/>
  <c r="AJ4" i="73" s="1"/>
  <c r="AC4" i="73" a="1"/>
  <c r="AC4" i="73" s="1"/>
  <c r="V4" i="73" a="1"/>
  <c r="V4" i="73" s="1"/>
  <c r="O4" i="73" a="1"/>
  <c r="O4" i="73" s="1"/>
  <c r="H4" i="73" a="1"/>
  <c r="H4" i="73" s="1"/>
  <c r="A4" i="73" a="1"/>
  <c r="A4" i="73" s="1"/>
  <c r="Y32" i="72" l="1" a="1"/>
  <c r="Y32" i="72" s="1"/>
  <c r="Y33" i="72" a="1"/>
  <c r="Y33" i="72" s="1"/>
  <c r="Y34" i="72" a="1"/>
  <c r="Y34" i="72" s="1"/>
  <c r="Y35" i="72" a="1"/>
  <c r="Y35" i="72" s="1"/>
  <c r="Y36" i="72" a="1"/>
  <c r="Y36" i="72" s="1"/>
  <c r="Y37" i="72" a="1"/>
  <c r="Y37" i="72" s="1"/>
  <c r="Y38" i="72" a="1"/>
  <c r="Y38" i="72" s="1"/>
  <c r="Y39" i="72" a="1"/>
  <c r="Y39" i="72" s="1"/>
  <c r="Y40" i="72" a="1"/>
  <c r="Y40" i="72" s="1"/>
  <c r="Y41" i="72" a="1"/>
  <c r="Y41" i="72" s="1"/>
  <c r="Y42" i="72" a="1"/>
  <c r="Y42" i="72" s="1"/>
  <c r="Y43" i="72" a="1"/>
  <c r="Y43" i="72" s="1"/>
  <c r="Y44" i="72" a="1"/>
  <c r="Y44" i="72" s="1"/>
  <c r="Y45" i="72" a="1"/>
  <c r="Y45" i="72" s="1"/>
  <c r="Y46" i="72" a="1"/>
  <c r="Y46" i="72" s="1"/>
  <c r="Y47" i="72" a="1"/>
  <c r="Y47" i="72" s="1"/>
  <c r="Y48" i="72" a="1"/>
  <c r="Y48" i="72" s="1"/>
  <c r="Y49" i="72" a="1"/>
  <c r="Y49" i="72" s="1"/>
  <c r="Y50" i="72" a="1"/>
  <c r="Y50" i="72" s="1"/>
  <c r="Y51" i="72" a="1"/>
  <c r="Y51" i="72" s="1"/>
  <c r="Y52" i="72" a="1"/>
  <c r="Y52" i="72" s="1"/>
  <c r="Y53" i="72" a="1"/>
  <c r="Y53" i="72" s="1"/>
  <c r="Y54" i="72" a="1"/>
  <c r="Y54" i="72" s="1"/>
  <c r="Y55" i="72" a="1"/>
  <c r="Y55" i="72" s="1"/>
  <c r="Y56" i="72" a="1"/>
  <c r="Y56" i="72" s="1"/>
  <c r="Y57" i="72" a="1"/>
  <c r="Y57" i="72" s="1"/>
  <c r="Y58" i="72" a="1"/>
  <c r="Y58" i="72" s="1"/>
  <c r="Y59" i="72" a="1"/>
  <c r="Y59" i="72" s="1"/>
  <c r="Y60" i="72" a="1"/>
  <c r="Y60" i="72" s="1"/>
  <c r="Y61" i="72" a="1"/>
  <c r="Y61" i="72" s="1"/>
  <c r="Y62" i="72" a="1"/>
  <c r="Y62" i="72" s="1"/>
  <c r="Y63" i="72" a="1"/>
  <c r="Y63" i="72" s="1"/>
  <c r="Y64" i="72" a="1"/>
  <c r="Y64" i="72" s="1"/>
  <c r="Y65" i="72" a="1"/>
  <c r="Y65" i="72" s="1"/>
  <c r="Y66" i="72" a="1"/>
  <c r="Y66" i="72" s="1"/>
  <c r="Y67" i="72" a="1"/>
  <c r="Y67" i="72" s="1"/>
  <c r="Y68" i="72" a="1"/>
  <c r="Y68" i="72" s="1"/>
  <c r="Y69" i="72" a="1"/>
  <c r="Y69" i="72" s="1"/>
  <c r="Y70" i="72" a="1"/>
  <c r="Y70" i="72" s="1"/>
  <c r="Y71" i="72" a="1"/>
  <c r="Y71" i="72" s="1"/>
  <c r="Y72" i="72" a="1"/>
  <c r="Y72" i="72" s="1"/>
  <c r="Y73" i="72" a="1"/>
  <c r="Y73" i="72" s="1"/>
  <c r="Y74" i="72" a="1"/>
  <c r="Y74" i="72" s="1"/>
  <c r="Y75" i="72" a="1"/>
  <c r="Y75" i="72" s="1"/>
  <c r="Y76" i="72" a="1"/>
  <c r="Y76" i="72" s="1"/>
  <c r="Y77" i="72" a="1"/>
  <c r="Y77" i="72" s="1"/>
  <c r="Y78" i="72" a="1"/>
  <c r="Y78" i="72" s="1"/>
  <c r="Y79" i="72" a="1"/>
  <c r="Y79" i="72" s="1"/>
  <c r="Y80" i="72" a="1"/>
  <c r="Y80" i="72" s="1"/>
  <c r="Y81" i="72" a="1"/>
  <c r="Y81" i="72" s="1"/>
  <c r="Y82" i="72" a="1"/>
  <c r="Y82" i="72" s="1"/>
  <c r="Y83" i="72" a="1"/>
  <c r="Y83" i="72" s="1"/>
  <c r="Y84" i="72" a="1"/>
  <c r="Y84" i="72" s="1"/>
  <c r="Y85" i="72" a="1"/>
  <c r="Y85" i="72" s="1"/>
  <c r="Y86" i="72" a="1"/>
  <c r="Y86" i="72" s="1"/>
  <c r="Y87" i="72" a="1"/>
  <c r="Y87" i="72" s="1"/>
  <c r="Y88" i="72" a="1"/>
  <c r="Y88" i="72" s="1"/>
  <c r="Y89" i="72" a="1"/>
  <c r="Y89" i="72" s="1"/>
  <c r="Y90" i="72" a="1"/>
  <c r="Y90" i="72" s="1"/>
  <c r="Y91" i="72" a="1"/>
  <c r="Y91" i="72" s="1"/>
  <c r="Y92" i="72" a="1"/>
  <c r="Y92" i="72" s="1"/>
  <c r="Y93" i="72" a="1"/>
  <c r="Y93" i="72" s="1"/>
  <c r="Y94" i="72" a="1"/>
  <c r="Y94" i="72" s="1"/>
  <c r="Y95" i="72" a="1"/>
  <c r="Y95" i="72" s="1"/>
  <c r="Y96" i="72" a="1"/>
  <c r="Y96" i="72" s="1"/>
  <c r="Y97" i="72" a="1"/>
  <c r="Y97" i="72" s="1"/>
  <c r="Y98" i="72" a="1"/>
  <c r="Y98" i="72" s="1"/>
  <c r="Y99" i="72" a="1"/>
  <c r="Y99" i="72" s="1"/>
  <c r="Y100" i="72" a="1"/>
  <c r="Y100" i="72" s="1"/>
  <c r="Y101" i="72" a="1"/>
  <c r="Y101" i="72" s="1"/>
  <c r="Y102" i="72" a="1"/>
  <c r="Y102" i="72" s="1"/>
  <c r="Y103" i="72" a="1"/>
  <c r="Y103" i="72" s="1"/>
  <c r="Y104" i="72" a="1"/>
  <c r="Y104" i="72" s="1"/>
  <c r="Y105" i="72" a="1"/>
  <c r="Y105" i="72" s="1"/>
  <c r="Y106" i="72" a="1"/>
  <c r="Y106" i="72" s="1"/>
  <c r="Y107" i="72" a="1"/>
  <c r="Y107" i="72" s="1"/>
  <c r="Y108" i="72" a="1"/>
  <c r="Y108" i="72" s="1"/>
  <c r="Y109" i="72" a="1"/>
  <c r="Y109" i="72" s="1"/>
  <c r="Y110" i="72" a="1"/>
  <c r="Y110" i="72" s="1"/>
  <c r="Y111" i="72" a="1"/>
  <c r="Y111" i="72" s="1"/>
  <c r="Y112" i="72" a="1"/>
  <c r="Y112" i="72" s="1"/>
  <c r="Y113" i="72" a="1"/>
  <c r="Y113" i="72" s="1"/>
  <c r="Y114" i="72" a="1"/>
  <c r="Y114" i="72" s="1"/>
  <c r="Y115" i="72" a="1"/>
  <c r="Y115" i="72" s="1"/>
  <c r="Y116" i="72" a="1"/>
  <c r="Y116" i="72" s="1"/>
  <c r="Y117" i="72" a="1"/>
  <c r="Y117" i="72" s="1"/>
  <c r="W19" i="72"/>
  <c r="W20" i="72"/>
  <c r="W21" i="72"/>
  <c r="W22" i="72"/>
  <c r="W23" i="72"/>
  <c r="W24" i="72"/>
  <c r="W25" i="72"/>
  <c r="W26" i="72"/>
  <c r="W27" i="72"/>
  <c r="W28" i="72"/>
  <c r="W29" i="72"/>
  <c r="W30" i="72"/>
  <c r="W31" i="72"/>
  <c r="W32" i="72"/>
  <c r="W33" i="72"/>
  <c r="W34" i="72"/>
  <c r="W35" i="72"/>
  <c r="W36" i="72"/>
  <c r="W37" i="72"/>
  <c r="W38" i="72"/>
  <c r="W39" i="72"/>
  <c r="W40" i="72"/>
  <c r="W41" i="72"/>
  <c r="W42" i="72"/>
  <c r="W43" i="72"/>
  <c r="W44" i="72"/>
  <c r="W45" i="72"/>
  <c r="W46" i="72"/>
  <c r="W47" i="72"/>
  <c r="W48" i="72"/>
  <c r="W49" i="72"/>
  <c r="W50" i="72"/>
  <c r="W51" i="72"/>
  <c r="W52" i="72"/>
  <c r="W53" i="72"/>
  <c r="W54" i="72"/>
  <c r="W55" i="72"/>
  <c r="W56" i="72"/>
  <c r="W57" i="72"/>
  <c r="W58" i="72"/>
  <c r="W59" i="72"/>
  <c r="W60" i="72"/>
  <c r="W61" i="72"/>
  <c r="W62" i="72"/>
  <c r="W63" i="72"/>
  <c r="W64" i="72"/>
  <c r="W65" i="72"/>
  <c r="W66" i="72"/>
  <c r="W67" i="72"/>
  <c r="W68" i="72"/>
  <c r="W69" i="72"/>
  <c r="W70" i="72"/>
  <c r="W71" i="72"/>
  <c r="W72" i="72"/>
  <c r="W73" i="72"/>
  <c r="W74" i="72"/>
  <c r="W75" i="72"/>
  <c r="W76" i="72"/>
  <c r="W77" i="72"/>
  <c r="W78" i="72"/>
  <c r="W79" i="72"/>
  <c r="W80" i="72"/>
  <c r="W81" i="72"/>
  <c r="W82" i="72"/>
  <c r="W83" i="72"/>
  <c r="W84" i="72"/>
  <c r="W85" i="72"/>
  <c r="W86" i="72"/>
  <c r="W87" i="72"/>
  <c r="W88" i="72"/>
  <c r="W89" i="72"/>
  <c r="W90" i="72"/>
  <c r="W91" i="72"/>
  <c r="W92" i="72"/>
  <c r="W93" i="72"/>
  <c r="W94" i="72"/>
  <c r="W95" i="72"/>
  <c r="W96" i="72"/>
  <c r="W97" i="72"/>
  <c r="W98" i="72"/>
  <c r="W99" i="72"/>
  <c r="W100" i="72"/>
  <c r="W101" i="72"/>
  <c r="W102" i="72"/>
  <c r="W103" i="72"/>
  <c r="W104" i="72"/>
  <c r="W105" i="72"/>
  <c r="W106" i="72"/>
  <c r="W107" i="72"/>
  <c r="W108" i="72"/>
  <c r="W109" i="72"/>
  <c r="W110" i="72"/>
  <c r="W111" i="72"/>
  <c r="W112" i="72"/>
  <c r="W113" i="72"/>
  <c r="W114" i="72"/>
  <c r="W115" i="72"/>
  <c r="W116" i="72"/>
  <c r="W117" i="72"/>
  <c r="V19" i="72"/>
  <c r="V20" i="72"/>
  <c r="V21" i="72"/>
  <c r="V22" i="72"/>
  <c r="V23" i="72"/>
  <c r="V24" i="72"/>
  <c r="V25" i="72"/>
  <c r="V26" i="72"/>
  <c r="V27" i="72"/>
  <c r="V28" i="72"/>
  <c r="V29" i="72"/>
  <c r="V30" i="72"/>
  <c r="V31" i="72"/>
  <c r="V32" i="72"/>
  <c r="V33" i="72"/>
  <c r="V34" i="72"/>
  <c r="V35" i="72"/>
  <c r="V36" i="72"/>
  <c r="V37" i="72"/>
  <c r="V38" i="72"/>
  <c r="V39" i="72"/>
  <c r="V40" i="72"/>
  <c r="V41" i="72"/>
  <c r="V42" i="72"/>
  <c r="V43" i="72"/>
  <c r="V44" i="72"/>
  <c r="V45" i="72"/>
  <c r="V46" i="72"/>
  <c r="V47" i="72"/>
  <c r="V48" i="72"/>
  <c r="V49" i="72"/>
  <c r="V50" i="72"/>
  <c r="V51" i="72"/>
  <c r="V52" i="72"/>
  <c r="V53" i="72"/>
  <c r="V54" i="72"/>
  <c r="V55" i="72"/>
  <c r="V56" i="72"/>
  <c r="V57" i="72"/>
  <c r="V58" i="72"/>
  <c r="V59" i="72"/>
  <c r="V60" i="72"/>
  <c r="V61" i="72"/>
  <c r="V62" i="72"/>
  <c r="V63" i="72"/>
  <c r="V64" i="72"/>
  <c r="V65" i="72"/>
  <c r="V66" i="72"/>
  <c r="V67" i="72"/>
  <c r="V68" i="72"/>
  <c r="V69" i="72"/>
  <c r="V70" i="72"/>
  <c r="V71" i="72"/>
  <c r="V72" i="72"/>
  <c r="V73" i="72"/>
  <c r="V74" i="72"/>
  <c r="V75" i="72"/>
  <c r="V76" i="72"/>
  <c r="V77" i="72"/>
  <c r="V78" i="72"/>
  <c r="V79" i="72"/>
  <c r="V80" i="72"/>
  <c r="V81" i="72"/>
  <c r="V82" i="72"/>
  <c r="V83" i="72"/>
  <c r="V84" i="72"/>
  <c r="V85" i="72"/>
  <c r="V86" i="72"/>
  <c r="V87" i="72"/>
  <c r="V88" i="72"/>
  <c r="V89" i="72"/>
  <c r="V90" i="72"/>
  <c r="V91" i="72"/>
  <c r="V92" i="72"/>
  <c r="V93" i="72"/>
  <c r="V94" i="72"/>
  <c r="V95" i="72"/>
  <c r="V96" i="72"/>
  <c r="V97" i="72"/>
  <c r="V98" i="72"/>
  <c r="V99" i="72"/>
  <c r="V100" i="72"/>
  <c r="V101" i="72"/>
  <c r="V102" i="72"/>
  <c r="V103" i="72"/>
  <c r="V104" i="72"/>
  <c r="V105" i="72"/>
  <c r="V106" i="72"/>
  <c r="V107" i="72"/>
  <c r="V108" i="72"/>
  <c r="V109" i="72"/>
  <c r="V110" i="72"/>
  <c r="V111" i="72"/>
  <c r="V112" i="72"/>
  <c r="V113" i="72"/>
  <c r="V114" i="72"/>
  <c r="V115" i="72"/>
  <c r="V116" i="72"/>
  <c r="V117" i="72"/>
  <c r="U19" i="72"/>
  <c r="U20" i="72"/>
  <c r="U21" i="72"/>
  <c r="U22" i="72"/>
  <c r="U23" i="72"/>
  <c r="U24" i="72"/>
  <c r="U25" i="72"/>
  <c r="U26" i="72"/>
  <c r="U27" i="72"/>
  <c r="U28" i="72"/>
  <c r="U29" i="72"/>
  <c r="U30" i="72"/>
  <c r="U31" i="72"/>
  <c r="U32" i="72"/>
  <c r="U33" i="72"/>
  <c r="U34" i="72"/>
  <c r="U35" i="72"/>
  <c r="U36" i="72"/>
  <c r="U37" i="72"/>
  <c r="U38" i="72"/>
  <c r="U39" i="72"/>
  <c r="U40" i="72"/>
  <c r="U41" i="72"/>
  <c r="U42" i="72"/>
  <c r="U43" i="72"/>
  <c r="U44" i="72"/>
  <c r="U45" i="72"/>
  <c r="U46" i="72"/>
  <c r="U47" i="72"/>
  <c r="U48" i="72"/>
  <c r="U49" i="72"/>
  <c r="U50" i="72"/>
  <c r="U51" i="72"/>
  <c r="U52" i="72"/>
  <c r="U53" i="72"/>
  <c r="U54" i="72"/>
  <c r="U55" i="72"/>
  <c r="U56" i="72"/>
  <c r="U57" i="72"/>
  <c r="U58" i="72"/>
  <c r="U59" i="72"/>
  <c r="U60" i="72"/>
  <c r="U61" i="72"/>
  <c r="U62" i="72"/>
  <c r="U63" i="72"/>
  <c r="U64" i="72"/>
  <c r="U65" i="72"/>
  <c r="U66" i="72"/>
  <c r="U67" i="72"/>
  <c r="U68" i="72"/>
  <c r="U69" i="72"/>
  <c r="U70" i="72"/>
  <c r="U71" i="72"/>
  <c r="U72" i="72"/>
  <c r="U73" i="72"/>
  <c r="U74" i="72"/>
  <c r="U75" i="72"/>
  <c r="U76" i="72"/>
  <c r="U77" i="72"/>
  <c r="U78" i="72"/>
  <c r="U79" i="72"/>
  <c r="U80" i="72"/>
  <c r="U81" i="72"/>
  <c r="U82" i="72"/>
  <c r="U83" i="72"/>
  <c r="U84" i="72"/>
  <c r="U85" i="72"/>
  <c r="U86" i="72"/>
  <c r="U87" i="72"/>
  <c r="U88" i="72"/>
  <c r="U89" i="72"/>
  <c r="U90" i="72"/>
  <c r="U91" i="72"/>
  <c r="U92" i="72"/>
  <c r="U93" i="72"/>
  <c r="U94" i="72"/>
  <c r="U95" i="72"/>
  <c r="U96" i="72"/>
  <c r="U97" i="72"/>
  <c r="U98" i="72"/>
  <c r="U99" i="72"/>
  <c r="U100" i="72"/>
  <c r="U101" i="72"/>
  <c r="U102" i="72"/>
  <c r="U103" i="72"/>
  <c r="U104" i="72"/>
  <c r="U105" i="72"/>
  <c r="U106" i="72"/>
  <c r="U107" i="72"/>
  <c r="U108" i="72"/>
  <c r="U109" i="72"/>
  <c r="U110" i="72"/>
  <c r="U111" i="72"/>
  <c r="U112" i="72"/>
  <c r="U113" i="72"/>
  <c r="U114" i="72"/>
  <c r="U115" i="72"/>
  <c r="U116" i="72"/>
  <c r="U117" i="72"/>
  <c r="T19" i="72"/>
  <c r="T20" i="72"/>
  <c r="T21" i="72"/>
  <c r="T22" i="72"/>
  <c r="T23" i="72"/>
  <c r="T24" i="72"/>
  <c r="T25" i="72"/>
  <c r="T26" i="72"/>
  <c r="T27" i="72"/>
  <c r="T28" i="72"/>
  <c r="T29" i="72"/>
  <c r="T30" i="72"/>
  <c r="T31" i="72"/>
  <c r="T32" i="72"/>
  <c r="T33" i="72"/>
  <c r="T34" i="72"/>
  <c r="T35" i="72"/>
  <c r="T36" i="72"/>
  <c r="T37" i="72"/>
  <c r="T38" i="72"/>
  <c r="T39" i="72"/>
  <c r="T40" i="72"/>
  <c r="T41" i="72"/>
  <c r="T42" i="72"/>
  <c r="T43" i="72"/>
  <c r="T44" i="72"/>
  <c r="T45" i="72"/>
  <c r="T46" i="72"/>
  <c r="T47" i="72"/>
  <c r="T48" i="72"/>
  <c r="T49" i="72"/>
  <c r="T50" i="72"/>
  <c r="T51" i="72"/>
  <c r="T52" i="72"/>
  <c r="T53" i="72"/>
  <c r="T54" i="72"/>
  <c r="T55" i="72"/>
  <c r="T56" i="72"/>
  <c r="T57" i="72"/>
  <c r="T58" i="72"/>
  <c r="T59" i="72"/>
  <c r="T60" i="72"/>
  <c r="T61" i="72"/>
  <c r="T62" i="72"/>
  <c r="T63" i="72"/>
  <c r="T64" i="72"/>
  <c r="T65" i="72"/>
  <c r="T66" i="72"/>
  <c r="T67" i="72"/>
  <c r="T68" i="72"/>
  <c r="T69" i="72"/>
  <c r="T70" i="72"/>
  <c r="T71" i="72"/>
  <c r="T72" i="72"/>
  <c r="T73" i="72"/>
  <c r="T74" i="72"/>
  <c r="T75" i="72"/>
  <c r="T76" i="72"/>
  <c r="T77" i="72"/>
  <c r="T78" i="72"/>
  <c r="T79" i="72"/>
  <c r="T80" i="72"/>
  <c r="T81" i="72"/>
  <c r="T82" i="72"/>
  <c r="T83" i="72"/>
  <c r="T84" i="72"/>
  <c r="T85" i="72"/>
  <c r="T86" i="72"/>
  <c r="T87" i="72"/>
  <c r="T88" i="72"/>
  <c r="T89" i="72"/>
  <c r="T90" i="72"/>
  <c r="T91" i="72"/>
  <c r="T92" i="72"/>
  <c r="T93" i="72"/>
  <c r="T94" i="72"/>
  <c r="T95" i="72"/>
  <c r="T96" i="72"/>
  <c r="T97" i="72"/>
  <c r="T98" i="72"/>
  <c r="T99" i="72"/>
  <c r="T100" i="72"/>
  <c r="T101" i="72"/>
  <c r="T102" i="72"/>
  <c r="T103" i="72"/>
  <c r="T104" i="72"/>
  <c r="T105" i="72"/>
  <c r="T106" i="72"/>
  <c r="T107" i="72"/>
  <c r="T108" i="72"/>
  <c r="T109" i="72"/>
  <c r="T110" i="72"/>
  <c r="T111" i="72"/>
  <c r="T112" i="72"/>
  <c r="T113" i="72"/>
  <c r="T114" i="72"/>
  <c r="T115" i="72"/>
  <c r="T116" i="72"/>
  <c r="T117" i="72"/>
  <c r="S19" i="72"/>
  <c r="S20" i="72"/>
  <c r="S21" i="72"/>
  <c r="S22" i="72"/>
  <c r="S23" i="72"/>
  <c r="S24" i="72"/>
  <c r="S25" i="72"/>
  <c r="S26" i="72"/>
  <c r="S27" i="72"/>
  <c r="S28" i="72"/>
  <c r="S29" i="72"/>
  <c r="S30" i="72"/>
  <c r="S31" i="72"/>
  <c r="S32" i="72"/>
  <c r="S33" i="72"/>
  <c r="S34" i="72"/>
  <c r="S35" i="72"/>
  <c r="S36" i="72"/>
  <c r="S37" i="72"/>
  <c r="S38" i="72"/>
  <c r="S39" i="72"/>
  <c r="S40" i="72"/>
  <c r="S41" i="72"/>
  <c r="S42" i="72"/>
  <c r="S43" i="72"/>
  <c r="S44" i="72"/>
  <c r="S45" i="72"/>
  <c r="S46" i="72"/>
  <c r="S47" i="72"/>
  <c r="S48" i="72"/>
  <c r="S49" i="72"/>
  <c r="S50" i="72"/>
  <c r="S51" i="72"/>
  <c r="S52" i="72"/>
  <c r="S53" i="72"/>
  <c r="S54" i="72"/>
  <c r="S55" i="72"/>
  <c r="S56" i="72"/>
  <c r="S57" i="72"/>
  <c r="S58" i="72"/>
  <c r="S59" i="72"/>
  <c r="S60" i="72"/>
  <c r="S61" i="72"/>
  <c r="S62" i="72"/>
  <c r="S63" i="72"/>
  <c r="S64" i="72"/>
  <c r="S65" i="72"/>
  <c r="S66" i="72"/>
  <c r="S67" i="72"/>
  <c r="S68" i="72"/>
  <c r="S69" i="72"/>
  <c r="S70" i="72"/>
  <c r="S71" i="72"/>
  <c r="S72" i="72"/>
  <c r="S73" i="72"/>
  <c r="S74" i="72"/>
  <c r="S75" i="72"/>
  <c r="S76" i="72"/>
  <c r="S77" i="72"/>
  <c r="S78" i="72"/>
  <c r="S79" i="72"/>
  <c r="S80" i="72"/>
  <c r="S81" i="72"/>
  <c r="S82" i="72"/>
  <c r="S83" i="72"/>
  <c r="S84" i="72"/>
  <c r="S85" i="72"/>
  <c r="S86" i="72"/>
  <c r="S87" i="72"/>
  <c r="S88" i="72"/>
  <c r="S89" i="72"/>
  <c r="S90" i="72"/>
  <c r="S91" i="72"/>
  <c r="S92" i="72"/>
  <c r="S93" i="72"/>
  <c r="S94" i="72"/>
  <c r="S95" i="72"/>
  <c r="S96" i="72"/>
  <c r="S97" i="72"/>
  <c r="S98" i="72"/>
  <c r="S99" i="72"/>
  <c r="S100" i="72"/>
  <c r="S101" i="72"/>
  <c r="S102" i="72"/>
  <c r="S103" i="72"/>
  <c r="S104" i="72"/>
  <c r="S105" i="72"/>
  <c r="S106" i="72"/>
  <c r="S107" i="72"/>
  <c r="S108" i="72"/>
  <c r="S109" i="72"/>
  <c r="S110" i="72"/>
  <c r="S111" i="72"/>
  <c r="S112" i="72"/>
  <c r="S113" i="72"/>
  <c r="S114" i="72"/>
  <c r="S115" i="72"/>
  <c r="S116" i="72"/>
  <c r="S117" i="72"/>
  <c r="R20" i="72" a="1"/>
  <c r="R20" i="72" s="1"/>
  <c r="R52" i="72" a="1"/>
  <c r="R52" i="72" s="1"/>
  <c r="R54" i="72" a="1"/>
  <c r="R54" i="72" s="1"/>
  <c r="R58" i="72" a="1"/>
  <c r="R58" i="72" s="1"/>
  <c r="R68" i="72" a="1"/>
  <c r="R68" i="72" s="1"/>
  <c r="R71" i="72" a="1"/>
  <c r="R71" i="72" s="1"/>
  <c r="R85" i="72" a="1"/>
  <c r="R85" i="72" s="1"/>
  <c r="R86" i="72" a="1"/>
  <c r="R86" i="72" s="1"/>
  <c r="R90" i="72" a="1"/>
  <c r="R90" i="72" s="1"/>
  <c r="R100" i="72" a="1"/>
  <c r="R100" i="72" s="1"/>
  <c r="R106" i="72" a="1"/>
  <c r="R106" i="72" s="1"/>
  <c r="R114" i="72" a="1"/>
  <c r="R114" i="72" s="1"/>
  <c r="Q19" i="72"/>
  <c r="Q20" i="72"/>
  <c r="Q21" i="72"/>
  <c r="Q22" i="72"/>
  <c r="Q23" i="72"/>
  <c r="Q24" i="72"/>
  <c r="Q25" i="72"/>
  <c r="Q26" i="72"/>
  <c r="Q27" i="72"/>
  <c r="Q28" i="72"/>
  <c r="Q29" i="72"/>
  <c r="Q30" i="72"/>
  <c r="Q31" i="72"/>
  <c r="Q32" i="72"/>
  <c r="Q33" i="72"/>
  <c r="Q34" i="72"/>
  <c r="Q35" i="72"/>
  <c r="Q36" i="72"/>
  <c r="Q37" i="72"/>
  <c r="Q38" i="72"/>
  <c r="Q39" i="72"/>
  <c r="Q40" i="72"/>
  <c r="Q41" i="72"/>
  <c r="Q42" i="72"/>
  <c r="Q43" i="72"/>
  <c r="Q44" i="72"/>
  <c r="Q45" i="72"/>
  <c r="Q46" i="72"/>
  <c r="Q47" i="72"/>
  <c r="Q48" i="72"/>
  <c r="Q49" i="72"/>
  <c r="Q50" i="72"/>
  <c r="Q51" i="72"/>
  <c r="Q52" i="72"/>
  <c r="Q53" i="72"/>
  <c r="Q54" i="72"/>
  <c r="Q55" i="72"/>
  <c r="Q56" i="72"/>
  <c r="Q57" i="72"/>
  <c r="R57" i="72" s="1" a="1"/>
  <c r="R57" i="72" s="1"/>
  <c r="Q58" i="72"/>
  <c r="Q59" i="72"/>
  <c r="Q60" i="72"/>
  <c r="Q61" i="72"/>
  <c r="Q62" i="72"/>
  <c r="R62" i="72" s="1" a="1"/>
  <c r="R62" i="72" s="1"/>
  <c r="Q63" i="72"/>
  <c r="Q64" i="72"/>
  <c r="Q65" i="72"/>
  <c r="Q66" i="72"/>
  <c r="Q67" i="72"/>
  <c r="Q68" i="72"/>
  <c r="Q69" i="72"/>
  <c r="Q70" i="72"/>
  <c r="Q71" i="72"/>
  <c r="Q72" i="72"/>
  <c r="Q73" i="72"/>
  <c r="Q74" i="72"/>
  <c r="Q75" i="72"/>
  <c r="Q76" i="72"/>
  <c r="Q77" i="72"/>
  <c r="Q78" i="72"/>
  <c r="R78" i="72" s="1" a="1"/>
  <c r="R78" i="72" s="1"/>
  <c r="Q79" i="72"/>
  <c r="Q80" i="72"/>
  <c r="Q81" i="72"/>
  <c r="Q82" i="72"/>
  <c r="Q83" i="72"/>
  <c r="Q84" i="72"/>
  <c r="Q85" i="72"/>
  <c r="Q86" i="72"/>
  <c r="Q87" i="72"/>
  <c r="Q88" i="72"/>
  <c r="Q89" i="72"/>
  <c r="Q90" i="72"/>
  <c r="Q91" i="72"/>
  <c r="Q92" i="72"/>
  <c r="Q93" i="72"/>
  <c r="Q94" i="72"/>
  <c r="Q95" i="72"/>
  <c r="Q96" i="72"/>
  <c r="Q97" i="72"/>
  <c r="Q98" i="72"/>
  <c r="Q99" i="72"/>
  <c r="R99" i="72" s="1" a="1"/>
  <c r="R99" i="72" s="1"/>
  <c r="Q100" i="72"/>
  <c r="Q101" i="72"/>
  <c r="Q102" i="72"/>
  <c r="Q103" i="72"/>
  <c r="Q104" i="72"/>
  <c r="Q105" i="72"/>
  <c r="Q106" i="72"/>
  <c r="Q107" i="72"/>
  <c r="Q108" i="72"/>
  <c r="Q109" i="72"/>
  <c r="Q110" i="72"/>
  <c r="R110" i="72" s="1" a="1"/>
  <c r="R110" i="72" s="1"/>
  <c r="Q111" i="72"/>
  <c r="Q112" i="72"/>
  <c r="Q113" i="72"/>
  <c r="Q114" i="72"/>
  <c r="Q115" i="72"/>
  <c r="Q116" i="72"/>
  <c r="Q117" i="72"/>
  <c r="P19" i="72"/>
  <c r="R19" i="72" s="1" a="1"/>
  <c r="R19" i="72" s="1"/>
  <c r="P20" i="72"/>
  <c r="P21" i="72"/>
  <c r="P22" i="72"/>
  <c r="R22" i="72" s="1" a="1"/>
  <c r="R22" i="72" s="1"/>
  <c r="P23" i="72"/>
  <c r="R23" i="72" s="1" a="1"/>
  <c r="R23" i="72" s="1"/>
  <c r="P24" i="72"/>
  <c r="R24" i="72" s="1" a="1"/>
  <c r="R24" i="72" s="1"/>
  <c r="P25" i="72"/>
  <c r="P26" i="72"/>
  <c r="R26" i="72" s="1" a="1"/>
  <c r="R26" i="72" s="1"/>
  <c r="P27" i="72"/>
  <c r="P28" i="72"/>
  <c r="R28" i="72" s="1" a="1"/>
  <c r="R28" i="72" s="1"/>
  <c r="P29" i="72"/>
  <c r="R29" i="72" s="1" a="1"/>
  <c r="R29" i="72" s="1"/>
  <c r="P30" i="72"/>
  <c r="P31" i="72"/>
  <c r="R31" i="72" s="1" a="1"/>
  <c r="R31" i="72" s="1"/>
  <c r="P32" i="72"/>
  <c r="R32" i="72" s="1" a="1"/>
  <c r="R32" i="72" s="1"/>
  <c r="P33" i="72"/>
  <c r="R33" i="72" s="1" a="1"/>
  <c r="R33" i="72" s="1"/>
  <c r="P34" i="72"/>
  <c r="R34" i="72" s="1" a="1"/>
  <c r="R34" i="72" s="1"/>
  <c r="P35" i="72"/>
  <c r="R35" i="72" s="1" a="1"/>
  <c r="R35" i="72" s="1"/>
  <c r="P36" i="72"/>
  <c r="R36" i="72" s="1" a="1"/>
  <c r="R36" i="72" s="1"/>
  <c r="P37" i="72"/>
  <c r="R37" i="72" s="1" a="1"/>
  <c r="R37" i="72" s="1"/>
  <c r="P38" i="72"/>
  <c r="R38" i="72" s="1" a="1"/>
  <c r="R38" i="72" s="1"/>
  <c r="P39" i="72"/>
  <c r="R39" i="72" s="1" a="1"/>
  <c r="R39" i="72" s="1"/>
  <c r="P40" i="72"/>
  <c r="R40" i="72" s="1" a="1"/>
  <c r="R40" i="72" s="1"/>
  <c r="P41" i="72"/>
  <c r="R41" i="72" s="1" a="1"/>
  <c r="R41" i="72" s="1"/>
  <c r="P42" i="72"/>
  <c r="R42" i="72" s="1" a="1"/>
  <c r="R42" i="72" s="1"/>
  <c r="P43" i="72"/>
  <c r="R43" i="72" s="1" a="1"/>
  <c r="R43" i="72" s="1"/>
  <c r="P44" i="72"/>
  <c r="R44" i="72" s="1" a="1"/>
  <c r="R44" i="72" s="1"/>
  <c r="P45" i="72"/>
  <c r="R45" i="72" s="1" a="1"/>
  <c r="R45" i="72" s="1"/>
  <c r="P46" i="72"/>
  <c r="R46" i="72" s="1" a="1"/>
  <c r="R46" i="72" s="1"/>
  <c r="P47" i="72"/>
  <c r="R47" i="72" s="1" a="1"/>
  <c r="R47" i="72" s="1"/>
  <c r="P48" i="72"/>
  <c r="R48" i="72" s="1" a="1"/>
  <c r="R48" i="72" s="1"/>
  <c r="P49" i="72"/>
  <c r="R49" i="72" s="1" a="1"/>
  <c r="R49" i="72" s="1"/>
  <c r="P50" i="72"/>
  <c r="R50" i="72" s="1" a="1"/>
  <c r="R50" i="72" s="1"/>
  <c r="P51" i="72"/>
  <c r="R51" i="72" s="1" a="1"/>
  <c r="R51" i="72" s="1"/>
  <c r="P52" i="72"/>
  <c r="P53" i="72"/>
  <c r="R53" i="72" s="1" a="1"/>
  <c r="R53" i="72" s="1"/>
  <c r="P54" i="72"/>
  <c r="P55" i="72"/>
  <c r="R55" i="72" s="1" a="1"/>
  <c r="R55" i="72" s="1"/>
  <c r="P56" i="72"/>
  <c r="R56" i="72" s="1" a="1"/>
  <c r="R56" i="72" s="1"/>
  <c r="P57" i="72"/>
  <c r="P58" i="72"/>
  <c r="P59" i="72"/>
  <c r="R59" i="72" s="1" a="1"/>
  <c r="R59" i="72" s="1"/>
  <c r="P60" i="72"/>
  <c r="R60" i="72" s="1" a="1"/>
  <c r="R60" i="72" s="1"/>
  <c r="P61" i="72"/>
  <c r="R61" i="72" s="1" a="1"/>
  <c r="R61" i="72" s="1"/>
  <c r="P62" i="72"/>
  <c r="P63" i="72"/>
  <c r="R63" i="72" s="1" a="1"/>
  <c r="R63" i="72" s="1"/>
  <c r="P64" i="72"/>
  <c r="R64" i="72" s="1" a="1"/>
  <c r="R64" i="72" s="1"/>
  <c r="P65" i="72"/>
  <c r="R65" i="72" s="1" a="1"/>
  <c r="R65" i="72" s="1"/>
  <c r="P66" i="72"/>
  <c r="R66" i="72" s="1" a="1"/>
  <c r="R66" i="72" s="1"/>
  <c r="P67" i="72"/>
  <c r="R67" i="72" s="1" a="1"/>
  <c r="R67" i="72" s="1"/>
  <c r="P68" i="72"/>
  <c r="P69" i="72"/>
  <c r="R69" i="72" s="1" a="1"/>
  <c r="R69" i="72" s="1"/>
  <c r="P70" i="72"/>
  <c r="R70" i="72" s="1" a="1"/>
  <c r="R70" i="72" s="1"/>
  <c r="P71" i="72"/>
  <c r="P72" i="72"/>
  <c r="R72" i="72" s="1" a="1"/>
  <c r="R72" i="72" s="1"/>
  <c r="P73" i="72"/>
  <c r="R73" i="72" s="1" a="1"/>
  <c r="R73" i="72" s="1"/>
  <c r="P74" i="72"/>
  <c r="R74" i="72" s="1" a="1"/>
  <c r="R74" i="72" s="1"/>
  <c r="P75" i="72"/>
  <c r="R75" i="72" s="1" a="1"/>
  <c r="R75" i="72" s="1"/>
  <c r="P76" i="72"/>
  <c r="R76" i="72" s="1" a="1"/>
  <c r="R76" i="72" s="1"/>
  <c r="P77" i="72"/>
  <c r="R77" i="72" s="1" a="1"/>
  <c r="R77" i="72" s="1"/>
  <c r="P78" i="72"/>
  <c r="P79" i="72"/>
  <c r="R79" i="72" s="1" a="1"/>
  <c r="R79" i="72" s="1"/>
  <c r="P80" i="72"/>
  <c r="R80" i="72" s="1" a="1"/>
  <c r="R80" i="72" s="1"/>
  <c r="P81" i="72"/>
  <c r="R81" i="72" s="1" a="1"/>
  <c r="R81" i="72" s="1"/>
  <c r="P82" i="72"/>
  <c r="R82" i="72" s="1" a="1"/>
  <c r="R82" i="72" s="1"/>
  <c r="P83" i="72"/>
  <c r="R83" i="72" s="1" a="1"/>
  <c r="R83" i="72" s="1"/>
  <c r="P84" i="72"/>
  <c r="R84" i="72" s="1" a="1"/>
  <c r="R84" i="72" s="1"/>
  <c r="P85" i="72"/>
  <c r="P86" i="72"/>
  <c r="P87" i="72"/>
  <c r="R87" i="72" s="1" a="1"/>
  <c r="R87" i="72" s="1"/>
  <c r="P88" i="72"/>
  <c r="R88" i="72" s="1" a="1"/>
  <c r="R88" i="72" s="1"/>
  <c r="P89" i="72"/>
  <c r="R89" i="72" s="1" a="1"/>
  <c r="R89" i="72" s="1"/>
  <c r="P90" i="72"/>
  <c r="P91" i="72"/>
  <c r="R91" i="72" s="1" a="1"/>
  <c r="R91" i="72" s="1"/>
  <c r="P92" i="72"/>
  <c r="R92" i="72" s="1" a="1"/>
  <c r="R92" i="72" s="1"/>
  <c r="P93" i="72"/>
  <c r="R93" i="72" s="1" a="1"/>
  <c r="R93" i="72" s="1"/>
  <c r="P94" i="72"/>
  <c r="R94" i="72" s="1" a="1"/>
  <c r="R94" i="72" s="1"/>
  <c r="P95" i="72"/>
  <c r="R95" i="72" s="1" a="1"/>
  <c r="R95" i="72" s="1"/>
  <c r="P96" i="72"/>
  <c r="R96" i="72" s="1" a="1"/>
  <c r="R96" i="72" s="1"/>
  <c r="P97" i="72"/>
  <c r="R97" i="72" s="1" a="1"/>
  <c r="R97" i="72" s="1"/>
  <c r="P98" i="72"/>
  <c r="R98" i="72" s="1" a="1"/>
  <c r="R98" i="72" s="1"/>
  <c r="P99" i="72"/>
  <c r="P100" i="72"/>
  <c r="P101" i="72"/>
  <c r="R101" i="72" s="1" a="1"/>
  <c r="R101" i="72" s="1"/>
  <c r="P102" i="72"/>
  <c r="R102" i="72" s="1" a="1"/>
  <c r="R102" i="72" s="1"/>
  <c r="P103" i="72"/>
  <c r="R103" i="72" s="1" a="1"/>
  <c r="R103" i="72" s="1"/>
  <c r="P104" i="72"/>
  <c r="R104" i="72" s="1" a="1"/>
  <c r="R104" i="72" s="1"/>
  <c r="P105" i="72"/>
  <c r="R105" i="72" s="1" a="1"/>
  <c r="R105" i="72" s="1"/>
  <c r="P106" i="72"/>
  <c r="P107" i="72"/>
  <c r="R107" i="72" s="1" a="1"/>
  <c r="R107" i="72" s="1"/>
  <c r="P108" i="72"/>
  <c r="R108" i="72" s="1" a="1"/>
  <c r="R108" i="72" s="1"/>
  <c r="P109" i="72"/>
  <c r="R109" i="72" s="1" a="1"/>
  <c r="R109" i="72" s="1"/>
  <c r="P110" i="72"/>
  <c r="P111" i="72"/>
  <c r="R111" i="72" s="1" a="1"/>
  <c r="R111" i="72" s="1"/>
  <c r="P112" i="72"/>
  <c r="R112" i="72" s="1" a="1"/>
  <c r="R112" i="72" s="1"/>
  <c r="P113" i="72"/>
  <c r="R113" i="72" s="1" a="1"/>
  <c r="R113" i="72" s="1"/>
  <c r="P114" i="72"/>
  <c r="P115" i="72"/>
  <c r="R115" i="72" s="1" a="1"/>
  <c r="R115" i="72" s="1"/>
  <c r="P116" i="72"/>
  <c r="R116" i="72" s="1" a="1"/>
  <c r="R116" i="72" s="1"/>
  <c r="P117" i="72"/>
  <c r="R117" i="72" s="1" a="1"/>
  <c r="R117" i="72" s="1"/>
  <c r="O34" i="72" a="1"/>
  <c r="O34" i="72" s="1"/>
  <c r="O39" i="72" a="1"/>
  <c r="O39" i="72" s="1"/>
  <c r="O43" i="72" a="1"/>
  <c r="O43" i="72" s="1"/>
  <c r="O50" i="72" a="1"/>
  <c r="O50" i="72" s="1"/>
  <c r="O52" i="72" a="1"/>
  <c r="O52" i="72" s="1"/>
  <c r="O53" i="72" a="1"/>
  <c r="O53" i="72" s="1"/>
  <c r="O59" i="72" a="1"/>
  <c r="O59" i="72" s="1"/>
  <c r="O71" i="72" a="1"/>
  <c r="O71" i="72" s="1"/>
  <c r="O79" i="72" a="1"/>
  <c r="O79" i="72" s="1"/>
  <c r="O82" i="72" a="1"/>
  <c r="O82" i="72" s="1"/>
  <c r="O88" i="72" a="1"/>
  <c r="O88" i="72" s="1"/>
  <c r="O98" i="72" a="1"/>
  <c r="O98" i="72" s="1"/>
  <c r="O101" i="72" a="1"/>
  <c r="O101" i="72" s="1"/>
  <c r="O103" i="72" a="1"/>
  <c r="O103" i="72" s="1"/>
  <c r="O107" i="72" a="1"/>
  <c r="O107" i="72" s="1"/>
  <c r="O116" i="72" a="1"/>
  <c r="O116" i="72" s="1"/>
  <c r="N19" i="72"/>
  <c r="N20" i="72"/>
  <c r="N21" i="72"/>
  <c r="N22" i="72"/>
  <c r="N23" i="72"/>
  <c r="N24" i="72"/>
  <c r="N25" i="72"/>
  <c r="N26" i="72"/>
  <c r="N27" i="72"/>
  <c r="N28" i="72"/>
  <c r="N29" i="72"/>
  <c r="N30" i="72"/>
  <c r="N31" i="72"/>
  <c r="N32" i="72"/>
  <c r="N33" i="72"/>
  <c r="N34" i="72"/>
  <c r="N35" i="72"/>
  <c r="O35" i="72" s="1" a="1"/>
  <c r="O35" i="72" s="1"/>
  <c r="N36" i="72"/>
  <c r="N37" i="72"/>
  <c r="N38" i="72"/>
  <c r="N39" i="72"/>
  <c r="N40" i="72"/>
  <c r="N41" i="72"/>
  <c r="N42" i="72"/>
  <c r="N43" i="72"/>
  <c r="N44" i="72"/>
  <c r="N45" i="72"/>
  <c r="O45" i="72" s="1" a="1"/>
  <c r="O45" i="72" s="1"/>
  <c r="N46" i="72"/>
  <c r="N47" i="72"/>
  <c r="N48" i="72"/>
  <c r="N49" i="72"/>
  <c r="N50" i="72"/>
  <c r="N51" i="72"/>
  <c r="N52" i="72"/>
  <c r="N53" i="72"/>
  <c r="N54" i="72"/>
  <c r="N55" i="72"/>
  <c r="N56" i="72"/>
  <c r="N57" i="72"/>
  <c r="N58" i="72"/>
  <c r="N59" i="72"/>
  <c r="N60" i="72"/>
  <c r="N61" i="72"/>
  <c r="N62" i="72"/>
  <c r="N63" i="72"/>
  <c r="N64" i="72"/>
  <c r="N65" i="72"/>
  <c r="N66" i="72"/>
  <c r="N67" i="72"/>
  <c r="O67" i="72" s="1" a="1"/>
  <c r="O67" i="72" s="1"/>
  <c r="N68" i="72"/>
  <c r="N69" i="72"/>
  <c r="N70" i="72"/>
  <c r="N71" i="72"/>
  <c r="N72" i="72"/>
  <c r="N73" i="72"/>
  <c r="N74" i="72"/>
  <c r="N75" i="72"/>
  <c r="N76" i="72"/>
  <c r="N77" i="72"/>
  <c r="O77" i="72" s="1" a="1"/>
  <c r="O77" i="72" s="1"/>
  <c r="N78" i="72"/>
  <c r="N79" i="72"/>
  <c r="N80" i="72"/>
  <c r="N81" i="72"/>
  <c r="N82" i="72"/>
  <c r="N83" i="72"/>
  <c r="N84" i="72"/>
  <c r="N85" i="72"/>
  <c r="N86" i="72"/>
  <c r="N87" i="72"/>
  <c r="N88" i="72"/>
  <c r="N89" i="72"/>
  <c r="N90" i="72"/>
  <c r="N91" i="72"/>
  <c r="N92" i="72"/>
  <c r="O92" i="72" s="1" a="1"/>
  <c r="O92" i="72" s="1"/>
  <c r="N93" i="72"/>
  <c r="N94" i="72"/>
  <c r="N95" i="72"/>
  <c r="N96" i="72"/>
  <c r="N97" i="72"/>
  <c r="O97" i="72" s="1" a="1"/>
  <c r="O97" i="72" s="1"/>
  <c r="N98" i="72"/>
  <c r="N99" i="72"/>
  <c r="N100" i="72"/>
  <c r="N101" i="72"/>
  <c r="N102" i="72"/>
  <c r="N103" i="72"/>
  <c r="N104" i="72"/>
  <c r="N105" i="72"/>
  <c r="N106" i="72"/>
  <c r="N107" i="72"/>
  <c r="N108" i="72"/>
  <c r="N109" i="72"/>
  <c r="O109" i="72" s="1" a="1"/>
  <c r="O109" i="72" s="1"/>
  <c r="N110" i="72"/>
  <c r="N111" i="72"/>
  <c r="N112" i="72"/>
  <c r="N113" i="72"/>
  <c r="O113" i="72" s="1" a="1"/>
  <c r="O113" i="72" s="1"/>
  <c r="N114" i="72"/>
  <c r="N115" i="72"/>
  <c r="N116" i="72"/>
  <c r="N117" i="72"/>
  <c r="M19" i="72"/>
  <c r="M20" i="72"/>
  <c r="O20" i="72" s="1" a="1"/>
  <c r="O20" i="72" s="1"/>
  <c r="M21" i="72"/>
  <c r="M22" i="72"/>
  <c r="M23" i="72"/>
  <c r="O23" i="72" s="1" a="1"/>
  <c r="O23" i="72" s="1"/>
  <c r="M24" i="72"/>
  <c r="M25" i="72"/>
  <c r="M26" i="72"/>
  <c r="M27" i="72"/>
  <c r="O27" i="72" s="1" a="1"/>
  <c r="O27" i="72" s="1"/>
  <c r="M28" i="72"/>
  <c r="O28" i="72" s="1" a="1"/>
  <c r="O28" i="72" s="1"/>
  <c r="M29" i="72"/>
  <c r="M30" i="72"/>
  <c r="M31" i="72"/>
  <c r="O31" i="72" s="1" a="1"/>
  <c r="O31" i="72" s="1"/>
  <c r="M32" i="72"/>
  <c r="O32" i="72" s="1" a="1"/>
  <c r="O32" i="72" s="1"/>
  <c r="M33" i="72"/>
  <c r="O33" i="72" s="1" a="1"/>
  <c r="O33" i="72" s="1"/>
  <c r="M34" i="72"/>
  <c r="M35" i="72"/>
  <c r="M36" i="72"/>
  <c r="O36" i="72" s="1" a="1"/>
  <c r="O36" i="72" s="1"/>
  <c r="M37" i="72"/>
  <c r="O37" i="72" s="1" a="1"/>
  <c r="O37" i="72" s="1"/>
  <c r="M38" i="72"/>
  <c r="O38" i="72" s="1" a="1"/>
  <c r="O38" i="72" s="1"/>
  <c r="M39" i="72"/>
  <c r="M40" i="72"/>
  <c r="O40" i="72" s="1" a="1"/>
  <c r="O40" i="72" s="1"/>
  <c r="M41" i="72"/>
  <c r="O41" i="72" s="1" a="1"/>
  <c r="O41" i="72" s="1"/>
  <c r="M42" i="72"/>
  <c r="O42" i="72" s="1" a="1"/>
  <c r="O42" i="72" s="1"/>
  <c r="M43" i="72"/>
  <c r="M44" i="72"/>
  <c r="O44" i="72" s="1" a="1"/>
  <c r="O44" i="72" s="1"/>
  <c r="M45" i="72"/>
  <c r="M46" i="72"/>
  <c r="O46" i="72" s="1" a="1"/>
  <c r="O46" i="72" s="1"/>
  <c r="M47" i="72"/>
  <c r="O47" i="72" s="1" a="1"/>
  <c r="O47" i="72" s="1"/>
  <c r="M48" i="72"/>
  <c r="O48" i="72" s="1" a="1"/>
  <c r="O48" i="72" s="1"/>
  <c r="M49" i="72"/>
  <c r="O49" i="72" s="1" a="1"/>
  <c r="O49" i="72" s="1"/>
  <c r="M50" i="72"/>
  <c r="M51" i="72"/>
  <c r="O51" i="72" s="1" a="1"/>
  <c r="O51" i="72" s="1"/>
  <c r="M52" i="72"/>
  <c r="M53" i="72"/>
  <c r="M54" i="72"/>
  <c r="O54" i="72" s="1" a="1"/>
  <c r="O54" i="72" s="1"/>
  <c r="M55" i="72"/>
  <c r="O55" i="72" s="1" a="1"/>
  <c r="O55" i="72" s="1"/>
  <c r="M56" i="72"/>
  <c r="O56" i="72" s="1" a="1"/>
  <c r="O56" i="72" s="1"/>
  <c r="M57" i="72"/>
  <c r="O57" i="72" s="1" a="1"/>
  <c r="O57" i="72" s="1"/>
  <c r="M58" i="72"/>
  <c r="O58" i="72" s="1" a="1"/>
  <c r="O58" i="72" s="1"/>
  <c r="M59" i="72"/>
  <c r="M60" i="72"/>
  <c r="O60" i="72" s="1" a="1"/>
  <c r="O60" i="72" s="1"/>
  <c r="M61" i="72"/>
  <c r="O61" i="72" s="1" a="1"/>
  <c r="O61" i="72" s="1"/>
  <c r="M62" i="72"/>
  <c r="O62" i="72" s="1" a="1"/>
  <c r="O62" i="72" s="1"/>
  <c r="M63" i="72"/>
  <c r="O63" i="72" s="1" a="1"/>
  <c r="O63" i="72" s="1"/>
  <c r="M64" i="72"/>
  <c r="O64" i="72" s="1" a="1"/>
  <c r="O64" i="72" s="1"/>
  <c r="M65" i="72"/>
  <c r="O65" i="72" s="1" a="1"/>
  <c r="O65" i="72" s="1"/>
  <c r="M66" i="72"/>
  <c r="O66" i="72" s="1" a="1"/>
  <c r="O66" i="72" s="1"/>
  <c r="M67" i="72"/>
  <c r="M68" i="72"/>
  <c r="O68" i="72" s="1" a="1"/>
  <c r="O68" i="72" s="1"/>
  <c r="M69" i="72"/>
  <c r="O69" i="72" s="1" a="1"/>
  <c r="O69" i="72" s="1"/>
  <c r="M70" i="72"/>
  <c r="O70" i="72" s="1" a="1"/>
  <c r="O70" i="72" s="1"/>
  <c r="M71" i="72"/>
  <c r="M72" i="72"/>
  <c r="O72" i="72" s="1" a="1"/>
  <c r="O72" i="72" s="1"/>
  <c r="M73" i="72"/>
  <c r="O73" i="72" s="1" a="1"/>
  <c r="O73" i="72" s="1"/>
  <c r="M74" i="72"/>
  <c r="O74" i="72" s="1" a="1"/>
  <c r="O74" i="72" s="1"/>
  <c r="M75" i="72"/>
  <c r="O75" i="72" s="1" a="1"/>
  <c r="O75" i="72" s="1"/>
  <c r="M76" i="72"/>
  <c r="O76" i="72" s="1" a="1"/>
  <c r="O76" i="72" s="1"/>
  <c r="M77" i="72"/>
  <c r="M78" i="72"/>
  <c r="O78" i="72" s="1" a="1"/>
  <c r="O78" i="72" s="1"/>
  <c r="M79" i="72"/>
  <c r="M80" i="72"/>
  <c r="O80" i="72" s="1" a="1"/>
  <c r="O80" i="72" s="1"/>
  <c r="M81" i="72"/>
  <c r="O81" i="72" s="1" a="1"/>
  <c r="O81" i="72" s="1"/>
  <c r="M82" i="72"/>
  <c r="M83" i="72"/>
  <c r="O83" i="72" s="1" a="1"/>
  <c r="O83" i="72" s="1"/>
  <c r="M84" i="72"/>
  <c r="O84" i="72" s="1" a="1"/>
  <c r="O84" i="72" s="1"/>
  <c r="M85" i="72"/>
  <c r="O85" i="72" s="1" a="1"/>
  <c r="O85" i="72" s="1"/>
  <c r="M86" i="72"/>
  <c r="O86" i="72" s="1" a="1"/>
  <c r="O86" i="72" s="1"/>
  <c r="M87" i="72"/>
  <c r="O87" i="72" s="1" a="1"/>
  <c r="O87" i="72" s="1"/>
  <c r="M88" i="72"/>
  <c r="M89" i="72"/>
  <c r="O89" i="72" s="1" a="1"/>
  <c r="O89" i="72" s="1"/>
  <c r="M90" i="72"/>
  <c r="O90" i="72" s="1" a="1"/>
  <c r="O90" i="72" s="1"/>
  <c r="M91" i="72"/>
  <c r="O91" i="72" s="1" a="1"/>
  <c r="O91" i="72" s="1"/>
  <c r="M92" i="72"/>
  <c r="M93" i="72"/>
  <c r="O93" i="72" s="1" a="1"/>
  <c r="O93" i="72" s="1"/>
  <c r="M94" i="72"/>
  <c r="O94" i="72" s="1" a="1"/>
  <c r="O94" i="72" s="1"/>
  <c r="M95" i="72"/>
  <c r="O95" i="72" s="1" a="1"/>
  <c r="O95" i="72" s="1"/>
  <c r="M96" i="72"/>
  <c r="O96" i="72" s="1" a="1"/>
  <c r="O96" i="72" s="1"/>
  <c r="M97" i="72"/>
  <c r="M98" i="72"/>
  <c r="M99" i="72"/>
  <c r="O99" i="72" s="1" a="1"/>
  <c r="O99" i="72" s="1"/>
  <c r="M100" i="72"/>
  <c r="O100" i="72" s="1" a="1"/>
  <c r="O100" i="72" s="1"/>
  <c r="M101" i="72"/>
  <c r="M102" i="72"/>
  <c r="O102" i="72" s="1" a="1"/>
  <c r="O102" i="72" s="1"/>
  <c r="M103" i="72"/>
  <c r="M104" i="72"/>
  <c r="O104" i="72" s="1" a="1"/>
  <c r="O104" i="72" s="1"/>
  <c r="M105" i="72"/>
  <c r="O105" i="72" s="1" a="1"/>
  <c r="O105" i="72" s="1"/>
  <c r="M106" i="72"/>
  <c r="O106" i="72" s="1" a="1"/>
  <c r="O106" i="72" s="1"/>
  <c r="M107" i="72"/>
  <c r="M108" i="72"/>
  <c r="O108" i="72" s="1" a="1"/>
  <c r="O108" i="72" s="1"/>
  <c r="M109" i="72"/>
  <c r="M110" i="72"/>
  <c r="O110" i="72" s="1" a="1"/>
  <c r="O110" i="72" s="1"/>
  <c r="M111" i="72"/>
  <c r="O111" i="72" s="1" a="1"/>
  <c r="O111" i="72" s="1"/>
  <c r="M112" i="72"/>
  <c r="O112" i="72" s="1" a="1"/>
  <c r="O112" i="72" s="1"/>
  <c r="M113" i="72"/>
  <c r="M114" i="72"/>
  <c r="O114" i="72" s="1" a="1"/>
  <c r="O114" i="72" s="1"/>
  <c r="M115" i="72"/>
  <c r="O115" i="72" s="1" a="1"/>
  <c r="O115" i="72" s="1"/>
  <c r="M116" i="72"/>
  <c r="M117" i="72"/>
  <c r="O117" i="72" s="1" a="1"/>
  <c r="O117" i="72" s="1"/>
  <c r="L52" i="72" a="1"/>
  <c r="L52" i="72" s="1"/>
  <c r="L62" i="72" a="1"/>
  <c r="L62" i="72" s="1"/>
  <c r="L76" i="72" a="1"/>
  <c r="L76" i="72" s="1"/>
  <c r="L78" i="72" a="1"/>
  <c r="L78" i="72" s="1"/>
  <c r="L81" i="72" a="1"/>
  <c r="L81" i="72"/>
  <c r="L84" i="72" a="1"/>
  <c r="L84" i="72" s="1"/>
  <c r="L90" i="72" a="1"/>
  <c r="L90" i="72" s="1"/>
  <c r="L91" i="72" a="1"/>
  <c r="L91" i="72" s="1"/>
  <c r="L100" i="72" a="1"/>
  <c r="L100" i="72" s="1"/>
  <c r="L104" i="72" a="1"/>
  <c r="L104" i="72" s="1"/>
  <c r="L106" i="72" a="1"/>
  <c r="L106" i="72" s="1"/>
  <c r="L109" i="72" a="1"/>
  <c r="L109" i="72" s="1"/>
  <c r="L110" i="72" a="1"/>
  <c r="L110" i="72" s="1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35" i="72"/>
  <c r="K36" i="72"/>
  <c r="K37" i="72"/>
  <c r="K38" i="72"/>
  <c r="K39" i="72"/>
  <c r="K40" i="72"/>
  <c r="K41" i="72"/>
  <c r="K42" i="72"/>
  <c r="K43" i="72"/>
  <c r="K44" i="72"/>
  <c r="K45" i="72"/>
  <c r="K46" i="72"/>
  <c r="K47" i="72"/>
  <c r="K48" i="72"/>
  <c r="K49" i="72"/>
  <c r="K50" i="72"/>
  <c r="K51" i="72"/>
  <c r="L51" i="72" s="1" a="1"/>
  <c r="L51" i="72" s="1"/>
  <c r="K52" i="72"/>
  <c r="K53" i="72"/>
  <c r="K54" i="72"/>
  <c r="K55" i="72"/>
  <c r="K56" i="72"/>
  <c r="L56" i="72" s="1" a="1"/>
  <c r="L56" i="72" s="1"/>
  <c r="K57" i="72"/>
  <c r="K58" i="72"/>
  <c r="K59" i="72"/>
  <c r="K60" i="72"/>
  <c r="K61" i="72"/>
  <c r="K62" i="72"/>
  <c r="K63" i="72"/>
  <c r="K64" i="72"/>
  <c r="K65" i="72"/>
  <c r="K66" i="72"/>
  <c r="K67" i="72"/>
  <c r="K68" i="72"/>
  <c r="K69" i="72"/>
  <c r="K70" i="72"/>
  <c r="K71" i="72"/>
  <c r="K72" i="72"/>
  <c r="L72" i="72" s="1" a="1"/>
  <c r="L72" i="72" s="1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91" i="72"/>
  <c r="K92" i="72"/>
  <c r="K93" i="72"/>
  <c r="K94" i="72"/>
  <c r="K95" i="72"/>
  <c r="L95" i="72" s="1" a="1"/>
  <c r="L95" i="72" s="1"/>
  <c r="K96" i="72"/>
  <c r="K97" i="72"/>
  <c r="K98" i="72"/>
  <c r="K99" i="72"/>
  <c r="K100" i="72"/>
  <c r="K101" i="72"/>
  <c r="K102" i="72"/>
  <c r="K103" i="72"/>
  <c r="K104" i="72"/>
  <c r="K105" i="72"/>
  <c r="L105" i="72" s="1" a="1"/>
  <c r="L105" i="72" s="1"/>
  <c r="K106" i="72"/>
  <c r="K107" i="72"/>
  <c r="K108" i="72"/>
  <c r="K109" i="72"/>
  <c r="K110" i="72"/>
  <c r="K111" i="72"/>
  <c r="K112" i="72"/>
  <c r="K113" i="72"/>
  <c r="K114" i="72"/>
  <c r="K115" i="72"/>
  <c r="K116" i="72"/>
  <c r="K117" i="72"/>
  <c r="J19" i="72"/>
  <c r="J20" i="72"/>
  <c r="L20" i="72" s="1" a="1"/>
  <c r="L20" i="72" s="1"/>
  <c r="J21" i="72"/>
  <c r="L21" i="72" s="1" a="1"/>
  <c r="L21" i="72" s="1"/>
  <c r="J22" i="72"/>
  <c r="L22" i="72" s="1" a="1"/>
  <c r="L22" i="72" s="1"/>
  <c r="J23" i="72"/>
  <c r="L23" i="72" s="1" a="1"/>
  <c r="L23" i="72" s="1"/>
  <c r="J24" i="72"/>
  <c r="J25" i="72"/>
  <c r="L25" i="72" s="1" a="1"/>
  <c r="L25" i="72" s="1"/>
  <c r="J26" i="72"/>
  <c r="L26" i="72" s="1" a="1"/>
  <c r="L26" i="72" s="1"/>
  <c r="J27" i="72"/>
  <c r="J28" i="72"/>
  <c r="J29" i="72"/>
  <c r="L29" i="72" s="1" a="1"/>
  <c r="L29" i="72" s="1"/>
  <c r="J30" i="72"/>
  <c r="L30" i="72" s="1" a="1"/>
  <c r="L30" i="72" s="1"/>
  <c r="J31" i="72"/>
  <c r="J32" i="72"/>
  <c r="L32" i="72" s="1" a="1"/>
  <c r="L32" i="72" s="1"/>
  <c r="J33" i="72"/>
  <c r="L33" i="72" s="1" a="1"/>
  <c r="L33" i="72" s="1"/>
  <c r="J34" i="72"/>
  <c r="L34" i="72" s="1" a="1"/>
  <c r="L34" i="72" s="1"/>
  <c r="J35" i="72"/>
  <c r="L35" i="72" s="1" a="1"/>
  <c r="L35" i="72" s="1"/>
  <c r="J36" i="72"/>
  <c r="L36" i="72" s="1" a="1"/>
  <c r="L36" i="72" s="1"/>
  <c r="J37" i="72"/>
  <c r="L37" i="72" s="1" a="1"/>
  <c r="L37" i="72" s="1"/>
  <c r="J38" i="72"/>
  <c r="L38" i="72" s="1" a="1"/>
  <c r="L38" i="72" s="1"/>
  <c r="J39" i="72"/>
  <c r="L39" i="72" s="1" a="1"/>
  <c r="L39" i="72" s="1"/>
  <c r="J40" i="72"/>
  <c r="L40" i="72" s="1" a="1"/>
  <c r="L40" i="72" s="1"/>
  <c r="J41" i="72"/>
  <c r="L41" i="72" s="1" a="1"/>
  <c r="L41" i="72" s="1"/>
  <c r="J42" i="72"/>
  <c r="L42" i="72" s="1" a="1"/>
  <c r="L42" i="72" s="1"/>
  <c r="J43" i="72"/>
  <c r="L43" i="72" s="1" a="1"/>
  <c r="L43" i="72" s="1"/>
  <c r="J44" i="72"/>
  <c r="L44" i="72" s="1" a="1"/>
  <c r="L44" i="72" s="1"/>
  <c r="J45" i="72"/>
  <c r="L45" i="72" s="1" a="1"/>
  <c r="L45" i="72" s="1"/>
  <c r="J46" i="72"/>
  <c r="L46" i="72" s="1" a="1"/>
  <c r="L46" i="72" s="1"/>
  <c r="J47" i="72"/>
  <c r="L47" i="72" s="1" a="1"/>
  <c r="L47" i="72" s="1"/>
  <c r="J48" i="72"/>
  <c r="L48" i="72" s="1" a="1"/>
  <c r="L48" i="72" s="1"/>
  <c r="J49" i="72"/>
  <c r="L49" i="72" s="1" a="1"/>
  <c r="L49" i="72" s="1"/>
  <c r="J50" i="72"/>
  <c r="L50" i="72" s="1" a="1"/>
  <c r="L50" i="72" s="1"/>
  <c r="J51" i="72"/>
  <c r="J52" i="72"/>
  <c r="J53" i="72"/>
  <c r="L53" i="72" s="1" a="1"/>
  <c r="L53" i="72" s="1"/>
  <c r="J54" i="72"/>
  <c r="L54" i="72" s="1" a="1"/>
  <c r="L54" i="72" s="1"/>
  <c r="J55" i="72"/>
  <c r="L55" i="72" s="1" a="1"/>
  <c r="L55" i="72" s="1"/>
  <c r="J56" i="72"/>
  <c r="J57" i="72"/>
  <c r="L57" i="72" s="1" a="1"/>
  <c r="L57" i="72" s="1"/>
  <c r="J58" i="72"/>
  <c r="L58" i="72" s="1" a="1"/>
  <c r="L58" i="72" s="1"/>
  <c r="J59" i="72"/>
  <c r="L59" i="72" s="1" a="1"/>
  <c r="L59" i="72" s="1"/>
  <c r="J60" i="72"/>
  <c r="L60" i="72" s="1" a="1"/>
  <c r="L60" i="72" s="1"/>
  <c r="J61" i="72"/>
  <c r="L61" i="72" s="1" a="1"/>
  <c r="L61" i="72" s="1"/>
  <c r="J62" i="72"/>
  <c r="J63" i="72"/>
  <c r="L63" i="72" s="1" a="1"/>
  <c r="L63" i="72" s="1"/>
  <c r="J64" i="72"/>
  <c r="L64" i="72" s="1" a="1"/>
  <c r="L64" i="72" s="1"/>
  <c r="J65" i="72"/>
  <c r="L65" i="72" s="1" a="1"/>
  <c r="L65" i="72" s="1"/>
  <c r="J66" i="72"/>
  <c r="L66" i="72" s="1" a="1"/>
  <c r="L66" i="72" s="1"/>
  <c r="J67" i="72"/>
  <c r="L67" i="72" s="1" a="1"/>
  <c r="L67" i="72" s="1"/>
  <c r="J68" i="72"/>
  <c r="L68" i="72" s="1" a="1"/>
  <c r="L68" i="72" s="1"/>
  <c r="J69" i="72"/>
  <c r="L69" i="72" s="1" a="1"/>
  <c r="L69" i="72" s="1"/>
  <c r="J70" i="72"/>
  <c r="L70" i="72" s="1" a="1"/>
  <c r="L70" i="72" s="1"/>
  <c r="J71" i="72"/>
  <c r="L71" i="72" s="1" a="1"/>
  <c r="L71" i="72" s="1"/>
  <c r="J72" i="72"/>
  <c r="J73" i="72"/>
  <c r="L73" i="72" s="1" a="1"/>
  <c r="L73" i="72" s="1"/>
  <c r="J74" i="72"/>
  <c r="L74" i="72" s="1" a="1"/>
  <c r="L74" i="72" s="1"/>
  <c r="J75" i="72"/>
  <c r="L75" i="72" s="1" a="1"/>
  <c r="L75" i="72" s="1"/>
  <c r="J76" i="72"/>
  <c r="J77" i="72"/>
  <c r="L77" i="72" s="1" a="1"/>
  <c r="L77" i="72" s="1"/>
  <c r="J78" i="72"/>
  <c r="J79" i="72"/>
  <c r="L79" i="72" s="1" a="1"/>
  <c r="L79" i="72" s="1"/>
  <c r="J80" i="72"/>
  <c r="L80" i="72" s="1" a="1"/>
  <c r="L80" i="72" s="1"/>
  <c r="J81" i="72"/>
  <c r="J82" i="72"/>
  <c r="L82" i="72" s="1" a="1"/>
  <c r="L82" i="72" s="1"/>
  <c r="J83" i="72"/>
  <c r="L83" i="72" s="1" a="1"/>
  <c r="L83" i="72" s="1"/>
  <c r="J84" i="72"/>
  <c r="J85" i="72"/>
  <c r="L85" i="72" s="1" a="1"/>
  <c r="L85" i="72" s="1"/>
  <c r="J86" i="72"/>
  <c r="L86" i="72" s="1" a="1"/>
  <c r="L86" i="72" s="1"/>
  <c r="J87" i="72"/>
  <c r="L87" i="72" s="1" a="1"/>
  <c r="L87" i="72" s="1"/>
  <c r="J88" i="72"/>
  <c r="L88" i="72" s="1" a="1"/>
  <c r="L88" i="72" s="1"/>
  <c r="J89" i="72"/>
  <c r="L89" i="72" s="1" a="1"/>
  <c r="L89" i="72" s="1"/>
  <c r="J90" i="72"/>
  <c r="J91" i="72"/>
  <c r="J92" i="72"/>
  <c r="L92" i="72" s="1" a="1"/>
  <c r="L92" i="72" s="1"/>
  <c r="J93" i="72"/>
  <c r="L93" i="72" s="1" a="1"/>
  <c r="L93" i="72" s="1"/>
  <c r="J94" i="72"/>
  <c r="L94" i="72" s="1" a="1"/>
  <c r="L94" i="72" s="1"/>
  <c r="J95" i="72"/>
  <c r="J96" i="72"/>
  <c r="L96" i="72" s="1" a="1"/>
  <c r="L96" i="72" s="1"/>
  <c r="J97" i="72"/>
  <c r="L97" i="72" s="1" a="1"/>
  <c r="L97" i="72" s="1"/>
  <c r="J98" i="72"/>
  <c r="L98" i="72" s="1" a="1"/>
  <c r="L98" i="72" s="1"/>
  <c r="J99" i="72"/>
  <c r="L99" i="72" s="1" a="1"/>
  <c r="L99" i="72" s="1"/>
  <c r="J100" i="72"/>
  <c r="J101" i="72"/>
  <c r="L101" i="72" s="1" a="1"/>
  <c r="L101" i="72" s="1"/>
  <c r="J102" i="72"/>
  <c r="L102" i="72" s="1" a="1"/>
  <c r="L102" i="72" s="1"/>
  <c r="J103" i="72"/>
  <c r="L103" i="72" s="1" a="1"/>
  <c r="L103" i="72" s="1"/>
  <c r="J104" i="72"/>
  <c r="J105" i="72"/>
  <c r="J106" i="72"/>
  <c r="J107" i="72"/>
  <c r="L107" i="72" s="1" a="1"/>
  <c r="L107" i="72" s="1"/>
  <c r="J108" i="72"/>
  <c r="L108" i="72" s="1" a="1"/>
  <c r="L108" i="72" s="1"/>
  <c r="J109" i="72"/>
  <c r="J110" i="72"/>
  <c r="J111" i="72"/>
  <c r="L111" i="72" s="1" a="1"/>
  <c r="L111" i="72" s="1"/>
  <c r="J112" i="72"/>
  <c r="L112" i="72" s="1" a="1"/>
  <c r="L112" i="72" s="1"/>
  <c r="J113" i="72"/>
  <c r="L113" i="72" s="1" a="1"/>
  <c r="L113" i="72" s="1"/>
  <c r="J114" i="72"/>
  <c r="L114" i="72" s="1" a="1"/>
  <c r="L114" i="72" s="1"/>
  <c r="J115" i="72"/>
  <c r="L115" i="72" s="1" a="1"/>
  <c r="L115" i="72" s="1"/>
  <c r="J116" i="72"/>
  <c r="L116" i="72" s="1" a="1"/>
  <c r="L116" i="72" s="1"/>
  <c r="J117" i="72"/>
  <c r="L117" i="72" s="1" a="1"/>
  <c r="L117" i="72" s="1"/>
  <c r="I19" i="72" a="1"/>
  <c r="I19" i="72" s="1"/>
  <c r="I36" i="72" a="1"/>
  <c r="I36" i="72" s="1"/>
  <c r="I39" i="72" a="1"/>
  <c r="I39" i="72" s="1"/>
  <c r="X39" i="72" s="1" a="1"/>
  <c r="X39" i="72" s="1"/>
  <c r="I42" i="72" a="1"/>
  <c r="I42" i="72" s="1"/>
  <c r="I48" i="72" a="1"/>
  <c r="I48" i="72" s="1"/>
  <c r="I52" i="72" a="1"/>
  <c r="I52" i="72" s="1"/>
  <c r="X52" i="72" s="1" a="1"/>
  <c r="X52" i="72" s="1"/>
  <c r="I56" i="72" a="1"/>
  <c r="I56" i="72" s="1"/>
  <c r="I61" i="72" a="1"/>
  <c r="I61" i="72" s="1"/>
  <c r="I65" i="72" a="1"/>
  <c r="I65" i="72" s="1"/>
  <c r="I69" i="72" a="1"/>
  <c r="I69" i="72" s="1"/>
  <c r="I71" i="72" a="1"/>
  <c r="I71" i="72" s="1"/>
  <c r="X71" i="72" s="1" a="1"/>
  <c r="X71" i="72" s="1"/>
  <c r="I74" i="72" a="1"/>
  <c r="I74" i="72" s="1"/>
  <c r="I77" i="72" a="1"/>
  <c r="I77" i="72" s="1"/>
  <c r="X77" i="72" s="1" a="1"/>
  <c r="X77" i="72" s="1"/>
  <c r="I80" i="72" a="1"/>
  <c r="I80" i="72" s="1"/>
  <c r="X80" i="72" s="1" a="1"/>
  <c r="X80" i="72" s="1"/>
  <c r="I84" i="72" a="1"/>
  <c r="I84" i="72" s="1"/>
  <c r="I87" i="72" a="1"/>
  <c r="I87" i="72" s="1"/>
  <c r="I93" i="72" a="1"/>
  <c r="I93" i="72" s="1"/>
  <c r="I97" i="72" a="1"/>
  <c r="I97" i="72" s="1"/>
  <c r="I98" i="72" a="1"/>
  <c r="I98" i="72" s="1"/>
  <c r="I100" i="72" a="1"/>
  <c r="I100" i="72" s="1"/>
  <c r="X100" i="72" s="1" a="1"/>
  <c r="X100" i="72" s="1"/>
  <c r="I101" i="72" a="1"/>
  <c r="I101" i="72" s="1"/>
  <c r="I106" i="72" a="1"/>
  <c r="I106" i="72" s="1"/>
  <c r="I110" i="72" a="1"/>
  <c r="I110" i="72" s="1"/>
  <c r="X110" i="72" s="1" a="1"/>
  <c r="X110" i="72" s="1"/>
  <c r="I112" i="72" a="1"/>
  <c r="I112" i="72" s="1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I37" i="72" s="1" a="1"/>
  <c r="I37" i="72" s="1"/>
  <c r="H38" i="72"/>
  <c r="H39" i="72"/>
  <c r="H40" i="72"/>
  <c r="H41" i="72"/>
  <c r="H42" i="72"/>
  <c r="H43" i="72"/>
  <c r="H44" i="72"/>
  <c r="H45" i="72"/>
  <c r="H46" i="72"/>
  <c r="H47" i="72"/>
  <c r="I47" i="72" s="1" a="1"/>
  <c r="I47" i="72" s="1"/>
  <c r="H48" i="72"/>
  <c r="H49" i="72"/>
  <c r="H50" i="72"/>
  <c r="H51" i="72"/>
  <c r="H52" i="72"/>
  <c r="H53" i="72"/>
  <c r="H54" i="72"/>
  <c r="H55" i="72"/>
  <c r="H56" i="72"/>
  <c r="H57" i="72"/>
  <c r="I57" i="72" s="1" a="1"/>
  <c r="I57" i="72" s="1"/>
  <c r="H58" i="72"/>
  <c r="H59" i="72"/>
  <c r="H60" i="72"/>
  <c r="H61" i="72"/>
  <c r="H62" i="72"/>
  <c r="H63" i="72"/>
  <c r="H64" i="72"/>
  <c r="H65" i="72"/>
  <c r="H66" i="72"/>
  <c r="H67" i="72"/>
  <c r="H68" i="72"/>
  <c r="H69" i="72"/>
  <c r="H70" i="72"/>
  <c r="H71" i="72"/>
  <c r="H72" i="72"/>
  <c r="H73" i="72"/>
  <c r="H74" i="72"/>
  <c r="H75" i="72"/>
  <c r="H76" i="72"/>
  <c r="H77" i="72"/>
  <c r="H78" i="72"/>
  <c r="I78" i="72" s="1" a="1"/>
  <c r="I78" i="72" s="1"/>
  <c r="X78" i="72" s="1" a="1"/>
  <c r="X78" i="72" s="1"/>
  <c r="H79" i="72"/>
  <c r="H80" i="72"/>
  <c r="H81" i="72"/>
  <c r="H82" i="72"/>
  <c r="H83" i="72"/>
  <c r="I83" i="72" s="1" a="1"/>
  <c r="I83" i="72" s="1"/>
  <c r="H84" i="72"/>
  <c r="H85" i="72"/>
  <c r="H86" i="72"/>
  <c r="H87" i="72"/>
  <c r="H88" i="72"/>
  <c r="H89" i="72"/>
  <c r="H90" i="72"/>
  <c r="I90" i="72" s="1" a="1"/>
  <c r="I90" i="72" s="1"/>
  <c r="H91" i="72"/>
  <c r="H92" i="72"/>
  <c r="H93" i="72"/>
  <c r="H94" i="72"/>
  <c r="H95" i="72"/>
  <c r="H96" i="72"/>
  <c r="H97" i="72"/>
  <c r="H98" i="72"/>
  <c r="H99" i="72"/>
  <c r="H100" i="72"/>
  <c r="H101" i="72"/>
  <c r="H102" i="72"/>
  <c r="H103" i="72"/>
  <c r="H104" i="72"/>
  <c r="H105" i="72"/>
  <c r="I105" i="72" s="1" a="1"/>
  <c r="I105" i="72" s="1"/>
  <c r="H106" i="72"/>
  <c r="H107" i="72"/>
  <c r="H108" i="72"/>
  <c r="H109" i="72"/>
  <c r="H110" i="72"/>
  <c r="H111" i="72"/>
  <c r="I111" i="72" s="1" a="1"/>
  <c r="I111" i="72" s="1"/>
  <c r="H112" i="72"/>
  <c r="H113" i="72"/>
  <c r="H114" i="72"/>
  <c r="H115" i="72"/>
  <c r="H116" i="72"/>
  <c r="H117" i="72"/>
  <c r="I117" i="72" s="1" a="1"/>
  <c r="I117" i="72" s="1"/>
  <c r="G19" i="72"/>
  <c r="G20" i="72"/>
  <c r="I20" i="72" s="1" a="1"/>
  <c r="I20" i="72" s="1"/>
  <c r="G21" i="72"/>
  <c r="I21" i="72" s="1" a="1"/>
  <c r="I21" i="72" s="1"/>
  <c r="G22" i="72"/>
  <c r="I22" i="72" s="1" a="1"/>
  <c r="I22" i="72" s="1"/>
  <c r="G23" i="72"/>
  <c r="I23" i="72" s="1" a="1"/>
  <c r="I23" i="72" s="1"/>
  <c r="G24" i="72"/>
  <c r="G25" i="72"/>
  <c r="I25" i="72" s="1" a="1"/>
  <c r="I25" i="72" s="1"/>
  <c r="G26" i="72"/>
  <c r="I26" i="72" s="1" a="1"/>
  <c r="I26" i="72" s="1"/>
  <c r="G27" i="72"/>
  <c r="I27" i="72" s="1" a="1"/>
  <c r="I27" i="72" s="1"/>
  <c r="G28" i="72"/>
  <c r="I28" i="72" s="1" a="1"/>
  <c r="I28" i="72" s="1"/>
  <c r="G29" i="72"/>
  <c r="G30" i="72"/>
  <c r="G31" i="72"/>
  <c r="G32" i="72"/>
  <c r="I32" i="72" s="1" a="1"/>
  <c r="I32" i="72" s="1"/>
  <c r="G33" i="72"/>
  <c r="I33" i="72" s="1" a="1"/>
  <c r="I33" i="72" s="1"/>
  <c r="G34" i="72"/>
  <c r="I34" i="72" s="1" a="1"/>
  <c r="I34" i="72" s="1"/>
  <c r="G35" i="72"/>
  <c r="I35" i="72" s="1" a="1"/>
  <c r="I35" i="72" s="1"/>
  <c r="X35" i="72" s="1" a="1"/>
  <c r="X35" i="72" s="1"/>
  <c r="G36" i="72"/>
  <c r="G37" i="72"/>
  <c r="G38" i="72"/>
  <c r="I38" i="72" s="1" a="1"/>
  <c r="I38" i="72" s="1"/>
  <c r="G39" i="72"/>
  <c r="G40" i="72"/>
  <c r="I40" i="72" s="1" a="1"/>
  <c r="I40" i="72" s="1"/>
  <c r="G41" i="72"/>
  <c r="I41" i="72" s="1" a="1"/>
  <c r="I41" i="72" s="1"/>
  <c r="G42" i="72"/>
  <c r="G43" i="72"/>
  <c r="I43" i="72" s="1" a="1"/>
  <c r="I43" i="72" s="1"/>
  <c r="X43" i="72" s="1" a="1"/>
  <c r="X43" i="72" s="1"/>
  <c r="G44" i="72"/>
  <c r="I44" i="72" s="1" a="1"/>
  <c r="I44" i="72" s="1"/>
  <c r="G45" i="72"/>
  <c r="I45" i="72" s="1" a="1"/>
  <c r="I45" i="72" s="1"/>
  <c r="G46" i="72"/>
  <c r="I46" i="72" s="1" a="1"/>
  <c r="I46" i="72" s="1"/>
  <c r="G47" i="72"/>
  <c r="G48" i="72"/>
  <c r="G49" i="72"/>
  <c r="I49" i="72" s="1" a="1"/>
  <c r="I49" i="72" s="1"/>
  <c r="G50" i="72"/>
  <c r="I50" i="72" s="1" a="1"/>
  <c r="I50" i="72" s="1"/>
  <c r="G51" i="72"/>
  <c r="I51" i="72" s="1" a="1"/>
  <c r="I51" i="72" s="1"/>
  <c r="X51" i="72" s="1" a="1"/>
  <c r="X51" i="72" s="1"/>
  <c r="G52" i="72"/>
  <c r="G53" i="72"/>
  <c r="I53" i="72" s="1" a="1"/>
  <c r="I53" i="72" s="1"/>
  <c r="X53" i="72" s="1" a="1"/>
  <c r="X53" i="72" s="1"/>
  <c r="G54" i="72"/>
  <c r="I54" i="72" s="1" a="1"/>
  <c r="I54" i="72" s="1"/>
  <c r="G55" i="72"/>
  <c r="I55" i="72" s="1" a="1"/>
  <c r="I55" i="72" s="1"/>
  <c r="G56" i="72"/>
  <c r="G57" i="72"/>
  <c r="G58" i="72"/>
  <c r="I58" i="72" s="1" a="1"/>
  <c r="I58" i="72" s="1"/>
  <c r="G59" i="72"/>
  <c r="I59" i="72" s="1" a="1"/>
  <c r="I59" i="72" s="1"/>
  <c r="X59" i="72" s="1" a="1"/>
  <c r="X59" i="72" s="1"/>
  <c r="G60" i="72"/>
  <c r="I60" i="72" s="1" a="1"/>
  <c r="I60" i="72" s="1"/>
  <c r="G61" i="72"/>
  <c r="G62" i="72"/>
  <c r="I62" i="72" s="1" a="1"/>
  <c r="I62" i="72" s="1"/>
  <c r="X62" i="72" s="1" a="1"/>
  <c r="X62" i="72" s="1"/>
  <c r="G63" i="72"/>
  <c r="I63" i="72" s="1" a="1"/>
  <c r="I63" i="72" s="1"/>
  <c r="G64" i="72"/>
  <c r="I64" i="72" s="1" a="1"/>
  <c r="I64" i="72" s="1"/>
  <c r="G65" i="72"/>
  <c r="G66" i="72"/>
  <c r="I66" i="72" s="1" a="1"/>
  <c r="I66" i="72" s="1"/>
  <c r="G67" i="72"/>
  <c r="I67" i="72" s="1" a="1"/>
  <c r="I67" i="72" s="1"/>
  <c r="X67" i="72" s="1" a="1"/>
  <c r="X67" i="72" s="1"/>
  <c r="G68" i="72"/>
  <c r="I68" i="72" s="1" a="1"/>
  <c r="I68" i="72" s="1"/>
  <c r="X68" i="72" s="1" a="1"/>
  <c r="X68" i="72" s="1"/>
  <c r="G69" i="72"/>
  <c r="G70" i="72"/>
  <c r="I70" i="72" s="1" a="1"/>
  <c r="I70" i="72" s="1"/>
  <c r="G71" i="72"/>
  <c r="G72" i="72"/>
  <c r="I72" i="72" s="1" a="1"/>
  <c r="I72" i="72" s="1"/>
  <c r="G73" i="72"/>
  <c r="I73" i="72" s="1" a="1"/>
  <c r="I73" i="72" s="1"/>
  <c r="G74" i="72"/>
  <c r="G75" i="72"/>
  <c r="I75" i="72" s="1" a="1"/>
  <c r="I75" i="72" s="1"/>
  <c r="G76" i="72"/>
  <c r="I76" i="72" s="1" a="1"/>
  <c r="I76" i="72" s="1"/>
  <c r="G77" i="72"/>
  <c r="G78" i="72"/>
  <c r="G79" i="72"/>
  <c r="I79" i="72" s="1" a="1"/>
  <c r="I79" i="72" s="1"/>
  <c r="G80" i="72"/>
  <c r="G81" i="72"/>
  <c r="I81" i="72" s="1" a="1"/>
  <c r="I81" i="72" s="1"/>
  <c r="G82" i="72"/>
  <c r="I82" i="72" s="1" a="1"/>
  <c r="I82" i="72" s="1"/>
  <c r="G83" i="72"/>
  <c r="G84" i="72"/>
  <c r="G85" i="72"/>
  <c r="I85" i="72" s="1" a="1"/>
  <c r="I85" i="72" s="1"/>
  <c r="X85" i="72" s="1" a="1"/>
  <c r="X85" i="72" s="1"/>
  <c r="G86" i="72"/>
  <c r="I86" i="72" s="1" a="1"/>
  <c r="I86" i="72" s="1"/>
  <c r="G87" i="72"/>
  <c r="G88" i="72"/>
  <c r="I88" i="72" s="1" a="1"/>
  <c r="I88" i="72" s="1"/>
  <c r="X88" i="72" s="1" a="1"/>
  <c r="X88" i="72" s="1"/>
  <c r="G89" i="72"/>
  <c r="I89" i="72" s="1" a="1"/>
  <c r="I89" i="72" s="1"/>
  <c r="G90" i="72"/>
  <c r="G91" i="72"/>
  <c r="I91" i="72" s="1" a="1"/>
  <c r="I91" i="72" s="1"/>
  <c r="G92" i="72"/>
  <c r="I92" i="72" s="1" a="1"/>
  <c r="I92" i="72" s="1"/>
  <c r="G93" i="72"/>
  <c r="G94" i="72"/>
  <c r="I94" i="72" s="1" a="1"/>
  <c r="I94" i="72" s="1"/>
  <c r="G95" i="72"/>
  <c r="I95" i="72" s="1" a="1"/>
  <c r="I95" i="72" s="1"/>
  <c r="G96" i="72"/>
  <c r="I96" i="72" s="1" a="1"/>
  <c r="I96" i="72" s="1"/>
  <c r="G97" i="72"/>
  <c r="G98" i="72"/>
  <c r="G99" i="72"/>
  <c r="I99" i="72" s="1" a="1"/>
  <c r="I99" i="72" s="1"/>
  <c r="X99" i="72" s="1" a="1"/>
  <c r="X99" i="72" s="1"/>
  <c r="G100" i="72"/>
  <c r="G101" i="72"/>
  <c r="G102" i="72"/>
  <c r="I102" i="72" s="1" a="1"/>
  <c r="I102" i="72" s="1"/>
  <c r="G103" i="72"/>
  <c r="I103" i="72" s="1" a="1"/>
  <c r="I103" i="72" s="1"/>
  <c r="X103" i="72" s="1" a="1"/>
  <c r="X103" i="72" s="1"/>
  <c r="G104" i="72"/>
  <c r="I104" i="72" s="1" a="1"/>
  <c r="I104" i="72" s="1"/>
  <c r="G105" i="72"/>
  <c r="G106" i="72"/>
  <c r="G107" i="72"/>
  <c r="I107" i="72" s="1" a="1"/>
  <c r="I107" i="72" s="1"/>
  <c r="X107" i="72" s="1" a="1"/>
  <c r="X107" i="72" s="1"/>
  <c r="G108" i="72"/>
  <c r="I108" i="72" s="1" a="1"/>
  <c r="I108" i="72" s="1"/>
  <c r="G109" i="72"/>
  <c r="I109" i="72" s="1" a="1"/>
  <c r="I109" i="72" s="1"/>
  <c r="G110" i="72"/>
  <c r="G111" i="72"/>
  <c r="G112" i="72"/>
  <c r="G113" i="72"/>
  <c r="I113" i="72" s="1" a="1"/>
  <c r="I113" i="72" s="1"/>
  <c r="G114" i="72"/>
  <c r="I114" i="72" s="1" a="1"/>
  <c r="I114" i="72" s="1"/>
  <c r="X114" i="72" s="1" a="1"/>
  <c r="X114" i="72" s="1"/>
  <c r="G115" i="72"/>
  <c r="I115" i="72" s="1" a="1"/>
  <c r="I115" i="72" s="1"/>
  <c r="X115" i="72" s="1" a="1"/>
  <c r="X115" i="72" s="1"/>
  <c r="G116" i="72"/>
  <c r="I116" i="72" s="1" a="1"/>
  <c r="I116" i="72" s="1"/>
  <c r="X116" i="72" s="1" a="1"/>
  <c r="X116" i="72" s="1"/>
  <c r="G117" i="72"/>
  <c r="T18" i="72"/>
  <c r="U18" i="72"/>
  <c r="V18" i="72"/>
  <c r="W18" i="72"/>
  <c r="S18" i="72"/>
  <c r="Q18" i="72"/>
  <c r="P18" i="72"/>
  <c r="R18" i="72" s="1" a="1"/>
  <c r="R18" i="72" s="1"/>
  <c r="N18" i="72"/>
  <c r="M18" i="72"/>
  <c r="O18" i="72" s="1" a="1"/>
  <c r="O18" i="72" s="1"/>
  <c r="K18" i="72"/>
  <c r="J18" i="72"/>
  <c r="H18" i="72"/>
  <c r="G18" i="72"/>
  <c r="I18" i="72" s="1" a="1"/>
  <c r="I18" i="72" s="1"/>
  <c r="M18" i="66"/>
  <c r="G32" i="66"/>
  <c r="B16" i="66"/>
  <c r="J16" i="66"/>
  <c r="N41" i="66"/>
  <c r="I41" i="66"/>
  <c r="N40" i="66"/>
  <c r="I40" i="66"/>
  <c r="M38" i="66"/>
  <c r="L38" i="66"/>
  <c r="K38" i="66"/>
  <c r="J33" i="66"/>
  <c r="O32" i="66"/>
  <c r="O35" i="66" s="1"/>
  <c r="J32" i="66"/>
  <c r="O31" i="66"/>
  <c r="J31" i="66"/>
  <c r="M29" i="66"/>
  <c r="M28" i="66"/>
  <c r="M27" i="66"/>
  <c r="M26" i="66"/>
  <c r="J26" i="66"/>
  <c r="M25" i="66"/>
  <c r="M24" i="66"/>
  <c r="J24" i="66"/>
  <c r="M23" i="66"/>
  <c r="M22" i="66"/>
  <c r="J22" i="66"/>
  <c r="M21" i="66"/>
  <c r="M20" i="66"/>
  <c r="J20" i="66"/>
  <c r="M19" i="66"/>
  <c r="J18" i="66"/>
  <c r="O17" i="66"/>
  <c r="J17" i="66"/>
  <c r="L14" i="66"/>
  <c r="J14" i="66"/>
  <c r="I13" i="66"/>
  <c r="N11" i="66"/>
  <c r="N8" i="66"/>
  <c r="N7" i="66"/>
  <c r="I7" i="66"/>
  <c r="I6" i="66"/>
  <c r="I5" i="66"/>
  <c r="I4" i="66"/>
  <c r="N3" i="66"/>
  <c r="I3" i="66"/>
  <c r="F40" i="66"/>
  <c r="A40" i="66"/>
  <c r="AD30" i="23"/>
  <c r="O21" i="72" l="1" a="1"/>
  <c r="O21" i="72" s="1"/>
  <c r="R21" i="72" a="1"/>
  <c r="R21" i="72" s="1"/>
  <c r="O26" i="72" a="1"/>
  <c r="O26" i="72" s="1"/>
  <c r="X26" i="72" s="1" a="1"/>
  <c r="X26" i="72" s="1"/>
  <c r="Y26" i="72" s="1" a="1"/>
  <c r="Y26" i="72" s="1"/>
  <c r="L28" i="72" a="1"/>
  <c r="L28" i="72" s="1"/>
  <c r="I29" i="72" a="1"/>
  <c r="I29" i="72" s="1"/>
  <c r="L27" i="72" a="1"/>
  <c r="L27" i="72" s="1"/>
  <c r="I31" i="72" a="1"/>
  <c r="I31" i="72" s="1"/>
  <c r="O19" i="72" a="1"/>
  <c r="O19" i="72" s="1"/>
  <c r="L19" i="72" a="1"/>
  <c r="L19" i="72" s="1"/>
  <c r="R25" i="72" a="1"/>
  <c r="R25" i="72" s="1"/>
  <c r="O22" i="72" a="1"/>
  <c r="O22" i="72" s="1"/>
  <c r="L31" i="72" a="1"/>
  <c r="L31" i="72" s="1"/>
  <c r="L18" i="72" a="1"/>
  <c r="L18" i="72" s="1"/>
  <c r="O30" i="72" a="1"/>
  <c r="O30" i="72" s="1"/>
  <c r="O29" i="72" a="1"/>
  <c r="O29" i="72" s="1"/>
  <c r="O25" i="72" a="1"/>
  <c r="O25" i="72" s="1"/>
  <c r="X25" i="72" s="1" a="1"/>
  <c r="X25" i="72" s="1"/>
  <c r="Y25" i="72" s="1" a="1"/>
  <c r="Y25" i="72" s="1"/>
  <c r="I24" i="72" a="1"/>
  <c r="I24" i="72" s="1"/>
  <c r="X21" i="72" a="1"/>
  <c r="X21" i="72" s="1"/>
  <c r="Y21" i="72" s="1" a="1"/>
  <c r="Y21" i="72" s="1"/>
  <c r="I30" i="72" a="1"/>
  <c r="I30" i="72" s="1"/>
  <c r="R27" i="72" a="1"/>
  <c r="R27" i="72" s="1"/>
  <c r="X27" i="72" s="1" a="1"/>
  <c r="X27" i="72" s="1"/>
  <c r="Y27" i="72" s="1" a="1"/>
  <c r="Y27" i="72" s="1"/>
  <c r="R30" i="72" a="1"/>
  <c r="R30" i="72" s="1"/>
  <c r="AB116" i="72"/>
  <c r="Z116" i="72" s="1"/>
  <c r="AB35" i="72"/>
  <c r="Z35" i="72" s="1"/>
  <c r="X50" i="72" a="1"/>
  <c r="X50" i="72" s="1"/>
  <c r="X96" i="72" a="1"/>
  <c r="X96" i="72" s="1"/>
  <c r="X94" i="72" a="1"/>
  <c r="X94" i="72" s="1"/>
  <c r="X46" i="72" a="1"/>
  <c r="X46" i="72" s="1"/>
  <c r="X56" i="72" a="1"/>
  <c r="X56" i="72" s="1"/>
  <c r="AB77" i="72"/>
  <c r="Z77" i="72" s="1"/>
  <c r="X117" i="72" a="1"/>
  <c r="X117" i="72" s="1"/>
  <c r="X65" i="72" a="1"/>
  <c r="X65" i="72" s="1"/>
  <c r="X112" i="72" a="1"/>
  <c r="X112" i="72" s="1"/>
  <c r="AB62" i="72"/>
  <c r="Z62" i="72" s="1"/>
  <c r="AB110" i="72"/>
  <c r="Z110" i="72" s="1"/>
  <c r="X109" i="72" a="1"/>
  <c r="X109" i="72" s="1"/>
  <c r="X45" i="72" a="1"/>
  <c r="X45" i="72" s="1"/>
  <c r="X106" i="72" a="1"/>
  <c r="X106" i="72" s="1"/>
  <c r="AB52" i="72"/>
  <c r="Z52" i="72" s="1"/>
  <c r="AB80" i="72"/>
  <c r="Z80" i="72" s="1"/>
  <c r="AB67" i="72"/>
  <c r="Z67" i="72" s="1"/>
  <c r="AB114" i="72"/>
  <c r="Z114" i="72" s="1"/>
  <c r="X49" i="72" a="1"/>
  <c r="X49" i="72" s="1"/>
  <c r="X63" i="72" a="1"/>
  <c r="X63" i="72" s="1"/>
  <c r="X108" i="72" a="1"/>
  <c r="X108" i="72" s="1"/>
  <c r="X92" i="72" a="1"/>
  <c r="X92" i="72" s="1"/>
  <c r="X76" i="72" a="1"/>
  <c r="X76" i="72" s="1"/>
  <c r="X60" i="72" a="1"/>
  <c r="X60" i="72" s="1"/>
  <c r="X44" i="72" a="1"/>
  <c r="X44" i="72" s="1"/>
  <c r="X28" i="72" a="1"/>
  <c r="X28" i="72" s="1"/>
  <c r="Y28" i="72" s="1" a="1"/>
  <c r="Y28" i="72" s="1"/>
  <c r="X111" i="72" a="1"/>
  <c r="X111" i="72" s="1"/>
  <c r="X47" i="72" a="1"/>
  <c r="X47" i="72" s="1"/>
  <c r="X31" i="72" a="1"/>
  <c r="X31" i="72" s="1"/>
  <c r="Y31" i="72" s="1" a="1"/>
  <c r="Y31" i="72" s="1"/>
  <c r="X101" i="72" a="1"/>
  <c r="X101" i="72" s="1"/>
  <c r="X48" i="72" a="1"/>
  <c r="X48" i="72" s="1"/>
  <c r="AB53" i="72"/>
  <c r="Z53" i="72" s="1"/>
  <c r="AB99" i="72"/>
  <c r="Z99" i="72" s="1"/>
  <c r="AB71" i="72"/>
  <c r="Z71" i="72" s="1"/>
  <c r="X113" i="72" a="1"/>
  <c r="X113" i="72" s="1"/>
  <c r="X32" i="72" a="1"/>
  <c r="X32" i="72" s="1"/>
  <c r="X79" i="72" a="1"/>
  <c r="X79" i="72" s="1"/>
  <c r="AB107" i="72"/>
  <c r="Z107" i="72" s="1"/>
  <c r="AB78" i="72"/>
  <c r="Z78" i="72" s="1"/>
  <c r="AB100" i="72"/>
  <c r="Z100" i="72" s="1"/>
  <c r="X42" i="72" a="1"/>
  <c r="X42" i="72" s="1"/>
  <c r="AB85" i="72"/>
  <c r="Z85" i="72" s="1"/>
  <c r="AB68" i="72"/>
  <c r="Z68" i="72" s="1"/>
  <c r="AB51" i="72"/>
  <c r="Z51" i="72" s="1"/>
  <c r="X66" i="72" a="1"/>
  <c r="X66" i="72" s="1"/>
  <c r="X81" i="72" a="1"/>
  <c r="X81" i="72" s="1"/>
  <c r="X64" i="72" a="1"/>
  <c r="X64" i="72" s="1"/>
  <c r="AB43" i="72"/>
  <c r="Z43" i="72" s="1"/>
  <c r="X58" i="72" a="1"/>
  <c r="X58" i="72" s="1"/>
  <c r="X98" i="72" a="1"/>
  <c r="X98" i="72" s="1"/>
  <c r="AB39" i="72"/>
  <c r="Z39" i="72" s="1"/>
  <c r="X37" i="72" a="1"/>
  <c r="X37" i="72" s="1"/>
  <c r="X69" i="72" a="1"/>
  <c r="X69" i="72" s="1"/>
  <c r="X75" i="72" a="1"/>
  <c r="X75" i="72" s="1"/>
  <c r="X41" i="72" a="1"/>
  <c r="X41" i="72" s="1"/>
  <c r="X97" i="72" a="1"/>
  <c r="X97" i="72" s="1"/>
  <c r="X36" i="72" a="1"/>
  <c r="X36" i="72" s="1"/>
  <c r="X33" i="72" a="1"/>
  <c r="X33" i="72" s="1"/>
  <c r="X61" i="72" a="1"/>
  <c r="X61" i="72" s="1"/>
  <c r="X89" i="72" a="1"/>
  <c r="X89" i="72" s="1"/>
  <c r="X40" i="72" a="1"/>
  <c r="X40" i="72" s="1"/>
  <c r="X93" i="72" a="1"/>
  <c r="X93" i="72" s="1"/>
  <c r="X29" i="72" a="1"/>
  <c r="X29" i="72" s="1"/>
  <c r="Y29" i="72" s="1" a="1"/>
  <c r="Y29" i="72" s="1"/>
  <c r="AB115" i="72"/>
  <c r="Z115" i="72" s="1"/>
  <c r="X82" i="72" a="1"/>
  <c r="X82" i="72" s="1"/>
  <c r="X83" i="72" a="1"/>
  <c r="X83" i="72" s="1"/>
  <c r="AB59" i="72"/>
  <c r="Z59" i="72" s="1"/>
  <c r="X73" i="72" a="1"/>
  <c r="X73" i="72" s="1"/>
  <c r="X104" i="72" a="1"/>
  <c r="X104" i="72" s="1"/>
  <c r="X72" i="72" a="1"/>
  <c r="X72" i="72" s="1"/>
  <c r="AB103" i="72"/>
  <c r="Z103" i="72" s="1"/>
  <c r="X55" i="72" a="1"/>
  <c r="X55" i="72" s="1"/>
  <c r="X90" i="72" a="1"/>
  <c r="X90" i="72" s="1"/>
  <c r="X87" i="72" a="1"/>
  <c r="X87" i="72" s="1"/>
  <c r="X23" i="72" a="1"/>
  <c r="X23" i="72" s="1"/>
  <c r="Y23" i="72" s="1" a="1"/>
  <c r="Y23" i="72" s="1"/>
  <c r="X20" i="72" a="1"/>
  <c r="X20" i="72" s="1"/>
  <c r="Y20" i="72" s="1" a="1"/>
  <c r="Y20" i="72" s="1"/>
  <c r="X74" i="72" a="1"/>
  <c r="X74" i="72" s="1"/>
  <c r="X34" i="72" a="1"/>
  <c r="X34" i="72" s="1"/>
  <c r="X95" i="72" a="1"/>
  <c r="X95" i="72" s="1"/>
  <c r="X91" i="72" a="1"/>
  <c r="X91" i="72" s="1"/>
  <c r="AB88" i="72"/>
  <c r="Z88" i="72" s="1"/>
  <c r="X102" i="72" a="1"/>
  <c r="X102" i="72" s="1"/>
  <c r="X86" i="72" a="1"/>
  <c r="X86" i="72" s="1"/>
  <c r="X70" i="72" a="1"/>
  <c r="X70" i="72" s="1"/>
  <c r="X54" i="72" a="1"/>
  <c r="X54" i="72" s="1"/>
  <c r="X38" i="72" a="1"/>
  <c r="X38" i="72" s="1"/>
  <c r="X22" i="72" a="1"/>
  <c r="X22" i="72" s="1"/>
  <c r="Y22" i="72" s="1" a="1"/>
  <c r="Y22" i="72" s="1"/>
  <c r="X105" i="72" a="1"/>
  <c r="X105" i="72" s="1"/>
  <c r="X57" i="72" a="1"/>
  <c r="X57" i="72" s="1"/>
  <c r="X84" i="72" a="1"/>
  <c r="X84" i="72" s="1"/>
  <c r="X19" i="72" a="1"/>
  <c r="X19" i="72" s="1"/>
  <c r="Y19" i="72" s="1" a="1"/>
  <c r="Y19" i="72" s="1"/>
  <c r="O24" i="72" a="1"/>
  <c r="O24" i="72" s="1"/>
  <c r="L24" i="72" a="1"/>
  <c r="L24" i="72" s="1"/>
  <c r="X24" i="72" s="1" a="1"/>
  <c r="X24" i="72" s="1"/>
  <c r="Y24" i="72" s="1" a="1"/>
  <c r="Y24" i="72" s="1"/>
  <c r="X18" i="72" a="1"/>
  <c r="X18" i="72" s="1"/>
  <c r="Y18" i="72" s="1" a="1"/>
  <c r="Y18" i="72" s="1"/>
  <c r="A8" i="72"/>
  <c r="A9" i="72"/>
  <c r="C7" i="72"/>
  <c r="C8" i="72"/>
  <c r="B7" i="72"/>
  <c r="B8" i="72"/>
  <c r="B9" i="72"/>
  <c r="D9" i="72"/>
  <c r="E29" i="66"/>
  <c r="E28" i="66"/>
  <c r="E27" i="66"/>
  <c r="E26" i="66"/>
  <c r="E25" i="66"/>
  <c r="E24" i="66"/>
  <c r="E23" i="66"/>
  <c r="E22" i="66"/>
  <c r="E21" i="66"/>
  <c r="E20" i="66"/>
  <c r="E19" i="66"/>
  <c r="E18" i="66"/>
  <c r="D38" i="66"/>
  <c r="B33" i="66"/>
  <c r="B32" i="66"/>
  <c r="B31" i="66"/>
  <c r="W17" i="72"/>
  <c r="S17" i="72"/>
  <c r="Q17" i="72"/>
  <c r="U16" i="72"/>
  <c r="T16" i="72"/>
  <c r="S16" i="72"/>
  <c r="K16" i="72"/>
  <c r="J16" i="72"/>
  <c r="X17" i="23"/>
  <c r="V16" i="72" s="1"/>
  <c r="W17" i="23"/>
  <c r="V17" i="23"/>
  <c r="U17" i="23"/>
  <c r="T17" i="23"/>
  <c r="Q16" i="72" s="1"/>
  <c r="S17" i="23"/>
  <c r="P16" i="72" s="1"/>
  <c r="R17" i="23"/>
  <c r="N16" i="72" s="1"/>
  <c r="Q17" i="23"/>
  <c r="M16" i="72" s="1"/>
  <c r="P17" i="23"/>
  <c r="O17" i="23"/>
  <c r="N17" i="23"/>
  <c r="H16" i="72" s="1"/>
  <c r="M17" i="23"/>
  <c r="G16" i="72" s="1"/>
  <c r="X18" i="23"/>
  <c r="K29" i="66" s="1"/>
  <c r="W18" i="23"/>
  <c r="K28" i="66" s="1"/>
  <c r="V18" i="23"/>
  <c r="K27" i="66" s="1"/>
  <c r="U18" i="23"/>
  <c r="K26" i="66" s="1"/>
  <c r="T18" i="23"/>
  <c r="K25" i="66" s="1"/>
  <c r="S18" i="23"/>
  <c r="K24" i="66" s="1"/>
  <c r="R18" i="23"/>
  <c r="K23" i="66" s="1"/>
  <c r="Q18" i="23"/>
  <c r="K22" i="66" s="1"/>
  <c r="P18" i="23"/>
  <c r="K21" i="66" s="1"/>
  <c r="O18" i="23"/>
  <c r="K20" i="66" s="1"/>
  <c r="N18" i="23"/>
  <c r="K19" i="66" s="1"/>
  <c r="M18" i="23"/>
  <c r="K18" i="66" s="1"/>
  <c r="AA19" i="23" a="1"/>
  <c r="AA19" i="23" s="1"/>
  <c r="AD29" i="23"/>
  <c r="AD28" i="23"/>
  <c r="AD27" i="23"/>
  <c r="AD26" i="23"/>
  <c r="AD25" i="23"/>
  <c r="AD24" i="23"/>
  <c r="AD23" i="23"/>
  <c r="AD22" i="23"/>
  <c r="AD21" i="23"/>
  <c r="AD20" i="23"/>
  <c r="AD19" i="23"/>
  <c r="AA16" i="72" s="1"/>
  <c r="AC18" i="23"/>
  <c r="G17" i="66"/>
  <c r="C29" i="66"/>
  <c r="C28" i="66"/>
  <c r="C26" i="66"/>
  <c r="C24" i="66"/>
  <c r="C20" i="66"/>
  <c r="B26" i="66"/>
  <c r="B24" i="66"/>
  <c r="B22" i="66"/>
  <c r="B18" i="66"/>
  <c r="B20" i="66"/>
  <c r="B17" i="66"/>
  <c r="A13" i="66"/>
  <c r="F11" i="66"/>
  <c r="F8" i="66"/>
  <c r="F7" i="66"/>
  <c r="F3" i="66"/>
  <c r="O3" i="66" s="1"/>
  <c r="A7" i="66"/>
  <c r="J7" i="66" s="1"/>
  <c r="A6" i="66"/>
  <c r="J6" i="66" s="1"/>
  <c r="A5" i="66"/>
  <c r="J5" i="66" s="1"/>
  <c r="A4" i="66"/>
  <c r="J4" i="66" s="1"/>
  <c r="A3" i="66"/>
  <c r="J3" i="66" s="1"/>
  <c r="X30" i="72" l="1" a="1"/>
  <c r="X30" i="72" s="1"/>
  <c r="Y30" i="72" s="1" a="1"/>
  <c r="Y30" i="72" s="1"/>
  <c r="AB30" i="72" s="1"/>
  <c r="AC30" i="72" s="1"/>
  <c r="AC62" i="72"/>
  <c r="AC100" i="72"/>
  <c r="AC78" i="72"/>
  <c r="AC77" i="72"/>
  <c r="AC39" i="72"/>
  <c r="AC88" i="72"/>
  <c r="AC85" i="72"/>
  <c r="AC115" i="72"/>
  <c r="AC114" i="72"/>
  <c r="AC67" i="72"/>
  <c r="AC51" i="72"/>
  <c r="AC103" i="72"/>
  <c r="AC59" i="72"/>
  <c r="AC35" i="72"/>
  <c r="AC68" i="72"/>
  <c r="AC110" i="72"/>
  <c r="AC107" i="72"/>
  <c r="AC71" i="72"/>
  <c r="AC43" i="72"/>
  <c r="AC99" i="72"/>
  <c r="AC53" i="72"/>
  <c r="AC80" i="72"/>
  <c r="AC52" i="72"/>
  <c r="AC116" i="72"/>
  <c r="AB41" i="72"/>
  <c r="Z41" i="72" s="1"/>
  <c r="AB91" i="72"/>
  <c r="Z91" i="72" s="1"/>
  <c r="AB83" i="72"/>
  <c r="Z83" i="72" s="1"/>
  <c r="AB65" i="72"/>
  <c r="Z65" i="72" s="1"/>
  <c r="AB117" i="72"/>
  <c r="Z117" i="72" s="1"/>
  <c r="AB34" i="72"/>
  <c r="Z34" i="72" s="1"/>
  <c r="AB82" i="72"/>
  <c r="Z82" i="72" s="1"/>
  <c r="AB98" i="72"/>
  <c r="Z98" i="72" s="1"/>
  <c r="AB57" i="72"/>
  <c r="Z57" i="72" s="1"/>
  <c r="AB101" i="72"/>
  <c r="Z101" i="72" s="1"/>
  <c r="AB56" i="72"/>
  <c r="Z56" i="72" s="1"/>
  <c r="AB49" i="72"/>
  <c r="Z49" i="72" s="1"/>
  <c r="AB105" i="72"/>
  <c r="Z105" i="72" s="1"/>
  <c r="AB87" i="72"/>
  <c r="Z87" i="72" s="1"/>
  <c r="AB93" i="72"/>
  <c r="Z93" i="72" s="1"/>
  <c r="AB58" i="72"/>
  <c r="Z58" i="72" s="1"/>
  <c r="AB31" i="72"/>
  <c r="Z31" i="72" s="1"/>
  <c r="AB46" i="72"/>
  <c r="Z46" i="72" s="1"/>
  <c r="AB108" i="72"/>
  <c r="Z108" i="72" s="1"/>
  <c r="AB84" i="72"/>
  <c r="Z84" i="72" s="1"/>
  <c r="AB90" i="72"/>
  <c r="Z90" i="72" s="1"/>
  <c r="AB40" i="72"/>
  <c r="Z40" i="72" s="1"/>
  <c r="AB47" i="72"/>
  <c r="Z47" i="72" s="1"/>
  <c r="AB94" i="72"/>
  <c r="Z94" i="72" s="1"/>
  <c r="AB38" i="72"/>
  <c r="Z38" i="72" s="1"/>
  <c r="AB55" i="72"/>
  <c r="Z55" i="72" s="1"/>
  <c r="AB89" i="72"/>
  <c r="Z89" i="72" s="1"/>
  <c r="AB111" i="72"/>
  <c r="Z111" i="72" s="1"/>
  <c r="AB96" i="72"/>
  <c r="Z96" i="72" s="1"/>
  <c r="AB63" i="72"/>
  <c r="Z63" i="72" s="1"/>
  <c r="AB74" i="72"/>
  <c r="Z74" i="72" s="1"/>
  <c r="AB54" i="72"/>
  <c r="Z54" i="72" s="1"/>
  <c r="AB61" i="72"/>
  <c r="Z61" i="72" s="1"/>
  <c r="AB64" i="72"/>
  <c r="Z64" i="72" s="1"/>
  <c r="AB28" i="72"/>
  <c r="AB106" i="72"/>
  <c r="Z106" i="72" s="1"/>
  <c r="AB50" i="72"/>
  <c r="Z50" i="72" s="1"/>
  <c r="AB112" i="72"/>
  <c r="Z112" i="72" s="1"/>
  <c r="AB70" i="72"/>
  <c r="Z70" i="72" s="1"/>
  <c r="AB33" i="72"/>
  <c r="Z33" i="72" s="1"/>
  <c r="AB81" i="72"/>
  <c r="Z81" i="72" s="1"/>
  <c r="AB44" i="72"/>
  <c r="Z44" i="72" s="1"/>
  <c r="AB45" i="72"/>
  <c r="Z45" i="72" s="1"/>
  <c r="AB95" i="72"/>
  <c r="Z95" i="72" s="1"/>
  <c r="AB42" i="72"/>
  <c r="Z42" i="72" s="1"/>
  <c r="AB48" i="72"/>
  <c r="Z48" i="72" s="1"/>
  <c r="AB86" i="72"/>
  <c r="Z86" i="72" s="1"/>
  <c r="AB72" i="72"/>
  <c r="Z72" i="72" s="1"/>
  <c r="AB36" i="72"/>
  <c r="Z36" i="72" s="1"/>
  <c r="AB66" i="72"/>
  <c r="Z66" i="72" s="1"/>
  <c r="AB79" i="72"/>
  <c r="Z79" i="72" s="1"/>
  <c r="AB60" i="72"/>
  <c r="Z60" i="72" s="1"/>
  <c r="AB109" i="72"/>
  <c r="Z109" i="72" s="1"/>
  <c r="AB75" i="72"/>
  <c r="Z75" i="72" s="1"/>
  <c r="AB69" i="72"/>
  <c r="Z69" i="72" s="1"/>
  <c r="AB37" i="72"/>
  <c r="Z37" i="72" s="1"/>
  <c r="AB102" i="72"/>
  <c r="Z102" i="72" s="1"/>
  <c r="AB104" i="72"/>
  <c r="Z104" i="72" s="1"/>
  <c r="AB97" i="72"/>
  <c r="Z97" i="72" s="1"/>
  <c r="AB32" i="72"/>
  <c r="Z32" i="72" s="1"/>
  <c r="AB76" i="72"/>
  <c r="Z76" i="72" s="1"/>
  <c r="AB73" i="72"/>
  <c r="Z73" i="72" s="1"/>
  <c r="AB25" i="72"/>
  <c r="AB113" i="72"/>
  <c r="Z113" i="72" s="1"/>
  <c r="AB92" i="72"/>
  <c r="Z92" i="72" s="1"/>
  <c r="H17" i="72"/>
  <c r="J17" i="72"/>
  <c r="C18" i="66"/>
  <c r="K17" i="72"/>
  <c r="M17" i="72"/>
  <c r="N17" i="72"/>
  <c r="P17" i="72"/>
  <c r="G17" i="72"/>
  <c r="C22" i="66"/>
  <c r="C19" i="66"/>
  <c r="T17" i="72"/>
  <c r="C25" i="66"/>
  <c r="U17" i="72"/>
  <c r="C21" i="66"/>
  <c r="V17" i="72"/>
  <c r="C23" i="66"/>
  <c r="C27" i="66"/>
  <c r="G11" i="66"/>
  <c r="O11" i="66"/>
  <c r="G7" i="66"/>
  <c r="O7" i="66"/>
  <c r="B3" i="66"/>
  <c r="B4" i="66"/>
  <c r="B5" i="66"/>
  <c r="G3" i="66"/>
  <c r="AB27" i="72" l="1"/>
  <c r="AB26" i="72"/>
  <c r="AB29" i="72"/>
  <c r="AC29" i="72" s="1"/>
  <c r="Z30" i="72"/>
  <c r="AC56" i="72"/>
  <c r="AC45" i="72"/>
  <c r="AC55" i="72"/>
  <c r="AC81" i="72"/>
  <c r="AC40" i="72"/>
  <c r="AC57" i="72"/>
  <c r="AC109" i="72"/>
  <c r="AC50" i="72"/>
  <c r="AC90" i="72"/>
  <c r="AC98" i="72"/>
  <c r="AC34" i="72"/>
  <c r="AC26" i="72"/>
  <c r="AC89" i="72"/>
  <c r="AC44" i="72"/>
  <c r="AC38" i="72"/>
  <c r="AC33" i="72"/>
  <c r="AC75" i="72"/>
  <c r="AC117" i="72"/>
  <c r="AC65" i="72"/>
  <c r="AC104" i="72"/>
  <c r="AC102" i="72"/>
  <c r="AC70" i="72"/>
  <c r="AC28" i="72"/>
  <c r="Z28" i="72" s="1"/>
  <c r="AC97" i="72"/>
  <c r="AC101" i="72"/>
  <c r="AC37" i="72"/>
  <c r="AC69" i="72"/>
  <c r="AC66" i="72"/>
  <c r="AC36" i="72"/>
  <c r="AC54" i="72"/>
  <c r="AC91" i="72"/>
  <c r="AC94" i="72"/>
  <c r="AC112" i="72"/>
  <c r="AC82" i="72"/>
  <c r="AC64" i="72"/>
  <c r="AC92" i="72"/>
  <c r="AC113" i="72"/>
  <c r="AC83" i="72"/>
  <c r="AC25" i="72"/>
  <c r="Z25" i="72" s="1"/>
  <c r="AC93" i="72"/>
  <c r="AC48" i="72"/>
  <c r="AC63" i="72"/>
  <c r="AC87" i="72"/>
  <c r="AC41" i="72"/>
  <c r="AC60" i="72"/>
  <c r="AC84" i="72"/>
  <c r="AC108" i="72"/>
  <c r="AC31" i="72"/>
  <c r="AC72" i="72"/>
  <c r="AC86" i="72"/>
  <c r="AC105" i="72"/>
  <c r="AC27" i="72"/>
  <c r="AC47" i="72"/>
  <c r="AC106" i="72"/>
  <c r="AC79" i="72"/>
  <c r="AC46" i="72"/>
  <c r="AC61" i="72"/>
  <c r="AC58" i="72"/>
  <c r="AC74" i="72"/>
  <c r="AC73" i="72"/>
  <c r="AC76" i="72"/>
  <c r="AC42" i="72"/>
  <c r="AC96" i="72"/>
  <c r="AC32" i="72"/>
  <c r="AC95" i="72"/>
  <c r="AC111" i="72"/>
  <c r="AC49" i="72"/>
  <c r="Q8" i="72"/>
  <c r="F117" i="72"/>
  <c r="E117" i="72"/>
  <c r="D117" i="72"/>
  <c r="C117" i="72"/>
  <c r="B117" i="72"/>
  <c r="A117" i="72"/>
  <c r="F116" i="72"/>
  <c r="E116" i="72"/>
  <c r="D116" i="72"/>
  <c r="C116" i="72"/>
  <c r="B116" i="72"/>
  <c r="A116" i="72"/>
  <c r="F115" i="72"/>
  <c r="E115" i="72"/>
  <c r="D115" i="72"/>
  <c r="C115" i="72"/>
  <c r="B115" i="72"/>
  <c r="A115" i="72"/>
  <c r="F114" i="72"/>
  <c r="E114" i="72"/>
  <c r="D114" i="72"/>
  <c r="C114" i="72"/>
  <c r="B114" i="72"/>
  <c r="A114" i="72"/>
  <c r="F113" i="72"/>
  <c r="E113" i="72"/>
  <c r="D113" i="72"/>
  <c r="C113" i="72"/>
  <c r="B113" i="72"/>
  <c r="A113" i="72"/>
  <c r="F112" i="72"/>
  <c r="E112" i="72"/>
  <c r="D112" i="72"/>
  <c r="C112" i="72"/>
  <c r="B112" i="72"/>
  <c r="A112" i="72"/>
  <c r="F111" i="72"/>
  <c r="E111" i="72"/>
  <c r="D111" i="72"/>
  <c r="C111" i="72"/>
  <c r="B111" i="72"/>
  <c r="A111" i="72"/>
  <c r="F110" i="72"/>
  <c r="E110" i="72"/>
  <c r="D110" i="72"/>
  <c r="C110" i="72"/>
  <c r="B110" i="72"/>
  <c r="A110" i="72"/>
  <c r="F109" i="72"/>
  <c r="E109" i="72"/>
  <c r="D109" i="72"/>
  <c r="C109" i="72"/>
  <c r="B109" i="72"/>
  <c r="A109" i="72"/>
  <c r="F108" i="72"/>
  <c r="E108" i="72"/>
  <c r="D108" i="72"/>
  <c r="C108" i="72"/>
  <c r="B108" i="72"/>
  <c r="A108" i="72"/>
  <c r="F107" i="72"/>
  <c r="E107" i="72"/>
  <c r="D107" i="72"/>
  <c r="C107" i="72"/>
  <c r="B107" i="72"/>
  <c r="A107" i="72"/>
  <c r="F106" i="72"/>
  <c r="E106" i="72"/>
  <c r="D106" i="72"/>
  <c r="C106" i="72"/>
  <c r="B106" i="72"/>
  <c r="A106" i="72"/>
  <c r="F105" i="72"/>
  <c r="E105" i="72"/>
  <c r="D105" i="72"/>
  <c r="C105" i="72"/>
  <c r="B105" i="72"/>
  <c r="A105" i="72"/>
  <c r="F104" i="72"/>
  <c r="E104" i="72"/>
  <c r="D104" i="72"/>
  <c r="C104" i="72"/>
  <c r="B104" i="72"/>
  <c r="A104" i="72"/>
  <c r="F103" i="72"/>
  <c r="E103" i="72"/>
  <c r="D103" i="72"/>
  <c r="C103" i="72"/>
  <c r="B103" i="72"/>
  <c r="A103" i="72"/>
  <c r="F102" i="72"/>
  <c r="E102" i="72"/>
  <c r="D102" i="72"/>
  <c r="C102" i="72"/>
  <c r="B102" i="72"/>
  <c r="A102" i="72"/>
  <c r="F101" i="72"/>
  <c r="E101" i="72"/>
  <c r="D101" i="72"/>
  <c r="C101" i="72"/>
  <c r="B101" i="72"/>
  <c r="A101" i="72"/>
  <c r="F100" i="72"/>
  <c r="E100" i="72"/>
  <c r="D100" i="72"/>
  <c r="C100" i="72"/>
  <c r="B100" i="72"/>
  <c r="A100" i="72"/>
  <c r="F99" i="72"/>
  <c r="E99" i="72"/>
  <c r="D99" i="72"/>
  <c r="C99" i="72"/>
  <c r="B99" i="72"/>
  <c r="A99" i="72"/>
  <c r="F98" i="72"/>
  <c r="E98" i="72"/>
  <c r="D98" i="72"/>
  <c r="C98" i="72"/>
  <c r="B98" i="72"/>
  <c r="A98" i="72"/>
  <c r="F97" i="72"/>
  <c r="E97" i="72"/>
  <c r="D97" i="72"/>
  <c r="C97" i="72"/>
  <c r="B97" i="72"/>
  <c r="A97" i="72"/>
  <c r="F96" i="72"/>
  <c r="E96" i="72"/>
  <c r="D96" i="72"/>
  <c r="C96" i="72"/>
  <c r="B96" i="72"/>
  <c r="A96" i="72"/>
  <c r="F95" i="72"/>
  <c r="E95" i="72"/>
  <c r="D95" i="72"/>
  <c r="C95" i="72"/>
  <c r="B95" i="72"/>
  <c r="A95" i="72"/>
  <c r="F94" i="72"/>
  <c r="E94" i="72"/>
  <c r="D94" i="72"/>
  <c r="C94" i="72"/>
  <c r="B94" i="72"/>
  <c r="A94" i="72"/>
  <c r="F93" i="72"/>
  <c r="E93" i="72"/>
  <c r="D93" i="72"/>
  <c r="C93" i="72"/>
  <c r="B93" i="72"/>
  <c r="A93" i="72"/>
  <c r="F92" i="72"/>
  <c r="E92" i="72"/>
  <c r="D92" i="72"/>
  <c r="C92" i="72"/>
  <c r="B92" i="72"/>
  <c r="A92" i="72"/>
  <c r="F91" i="72"/>
  <c r="E91" i="72"/>
  <c r="D91" i="72"/>
  <c r="C91" i="72"/>
  <c r="B91" i="72"/>
  <c r="A91" i="72"/>
  <c r="F90" i="72"/>
  <c r="E90" i="72"/>
  <c r="D90" i="72"/>
  <c r="C90" i="72"/>
  <c r="B90" i="72"/>
  <c r="A90" i="72"/>
  <c r="F89" i="72"/>
  <c r="E89" i="72"/>
  <c r="D89" i="72"/>
  <c r="C89" i="72"/>
  <c r="B89" i="72"/>
  <c r="A89" i="72"/>
  <c r="F88" i="72"/>
  <c r="E88" i="72"/>
  <c r="D88" i="72"/>
  <c r="C88" i="72"/>
  <c r="B88" i="72"/>
  <c r="A88" i="72"/>
  <c r="F87" i="72"/>
  <c r="E87" i="72"/>
  <c r="D87" i="72"/>
  <c r="C87" i="72"/>
  <c r="B87" i="72"/>
  <c r="A87" i="72"/>
  <c r="F86" i="72"/>
  <c r="E86" i="72"/>
  <c r="D86" i="72"/>
  <c r="C86" i="72"/>
  <c r="B86" i="72"/>
  <c r="A86" i="72"/>
  <c r="F85" i="72"/>
  <c r="E85" i="72"/>
  <c r="D85" i="72"/>
  <c r="C85" i="72"/>
  <c r="B85" i="72"/>
  <c r="A85" i="72"/>
  <c r="F84" i="72"/>
  <c r="E84" i="72"/>
  <c r="D84" i="72"/>
  <c r="C84" i="72"/>
  <c r="B84" i="72"/>
  <c r="A84" i="72"/>
  <c r="F83" i="72"/>
  <c r="E83" i="72"/>
  <c r="D83" i="72"/>
  <c r="C83" i="72"/>
  <c r="B83" i="72"/>
  <c r="A83" i="72"/>
  <c r="F82" i="72"/>
  <c r="E82" i="72"/>
  <c r="D82" i="72"/>
  <c r="C82" i="72"/>
  <c r="B82" i="72"/>
  <c r="A82" i="72"/>
  <c r="F81" i="72"/>
  <c r="E81" i="72"/>
  <c r="D81" i="72"/>
  <c r="C81" i="72"/>
  <c r="B81" i="72"/>
  <c r="A81" i="72"/>
  <c r="F80" i="72"/>
  <c r="E80" i="72"/>
  <c r="D80" i="72"/>
  <c r="C80" i="72"/>
  <c r="B80" i="72"/>
  <c r="A80" i="72"/>
  <c r="F79" i="72"/>
  <c r="E79" i="72"/>
  <c r="D79" i="72"/>
  <c r="C79" i="72"/>
  <c r="B79" i="72"/>
  <c r="A79" i="72"/>
  <c r="F78" i="72"/>
  <c r="E78" i="72"/>
  <c r="D78" i="72"/>
  <c r="C78" i="72"/>
  <c r="B78" i="72"/>
  <c r="A78" i="72"/>
  <c r="F77" i="72"/>
  <c r="E77" i="72"/>
  <c r="D77" i="72"/>
  <c r="C77" i="72"/>
  <c r="B77" i="72"/>
  <c r="A77" i="72"/>
  <c r="F76" i="72"/>
  <c r="E76" i="72"/>
  <c r="D76" i="72"/>
  <c r="C76" i="72"/>
  <c r="B76" i="72"/>
  <c r="A76" i="72"/>
  <c r="F75" i="72"/>
  <c r="E75" i="72"/>
  <c r="D75" i="72"/>
  <c r="C75" i="72"/>
  <c r="B75" i="72"/>
  <c r="A75" i="72"/>
  <c r="F74" i="72"/>
  <c r="E74" i="72"/>
  <c r="D74" i="72"/>
  <c r="C74" i="72"/>
  <c r="B74" i="72"/>
  <c r="A74" i="72"/>
  <c r="F73" i="72"/>
  <c r="E73" i="72"/>
  <c r="D73" i="72"/>
  <c r="C73" i="72"/>
  <c r="B73" i="72"/>
  <c r="A73" i="72"/>
  <c r="F72" i="72"/>
  <c r="E72" i="72"/>
  <c r="D72" i="72"/>
  <c r="C72" i="72"/>
  <c r="B72" i="72"/>
  <c r="A72" i="72"/>
  <c r="F71" i="72"/>
  <c r="E71" i="72"/>
  <c r="D71" i="72"/>
  <c r="C71" i="72"/>
  <c r="B71" i="72"/>
  <c r="A71" i="72"/>
  <c r="F70" i="72"/>
  <c r="E70" i="72"/>
  <c r="D70" i="72"/>
  <c r="C70" i="72"/>
  <c r="B70" i="72"/>
  <c r="A70" i="72"/>
  <c r="F69" i="72"/>
  <c r="E69" i="72"/>
  <c r="D69" i="72"/>
  <c r="C69" i="72"/>
  <c r="B69" i="72"/>
  <c r="F68" i="72"/>
  <c r="E68" i="72"/>
  <c r="D68" i="72"/>
  <c r="C68" i="72"/>
  <c r="B68" i="72"/>
  <c r="F67" i="72"/>
  <c r="E67" i="72"/>
  <c r="D67" i="72"/>
  <c r="C67" i="72"/>
  <c r="B67" i="72"/>
  <c r="F66" i="72"/>
  <c r="E66" i="72"/>
  <c r="D66" i="72"/>
  <c r="C66" i="72"/>
  <c r="B66" i="72"/>
  <c r="F65" i="72"/>
  <c r="E65" i="72"/>
  <c r="D65" i="72"/>
  <c r="C65" i="72"/>
  <c r="B65" i="72"/>
  <c r="F64" i="72"/>
  <c r="E64" i="72"/>
  <c r="D64" i="72"/>
  <c r="C64" i="72"/>
  <c r="B64" i="72"/>
  <c r="F63" i="72"/>
  <c r="E63" i="72"/>
  <c r="D63" i="72"/>
  <c r="C63" i="72"/>
  <c r="B63" i="72"/>
  <c r="F62" i="72"/>
  <c r="E62" i="72"/>
  <c r="D62" i="72"/>
  <c r="C62" i="72"/>
  <c r="B62" i="72"/>
  <c r="F61" i="72"/>
  <c r="E61" i="72"/>
  <c r="D61" i="72"/>
  <c r="C61" i="72"/>
  <c r="B61" i="72"/>
  <c r="F60" i="72"/>
  <c r="E60" i="72"/>
  <c r="D60" i="72"/>
  <c r="C60" i="72"/>
  <c r="B60" i="72"/>
  <c r="F59" i="72"/>
  <c r="E59" i="72"/>
  <c r="D59" i="72"/>
  <c r="C59" i="72"/>
  <c r="B59" i="72"/>
  <c r="F58" i="72"/>
  <c r="E58" i="72"/>
  <c r="D58" i="72"/>
  <c r="C58" i="72"/>
  <c r="B58" i="72"/>
  <c r="F57" i="72"/>
  <c r="E57" i="72"/>
  <c r="D57" i="72"/>
  <c r="C57" i="72"/>
  <c r="B57" i="72"/>
  <c r="F56" i="72"/>
  <c r="E56" i="72"/>
  <c r="D56" i="72"/>
  <c r="C56" i="72"/>
  <c r="B56" i="72"/>
  <c r="F55" i="72"/>
  <c r="E55" i="72"/>
  <c r="D55" i="72"/>
  <c r="C55" i="72"/>
  <c r="B55" i="72"/>
  <c r="F54" i="72"/>
  <c r="E54" i="72"/>
  <c r="D54" i="72"/>
  <c r="C54" i="72"/>
  <c r="B54" i="72"/>
  <c r="F53" i="72"/>
  <c r="E53" i="72"/>
  <c r="D53" i="72"/>
  <c r="C53" i="72"/>
  <c r="B53" i="72"/>
  <c r="F52" i="72"/>
  <c r="E52" i="72"/>
  <c r="D52" i="72"/>
  <c r="C52" i="72"/>
  <c r="B52" i="72"/>
  <c r="F51" i="72"/>
  <c r="E51" i="72"/>
  <c r="D51" i="72"/>
  <c r="C51" i="72"/>
  <c r="B51" i="72"/>
  <c r="F50" i="72"/>
  <c r="E50" i="72"/>
  <c r="D50" i="72"/>
  <c r="C50" i="72"/>
  <c r="B50" i="72"/>
  <c r="F49" i="72"/>
  <c r="E49" i="72"/>
  <c r="D49" i="72"/>
  <c r="C49" i="72"/>
  <c r="B49" i="72"/>
  <c r="F48" i="72"/>
  <c r="E48" i="72"/>
  <c r="D48" i="72"/>
  <c r="C48" i="72"/>
  <c r="B48" i="72"/>
  <c r="F47" i="72"/>
  <c r="E47" i="72"/>
  <c r="D47" i="72"/>
  <c r="C47" i="72"/>
  <c r="B47" i="72"/>
  <c r="F46" i="72"/>
  <c r="E46" i="72"/>
  <c r="D46" i="72"/>
  <c r="C46" i="72"/>
  <c r="B46" i="72"/>
  <c r="F45" i="72"/>
  <c r="E45" i="72"/>
  <c r="D45" i="72"/>
  <c r="C45" i="72"/>
  <c r="B45" i="72"/>
  <c r="F44" i="72"/>
  <c r="E44" i="72"/>
  <c r="D44" i="72"/>
  <c r="C44" i="72"/>
  <c r="B44" i="72"/>
  <c r="F43" i="72"/>
  <c r="E43" i="72"/>
  <c r="D43" i="72"/>
  <c r="C43" i="72"/>
  <c r="B43" i="72"/>
  <c r="F42" i="72"/>
  <c r="E42" i="72"/>
  <c r="D42" i="72"/>
  <c r="C42" i="72"/>
  <c r="B42" i="72"/>
  <c r="F41" i="72"/>
  <c r="E41" i="72"/>
  <c r="D41" i="72"/>
  <c r="C41" i="72"/>
  <c r="B41" i="72"/>
  <c r="F40" i="72"/>
  <c r="E40" i="72"/>
  <c r="D40" i="72"/>
  <c r="C40" i="72"/>
  <c r="B40" i="72"/>
  <c r="F39" i="72"/>
  <c r="E39" i="72"/>
  <c r="D39" i="72"/>
  <c r="C39" i="72"/>
  <c r="B39" i="72"/>
  <c r="F38" i="72"/>
  <c r="E38" i="72"/>
  <c r="D38" i="72"/>
  <c r="C38" i="72"/>
  <c r="B38" i="72"/>
  <c r="F37" i="72"/>
  <c r="E37" i="72"/>
  <c r="D37" i="72"/>
  <c r="C37" i="72"/>
  <c r="B37" i="72"/>
  <c r="F36" i="72"/>
  <c r="E36" i="72"/>
  <c r="D36" i="72"/>
  <c r="C36" i="72"/>
  <c r="B36" i="72"/>
  <c r="F35" i="72"/>
  <c r="E35" i="72"/>
  <c r="D35" i="72"/>
  <c r="C35" i="72"/>
  <c r="B35" i="72"/>
  <c r="F34" i="72"/>
  <c r="E34" i="72"/>
  <c r="D34" i="72"/>
  <c r="C34" i="72"/>
  <c r="B34" i="72"/>
  <c r="F33" i="72"/>
  <c r="E33" i="72"/>
  <c r="D33" i="72"/>
  <c r="C33" i="72"/>
  <c r="B33" i="72"/>
  <c r="F32" i="72"/>
  <c r="E32" i="72"/>
  <c r="D32" i="72"/>
  <c r="C32" i="72"/>
  <c r="B32" i="72"/>
  <c r="F31" i="72"/>
  <c r="E31" i="72"/>
  <c r="D31" i="72"/>
  <c r="C31" i="72"/>
  <c r="B31" i="72"/>
  <c r="F30" i="72"/>
  <c r="E30" i="72"/>
  <c r="D30" i="72"/>
  <c r="C30" i="72"/>
  <c r="B30" i="72"/>
  <c r="F29" i="72"/>
  <c r="E29" i="72"/>
  <c r="D29" i="72"/>
  <c r="C29" i="72"/>
  <c r="B29" i="72"/>
  <c r="F28" i="72"/>
  <c r="E28" i="72"/>
  <c r="D28" i="72"/>
  <c r="C28" i="72"/>
  <c r="B28" i="72"/>
  <c r="F27" i="72"/>
  <c r="E27" i="72"/>
  <c r="D27" i="72"/>
  <c r="C27" i="72"/>
  <c r="B27" i="72"/>
  <c r="F26" i="72"/>
  <c r="E26" i="72"/>
  <c r="D26" i="72"/>
  <c r="C26" i="72"/>
  <c r="B26" i="72"/>
  <c r="F25" i="72"/>
  <c r="E25" i="72"/>
  <c r="D25" i="72"/>
  <c r="C25" i="72"/>
  <c r="B25" i="72"/>
  <c r="F24" i="72"/>
  <c r="E24" i="72"/>
  <c r="D24" i="72"/>
  <c r="C24" i="72"/>
  <c r="B24" i="72"/>
  <c r="F23" i="72"/>
  <c r="E23" i="72"/>
  <c r="D23" i="72"/>
  <c r="C23" i="72"/>
  <c r="B23" i="72"/>
  <c r="F22" i="72"/>
  <c r="E22" i="72"/>
  <c r="D22" i="72"/>
  <c r="C22" i="72"/>
  <c r="B22" i="72"/>
  <c r="F21" i="72"/>
  <c r="E21" i="72"/>
  <c r="D21" i="72"/>
  <c r="C21" i="72"/>
  <c r="B21" i="72"/>
  <c r="F20" i="72"/>
  <c r="E20" i="72"/>
  <c r="D20" i="72"/>
  <c r="C20" i="72"/>
  <c r="B20" i="72"/>
  <c r="F19" i="72"/>
  <c r="E19" i="72"/>
  <c r="D19" i="72"/>
  <c r="C19" i="72"/>
  <c r="B19" i="72"/>
  <c r="F18" i="72"/>
  <c r="E18" i="72"/>
  <c r="D18" i="72"/>
  <c r="C18" i="72"/>
  <c r="B18" i="72"/>
  <c r="AA17" i="72"/>
  <c r="G15" i="72"/>
  <c r="D15" i="72"/>
  <c r="W14" i="72"/>
  <c r="V14" i="72"/>
  <c r="U14" i="72"/>
  <c r="S14" i="72"/>
  <c r="P14" i="72"/>
  <c r="M14" i="72"/>
  <c r="J14" i="72"/>
  <c r="G14" i="72"/>
  <c r="D14" i="72"/>
  <c r="A14" i="72"/>
  <c r="D7" i="72"/>
  <c r="A7" i="72"/>
  <c r="N2" i="72"/>
  <c r="M2" i="72"/>
  <c r="C2" i="72"/>
  <c r="Z29" i="72" l="1"/>
  <c r="Z26" i="72"/>
  <c r="Z27" i="72"/>
  <c r="B28" i="66"/>
  <c r="J28" i="66"/>
  <c r="B29" i="66"/>
  <c r="J29" i="66"/>
  <c r="E17" i="66"/>
  <c r="M17" i="66"/>
  <c r="L16" i="72"/>
  <c r="R16" i="72"/>
  <c r="O16" i="72"/>
  <c r="I16" i="72"/>
  <c r="X16" i="72" s="1"/>
  <c r="A19" i="23" a="1"/>
  <c r="A68" i="72" l="1"/>
  <c r="A69" i="72"/>
  <c r="A66" i="72"/>
  <c r="A67" i="72"/>
  <c r="A64" i="72"/>
  <c r="A65" i="72"/>
  <c r="A62" i="72"/>
  <c r="A63" i="72"/>
  <c r="A60" i="72"/>
  <c r="A61" i="72"/>
  <c r="E31" i="66"/>
  <c r="M31" i="66"/>
  <c r="Y16" i="72"/>
  <c r="AA62" i="72"/>
  <c r="AA98" i="72"/>
  <c r="AA66" i="72"/>
  <c r="AA94" i="72"/>
  <c r="A58" i="72"/>
  <c r="A26" i="72"/>
  <c r="A27" i="72"/>
  <c r="A31" i="72"/>
  <c r="A36" i="72"/>
  <c r="A41" i="72"/>
  <c r="A46" i="72"/>
  <c r="A34" i="72"/>
  <c r="A51" i="72"/>
  <c r="A19" i="72"/>
  <c r="A21" i="72"/>
  <c r="A56" i="72"/>
  <c r="A24" i="72"/>
  <c r="A22" i="72"/>
  <c r="A29" i="72"/>
  <c r="A39" i="72"/>
  <c r="A38" i="72"/>
  <c r="A44" i="72"/>
  <c r="A49" i="72"/>
  <c r="A54" i="72"/>
  <c r="A59" i="72"/>
  <c r="A32" i="72"/>
  <c r="A37" i="72"/>
  <c r="A42" i="72"/>
  <c r="A47" i="72"/>
  <c r="A25" i="72"/>
  <c r="A52" i="72"/>
  <c r="A20" i="72"/>
  <c r="A57" i="72"/>
  <c r="A30" i="72"/>
  <c r="A35" i="72"/>
  <c r="A23" i="72"/>
  <c r="A28" i="72"/>
  <c r="A53" i="72"/>
  <c r="A40" i="72"/>
  <c r="A45" i="72"/>
  <c r="A50" i="72"/>
  <c r="A55" i="72"/>
  <c r="A33" i="72"/>
  <c r="A43" i="72"/>
  <c r="A48" i="72"/>
  <c r="A19" i="23"/>
  <c r="AA111" i="72" l="1"/>
  <c r="AA20" i="72"/>
  <c r="AA36" i="72"/>
  <c r="AA47" i="72"/>
  <c r="AA115" i="72"/>
  <c r="AA101" i="72"/>
  <c r="AA19" i="72"/>
  <c r="M32" i="66"/>
  <c r="E32" i="66"/>
  <c r="AA31" i="72"/>
  <c r="C14" i="66"/>
  <c r="K14" i="66"/>
  <c r="M14" i="66"/>
  <c r="O13" i="66"/>
  <c r="K13" i="66"/>
  <c r="AA63" i="72"/>
  <c r="AA45" i="72"/>
  <c r="AA55" i="72"/>
  <c r="AA42" i="72"/>
  <c r="AA95" i="72"/>
  <c r="AA76" i="72"/>
  <c r="AA52" i="72"/>
  <c r="AA92" i="72"/>
  <c r="AA40" i="72"/>
  <c r="AA72" i="72"/>
  <c r="AA93" i="72"/>
  <c r="AA91" i="72"/>
  <c r="AA23" i="72"/>
  <c r="AA102" i="72"/>
  <c r="AA28" i="72"/>
  <c r="AA71" i="72"/>
  <c r="AA116" i="72"/>
  <c r="AA108" i="72"/>
  <c r="AA99" i="72"/>
  <c r="AA33" i="72"/>
  <c r="AA35" i="72"/>
  <c r="AA82" i="72"/>
  <c r="AA58" i="72"/>
  <c r="AA25" i="72"/>
  <c r="AA79" i="72"/>
  <c r="AA70" i="72"/>
  <c r="AA68" i="72"/>
  <c r="AA57" i="72"/>
  <c r="AA61" i="72"/>
  <c r="AA49" i="72"/>
  <c r="AA89" i="72"/>
  <c r="AA112" i="72"/>
  <c r="AA56" i="72"/>
  <c r="AA96" i="72"/>
  <c r="AA48" i="72"/>
  <c r="AA78" i="72"/>
  <c r="AA30" i="72"/>
  <c r="AA109" i="72"/>
  <c r="AA32" i="72"/>
  <c r="AA77" i="72"/>
  <c r="AA80" i="72"/>
  <c r="AA73" i="72"/>
  <c r="AA50" i="72"/>
  <c r="AA97" i="72"/>
  <c r="AA67" i="72"/>
  <c r="AA51" i="72"/>
  <c r="AA41" i="72"/>
  <c r="AA27" i="72"/>
  <c r="AA22" i="72"/>
  <c r="AA59" i="72"/>
  <c r="AA34" i="72"/>
  <c r="AA113" i="72"/>
  <c r="AA90" i="72"/>
  <c r="AA64" i="72"/>
  <c r="AA107" i="72"/>
  <c r="AA44" i="72"/>
  <c r="AA117" i="72"/>
  <c r="AA88" i="72"/>
  <c r="AA85" i="72"/>
  <c r="AA84" i="72"/>
  <c r="AA38" i="72"/>
  <c r="AA87" i="72"/>
  <c r="AA65" i="72"/>
  <c r="AA53" i="72"/>
  <c r="AA105" i="72"/>
  <c r="AA29" i="72"/>
  <c r="AA24" i="72"/>
  <c r="AA83" i="72"/>
  <c r="AA110" i="72"/>
  <c r="AA43" i="72"/>
  <c r="AA106" i="72"/>
  <c r="AA60" i="72"/>
  <c r="AA37" i="72"/>
  <c r="AA54" i="72"/>
  <c r="AA75" i="72"/>
  <c r="AA100" i="72"/>
  <c r="AA74" i="72"/>
  <c r="AA86" i="72"/>
  <c r="AA69" i="72"/>
  <c r="AA104" i="72"/>
  <c r="AA81" i="72"/>
  <c r="AA39" i="72"/>
  <c r="AA46" i="72"/>
  <c r="AA103" i="72"/>
  <c r="AA26" i="72"/>
  <c r="AA114" i="72"/>
  <c r="A18" i="72"/>
  <c r="E14" i="66"/>
  <c r="C13" i="66"/>
  <c r="G13" i="66"/>
  <c r="AB21" i="72" l="1"/>
  <c r="AB24" i="72"/>
  <c r="AB20" i="72"/>
  <c r="AB22" i="72"/>
  <c r="AB23" i="72"/>
  <c r="AB19" i="72"/>
  <c r="AB18" i="72"/>
  <c r="AA21" i="72"/>
  <c r="AA18" i="72"/>
  <c r="L21" i="66"/>
  <c r="N21" i="66" s="1"/>
  <c r="O21" i="66" s="1"/>
  <c r="D22" i="66"/>
  <c r="F22" i="66" s="1"/>
  <c r="D23" i="66"/>
  <c r="F23" i="66" s="1"/>
  <c r="D24" i="66"/>
  <c r="F24" i="66" s="1"/>
  <c r="L27" i="66"/>
  <c r="N27" i="66" s="1"/>
  <c r="O27" i="66" s="1"/>
  <c r="D26" i="66"/>
  <c r="F26" i="66" s="1"/>
  <c r="D19" i="66"/>
  <c r="F19" i="66" s="1"/>
  <c r="L26" i="66"/>
  <c r="N26" i="66" s="1"/>
  <c r="O26" i="66" s="1"/>
  <c r="D25" i="66"/>
  <c r="F25" i="66" s="1"/>
  <c r="D27" i="66"/>
  <c r="F27" i="66" s="1"/>
  <c r="G27" i="66" s="1"/>
  <c r="L24" i="66"/>
  <c r="N24" i="66" s="1"/>
  <c r="O24" i="66" s="1"/>
  <c r="L23" i="66"/>
  <c r="N23" i="66" s="1"/>
  <c r="O23" i="66" s="1"/>
  <c r="D21" i="66"/>
  <c r="F21" i="66" s="1"/>
  <c r="L22" i="66"/>
  <c r="N22" i="66" s="1"/>
  <c r="O22" i="66" s="1"/>
  <c r="D20" i="66"/>
  <c r="F20" i="66" s="1"/>
  <c r="L20" i="66"/>
  <c r="N20" i="66" s="1"/>
  <c r="O20" i="66" s="1"/>
  <c r="L19" i="66"/>
  <c r="N19" i="66" s="1"/>
  <c r="O19" i="66" s="1"/>
  <c r="L18" i="66"/>
  <c r="D18" i="66"/>
  <c r="D29" i="66"/>
  <c r="F29" i="66" s="1"/>
  <c r="G29" i="66" s="1"/>
  <c r="L29" i="66"/>
  <c r="N29" i="66" s="1"/>
  <c r="O29" i="66" s="1"/>
  <c r="L28" i="66"/>
  <c r="N28" i="66" s="1"/>
  <c r="O28" i="66" s="1"/>
  <c r="L25" i="66"/>
  <c r="N25" i="66" s="1"/>
  <c r="O25" i="66" s="1"/>
  <c r="D28" i="66"/>
  <c r="F28" i="66" s="1"/>
  <c r="AC22" i="72" l="1"/>
  <c r="Z22" i="72" s="1"/>
  <c r="AC20" i="72"/>
  <c r="Z20" i="72" s="1"/>
  <c r="AC23" i="72"/>
  <c r="Z23" i="72" s="1"/>
  <c r="AC18" i="72"/>
  <c r="Z18" i="72" s="1"/>
  <c r="AC19" i="72"/>
  <c r="AC24" i="72"/>
  <c r="Z24" i="72" s="1"/>
  <c r="AC21" i="72"/>
  <c r="Z21" i="72" s="1"/>
  <c r="D31" i="66"/>
  <c r="F18" i="66"/>
  <c r="D32" i="66" s="1"/>
  <c r="N18" i="66"/>
  <c r="L32" i="66" s="1"/>
  <c r="L31" i="66"/>
  <c r="L33" i="66" l="1"/>
  <c r="D33" i="66"/>
  <c r="Z19" i="72"/>
  <c r="G18" i="66"/>
  <c r="O18" i="66"/>
  <c r="J36" i="66"/>
  <c r="L16" i="23"/>
  <c r="J35" i="66" l="1"/>
  <c r="F41" i="66"/>
  <c r="A41" i="66"/>
  <c r="G35" i="66"/>
  <c r="G31" i="66"/>
  <c r="D14" i="66"/>
  <c r="B14" i="66"/>
  <c r="B6" i="66" l="1"/>
  <c r="B7" i="66"/>
  <c r="C9" i="72" l="1"/>
  <c r="D2" i="23" l="1"/>
  <c r="D2" i="72" l="1"/>
  <c r="G20" i="66" l="1"/>
  <c r="G19" i="66"/>
  <c r="G26" i="66"/>
  <c r="G24" i="66"/>
  <c r="G25" i="66"/>
  <c r="G21" i="66"/>
  <c r="G23" i="66"/>
  <c r="G28" i="66"/>
  <c r="G22" i="66"/>
  <c r="B36" i="66"/>
  <c r="C38" i="66" l="1"/>
  <c r="B35" i="66"/>
  <c r="E38" i="66" l="1"/>
  <c r="D8" i="23" l="1"/>
  <c r="O8" i="66" s="1"/>
  <c r="D8" i="72" l="1"/>
  <c r="Z16" i="72" s="1"/>
  <c r="G8" i="66"/>
  <c r="M33" i="66" s="1"/>
  <c r="I8" i="23"/>
  <c r="G8" i="23"/>
  <c r="E33" i="6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<sst xmlns="http://schemas.openxmlformats.org/spreadsheetml/2006/main" count="576" uniqueCount="241">
  <si>
    <t>BULLETINS DE NOTES</t>
  </si>
  <si>
    <t>Notes</t>
  </si>
  <si>
    <t>Prénoms</t>
  </si>
  <si>
    <t>NOM</t>
  </si>
  <si>
    <t>Appel</t>
  </si>
  <si>
    <t>Genre</t>
  </si>
  <si>
    <t>Classe</t>
  </si>
  <si>
    <t>Points</t>
  </si>
  <si>
    <t>Domaine</t>
  </si>
  <si>
    <t>Arabe</t>
  </si>
  <si>
    <t>Ed.Mus.</t>
  </si>
  <si>
    <t>Découv. du Monde</t>
  </si>
  <si>
    <t>Dév. Durable</t>
  </si>
  <si>
    <t>E.P.S. &amp; Art.</t>
  </si>
  <si>
    <t>Langue</t>
  </si>
  <si>
    <t>Date:</t>
  </si>
  <si>
    <t xml:space="preserve">                        </t>
  </si>
  <si>
    <t>F</t>
  </si>
  <si>
    <t>CM2</t>
  </si>
  <si>
    <t>T1</t>
  </si>
  <si>
    <t>T2</t>
  </si>
  <si>
    <t>T3</t>
  </si>
  <si>
    <t>T4</t>
  </si>
  <si>
    <t>TOTAL</t>
  </si>
  <si>
    <t>RANG</t>
  </si>
  <si>
    <t>M</t>
  </si>
  <si>
    <t>Ressour.L</t>
  </si>
  <si>
    <t>Compét.L</t>
  </si>
  <si>
    <t>Ressour.M</t>
  </si>
  <si>
    <t>Compét.M</t>
  </si>
  <si>
    <t>Ressour.D.M</t>
  </si>
  <si>
    <t>Compét.D.M</t>
  </si>
  <si>
    <t>Ressour.D.D</t>
  </si>
  <si>
    <t>Compét.D.D</t>
  </si>
  <si>
    <t>Maxi</t>
  </si>
  <si>
    <t>Conduite</t>
  </si>
  <si>
    <t>B.P.:</t>
  </si>
  <si>
    <t>Composition:</t>
  </si>
  <si>
    <t>Signature des Parents</t>
  </si>
  <si>
    <t xml:space="preserve">N° Code </t>
  </si>
  <si>
    <t>N° Code</t>
  </si>
  <si>
    <t>Absence</t>
  </si>
  <si>
    <t>Lecture</t>
  </si>
  <si>
    <t xml:space="preserve"> </t>
  </si>
  <si>
    <t>Sit.</t>
  </si>
  <si>
    <t>Art.Plast.</t>
  </si>
  <si>
    <t>PROCLAMATION</t>
  </si>
  <si>
    <t>Mme</t>
  </si>
  <si>
    <t>M.</t>
  </si>
  <si>
    <t>N°Registre</t>
  </si>
  <si>
    <t>G</t>
  </si>
  <si>
    <t>MOY. ANNUELLE</t>
  </si>
  <si>
    <t>Date
d'entrée</t>
  </si>
  <si>
    <t>I.A.</t>
  </si>
  <si>
    <r>
      <t>1</t>
    </r>
    <r>
      <rPr>
        <vertAlign val="superscript"/>
        <sz val="11"/>
        <rFont val="Purista"/>
        <family val="3"/>
      </rPr>
      <t>er</t>
    </r>
    <r>
      <rPr>
        <sz val="11"/>
        <rFont val="Purista"/>
        <family val="3"/>
      </rPr>
      <t xml:space="preserve"> Trimestre</t>
    </r>
  </si>
  <si>
    <r>
      <t xml:space="preserve">samaSuivi </t>
    </r>
    <r>
      <rPr>
        <sz val="12"/>
        <color rgb="FFF77A52"/>
        <rFont val="Purista"/>
        <family val="3"/>
      </rPr>
      <t>v01</t>
    </r>
  </si>
  <si>
    <t>Présente</t>
  </si>
  <si>
    <t>Présent</t>
  </si>
  <si>
    <t>1er Semestre</t>
  </si>
  <si>
    <t>2023/2024</t>
  </si>
  <si>
    <t>Num</t>
  </si>
  <si>
    <t>coef</t>
  </si>
  <si>
    <t>DISCIPLINE</t>
  </si>
  <si>
    <t>COEF. TOTAL</t>
  </si>
  <si>
    <t>School</t>
  </si>
  <si>
    <t>Number</t>
  </si>
  <si>
    <t>School Year</t>
  </si>
  <si>
    <t>I.D.F</t>
  </si>
  <si>
    <t>Ste Mariane</t>
  </si>
  <si>
    <t>Bb</t>
  </si>
  <si>
    <t>Db</t>
  </si>
  <si>
    <t>Class</t>
  </si>
  <si>
    <t>Tel:</t>
  </si>
  <si>
    <t>First NAME</t>
  </si>
  <si>
    <t>Last NAME</t>
  </si>
  <si>
    <t>Birth</t>
  </si>
  <si>
    <t>at</t>
  </si>
  <si>
    <t>Date &amp; Place of Birth</t>
  </si>
  <si>
    <t>Language &amp; Comm.</t>
  </si>
  <si>
    <t>Mathematiques</t>
  </si>
  <si>
    <t>Missing</t>
  </si>
  <si>
    <t>DAENERYS TARGARYEN</t>
  </si>
  <si>
    <t>BRON STARK</t>
  </si>
  <si>
    <t>JAIME LANNISTER</t>
  </si>
  <si>
    <t>SANSA STARK</t>
  </si>
  <si>
    <t>JON SNOW</t>
  </si>
  <si>
    <t>TYRION LANNISTER</t>
  </si>
  <si>
    <t>INGRID</t>
  </si>
  <si>
    <t>UHTRED DE BEBBANBURG</t>
  </si>
  <si>
    <t>SIHTRIC</t>
  </si>
  <si>
    <t>OSFERTH</t>
  </si>
  <si>
    <t>EARL RAGNAR</t>
  </si>
  <si>
    <t>FLOKI</t>
  </si>
  <si>
    <t>BJORN IRONSIDE</t>
  </si>
  <si>
    <t>DARYL DIXON</t>
  </si>
  <si>
    <t>LAGERTHA LOTHBROCK</t>
  </si>
  <si>
    <t>RICK GRIMES</t>
  </si>
  <si>
    <t>NEGAN</t>
  </si>
  <si>
    <t>MICHONNE</t>
  </si>
  <si>
    <t>GLENN</t>
  </si>
  <si>
    <t>MAGGIE GREENE</t>
  </si>
  <si>
    <t>MORGAN JONES</t>
  </si>
  <si>
    <t>ABRAHAM FORD</t>
  </si>
  <si>
    <t>CAROL PELETIER</t>
  </si>
  <si>
    <t>LISSA ARIN</t>
  </si>
  <si>
    <t>SASHA WILLIAMS</t>
  </si>
  <si>
    <t>EZEKIEL</t>
  </si>
  <si>
    <t>TARA CHAMBLER</t>
  </si>
  <si>
    <t>GABRIEL STOKES</t>
  </si>
  <si>
    <t>JESUS MONROE</t>
  </si>
  <si>
    <t>DAENERYS</t>
  </si>
  <si>
    <t>TARGARYEN</t>
  </si>
  <si>
    <t>STARK</t>
  </si>
  <si>
    <t>LANNISTER</t>
  </si>
  <si>
    <t>SNOW</t>
  </si>
  <si>
    <t>IRONSIDE</t>
  </si>
  <si>
    <t>DIXON</t>
  </si>
  <si>
    <t>LOTHBROCK</t>
  </si>
  <si>
    <t>GRIMES</t>
  </si>
  <si>
    <t>GREENE</t>
  </si>
  <si>
    <t>JONES</t>
  </si>
  <si>
    <t>FORD</t>
  </si>
  <si>
    <t>PELETIER</t>
  </si>
  <si>
    <t>ARIN</t>
  </si>
  <si>
    <t>WILLIAMS</t>
  </si>
  <si>
    <t>DE BEBBANBURG</t>
  </si>
  <si>
    <t>UHTRED</t>
  </si>
  <si>
    <t>LAGERTHA</t>
  </si>
  <si>
    <t>DARYL</t>
  </si>
  <si>
    <t>BJORN</t>
  </si>
  <si>
    <t>RICK</t>
  </si>
  <si>
    <t>CHAMBLER</t>
  </si>
  <si>
    <t>STOKES</t>
  </si>
  <si>
    <t>MONROE</t>
  </si>
  <si>
    <t>MAGGIE</t>
  </si>
  <si>
    <t>MORGAN</t>
  </si>
  <si>
    <t>CAROL</t>
  </si>
  <si>
    <t>SASHA</t>
  </si>
  <si>
    <t>TARA</t>
  </si>
  <si>
    <t>JESUS</t>
  </si>
  <si>
    <t>GABRIEL</t>
  </si>
  <si>
    <t>ABRAHAM</t>
  </si>
  <si>
    <t>LISSA</t>
  </si>
  <si>
    <t>TYRION</t>
  </si>
  <si>
    <t>JON</t>
  </si>
  <si>
    <t>SANSA</t>
  </si>
  <si>
    <t>JAIME</t>
  </si>
  <si>
    <t>BRON</t>
  </si>
  <si>
    <t>Flrd</t>
  </si>
  <si>
    <t>Gmd</t>
  </si>
  <si>
    <t>In</t>
  </si>
  <si>
    <t>Gender</t>
  </si>
  <si>
    <t>Call</t>
  </si>
  <si>
    <t>Teacher</t>
  </si>
  <si>
    <t>CRITERIAS:</t>
  </si>
  <si>
    <t>Activities</t>
  </si>
  <si>
    <t>Average</t>
  </si>
  <si>
    <t>AVERAGE= SUM(Average)/Number of activities (those 11 activities)</t>
  </si>
  <si>
    <t>Heamaster</t>
  </si>
  <si>
    <t>I- WANT to AVERAGE (F18:F29) with "IF(isCOUNT" or and "IF(isNUMBER" in CELL (D32)</t>
  </si>
  <si>
    <t>AVERAGE</t>
  </si>
  <si>
    <t>AVER.</t>
  </si>
  <si>
    <t>WANT Also to GET RID Off z ZEROs when "RESULTS" Are NORMALY EMPTY (DATA) sheet</t>
  </si>
  <si>
    <t>1- for "COMPOSITITION" sheet: I need to calculate "AVER." (D32) with some specific criteria</t>
  </si>
  <si>
    <t xml:space="preserve">   - IF all "Activities" (C18:C29) HAVE "Notes" (D18:D29) so AVERAGE= SUM(Average)/Number of activities (those 12 activities)</t>
  </si>
  <si>
    <t xml:space="preserve">   - IF LESS of all "Activities" (C18:C29) HAVE "Notes" (D18:D29) so AVERAGE= SUM(Average)/Number of activities (those DONE activities)</t>
  </si>
  <si>
    <t>I want to GET RID of ZEROs and POTENTIAL ERRORS when ROWS Are EMPTY</t>
  </si>
  <si>
    <t>Helper</t>
  </si>
  <si>
    <t>Rank</t>
  </si>
  <si>
    <t>JACK</t>
  </si>
  <si>
    <t>BAUER</t>
  </si>
  <si>
    <t>TONY</t>
  </si>
  <si>
    <t>ALMEIDA</t>
  </si>
  <si>
    <t>NINA</t>
  </si>
  <si>
    <t>MAYERS</t>
  </si>
  <si>
    <t>DAVID</t>
  </si>
  <si>
    <t>PALMER</t>
  </si>
  <si>
    <t>KATE</t>
  </si>
  <si>
    <t>WARNER</t>
  </si>
  <si>
    <t>CLOE</t>
  </si>
  <si>
    <t>O'BRIAN</t>
  </si>
  <si>
    <t>RENEE</t>
  </si>
  <si>
    <t>WALKER</t>
  </si>
  <si>
    <t>CM3</t>
  </si>
  <si>
    <t>KIM</t>
  </si>
  <si>
    <t>JAMES</t>
  </si>
  <si>
    <t>HELLER</t>
  </si>
  <si>
    <t>WAYNE</t>
  </si>
  <si>
    <t>MILO</t>
  </si>
  <si>
    <t>PRESSMAN</t>
  </si>
  <si>
    <t>NADIA</t>
  </si>
  <si>
    <t>YASSIR</t>
  </si>
  <si>
    <t>BILL</t>
  </si>
  <si>
    <t>BUCHANAN</t>
  </si>
  <si>
    <t>CURTIS</t>
  </si>
  <si>
    <t>MANNING</t>
  </si>
  <si>
    <t>Nº</t>
  </si>
  <si>
    <t>Prénom</t>
  </si>
  <si>
    <t>Né (e) le ...</t>
  </si>
  <si>
    <t>à</t>
  </si>
  <si>
    <t>Sexe</t>
  </si>
  <si>
    <t>LIST CLASS 01</t>
  </si>
  <si>
    <t>LIST CLASS 02</t>
  </si>
  <si>
    <t>LIST CLASS 03</t>
  </si>
  <si>
    <t>LIST CLASS 04</t>
  </si>
  <si>
    <t>LIST CLASS 05</t>
  </si>
  <si>
    <t>MICHAEL</t>
  </si>
  <si>
    <t>SCOFIELD</t>
  </si>
  <si>
    <t>SARA</t>
  </si>
  <si>
    <t>THEODORE</t>
  </si>
  <si>
    <t>BAGWELL</t>
  </si>
  <si>
    <t>TANCREDI</t>
  </si>
  <si>
    <t>FERNANDO</t>
  </si>
  <si>
    <t>SUCRE</t>
  </si>
  <si>
    <t>ALEXANDER</t>
  </si>
  <si>
    <t>MAHONE</t>
  </si>
  <si>
    <t>LINCOLN</t>
  </si>
  <si>
    <t>BURROWS</t>
  </si>
  <si>
    <t>JOHN</t>
  </si>
  <si>
    <t>ABRUZZI</t>
  </si>
  <si>
    <t>BRAD</t>
  </si>
  <si>
    <t>BELLICK</t>
  </si>
  <si>
    <t>SOFIA</t>
  </si>
  <si>
    <t>LUGO</t>
  </si>
  <si>
    <t>GRETCHEN</t>
  </si>
  <si>
    <t>NUMBER of CLASS</t>
  </si>
  <si>
    <t>number of Class</t>
  </si>
  <si>
    <t>Here:</t>
  </si>
  <si>
    <t xml:space="preserve">NUMBER of STUDENT by CLASS = </t>
  </si>
  <si>
    <r>
      <t xml:space="preserve">NUMBER of CLASSES = </t>
    </r>
    <r>
      <rPr>
        <b/>
        <sz val="11"/>
        <color theme="1"/>
        <rFont val="Purista"/>
        <family val="3"/>
      </rPr>
      <t>05</t>
    </r>
  </si>
  <si>
    <r>
      <t xml:space="preserve">in class 01 = </t>
    </r>
    <r>
      <rPr>
        <b/>
        <sz val="11"/>
        <color theme="1"/>
        <rFont val="Purista"/>
        <family val="3"/>
      </rPr>
      <t>11</t>
    </r>
  </si>
  <si>
    <r>
      <t xml:space="preserve">in class 02 = </t>
    </r>
    <r>
      <rPr>
        <b/>
        <sz val="11"/>
        <color theme="1"/>
        <rFont val="Purista"/>
        <family val="3"/>
      </rPr>
      <t>15</t>
    </r>
  </si>
  <si>
    <r>
      <t xml:space="preserve">in class 03 = </t>
    </r>
    <r>
      <rPr>
        <b/>
        <sz val="11"/>
        <color theme="1"/>
        <rFont val="Purista"/>
        <family val="3"/>
      </rPr>
      <t>08</t>
    </r>
  </si>
  <si>
    <r>
      <t>in class 04 =</t>
    </r>
    <r>
      <rPr>
        <b/>
        <sz val="11"/>
        <color theme="1"/>
        <rFont val="Purista"/>
        <family val="3"/>
      </rPr>
      <t xml:space="preserve"> 12</t>
    </r>
  </si>
  <si>
    <r>
      <t xml:space="preserve">in class 05 = </t>
    </r>
    <r>
      <rPr>
        <b/>
        <sz val="11"/>
        <color theme="1"/>
        <rFont val="Purista"/>
        <family val="3"/>
      </rPr>
      <t>07</t>
    </r>
    <r>
      <rPr>
        <sz val="11"/>
        <color theme="1"/>
        <rFont val="Purista"/>
        <family val="3"/>
      </rPr>
      <t xml:space="preserve"> the LEFT of STUDENTS</t>
    </r>
  </si>
  <si>
    <t>Maybe I need this HELPERS below ???</t>
  </si>
  <si>
    <t>1- Here I want SHARE/DIVIDE/SPLIT my "DATA" sheet students LIST by NUMBER of CLASS I want and the NUMBER I want in each CLASS</t>
  </si>
  <si>
    <t>LIST CLASS 06</t>
  </si>
  <si>
    <t>LIST CLASS 07</t>
  </si>
  <si>
    <t>Example of TABLE CLASS 06 a,d CLASS 07 that's to say the whole COLUMNS in YELLOW</t>
  </si>
  <si>
    <t>2- I want also make INVISIBLE when TABLES have NO STUDENT inside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</si>
</sst>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.00"/>
    <numFmt numFmtId="167" formatCode="[=1]&quot;1er(e)&quot;;0&quot;ème&quot;"/>
    <numFmt numFmtId="168" formatCode="00000"/>
    <numFmt numFmtId="169" formatCode="[$-F800]dddd\,\ mmmm\ dd\,\ yyyy"/>
    <numFmt numFmtId="170" formatCode="00\-000\-00\-00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urista"/>
      <family val="3"/>
    </font>
    <font>
      <sz val="11"/>
      <color rgb="FFFF0000"/>
      <name val="Purista"/>
      <family val="3"/>
    </font>
    <font>
      <sz val="8"/>
      <name val="Calibri"/>
      <family val="2"/>
      <scheme val="minor"/>
    </font>
    <font>
      <sz val="9"/>
      <color theme="1"/>
      <name val="Purista"/>
      <family val="3"/>
    </font>
    <font>
      <b/>
      <sz val="11"/>
      <color theme="1"/>
      <name val="Purista"/>
      <family val="3"/>
    </font>
    <font>
      <b/>
      <i/>
      <sz val="10"/>
      <name val="Purista"/>
      <family val="3"/>
    </font>
    <font>
      <b/>
      <i/>
      <sz val="9"/>
      <name val="Purista"/>
      <family val="3"/>
    </font>
    <font>
      <sz val="11"/>
      <name val="Purista"/>
      <family val="3"/>
    </font>
    <font>
      <sz val="9"/>
      <name val="Purista"/>
      <family val="3"/>
    </font>
    <font>
      <b/>
      <sz val="9"/>
      <name val="Purista"/>
      <family val="3"/>
    </font>
    <font>
      <sz val="11"/>
      <color theme="0"/>
      <name val="Purista"/>
      <family val="3"/>
    </font>
    <font>
      <b/>
      <sz val="10"/>
      <color theme="0"/>
      <name val="Purista"/>
      <family val="3"/>
    </font>
    <font>
      <i/>
      <sz val="10"/>
      <name val="Purista"/>
      <family val="3"/>
    </font>
    <font>
      <b/>
      <sz val="11"/>
      <color theme="0"/>
      <name val="Purista"/>
      <family val="3"/>
    </font>
    <font>
      <vertAlign val="superscript"/>
      <sz val="11"/>
      <name val="Purista"/>
      <family val="3"/>
    </font>
    <font>
      <sz val="8"/>
      <color theme="0"/>
      <name val="Purista"/>
      <family val="3"/>
    </font>
    <font>
      <u/>
      <sz val="11"/>
      <color theme="10"/>
      <name val="Purista"/>
      <family val="3"/>
    </font>
    <font>
      <sz val="24"/>
      <color rgb="FFF77A52"/>
      <name val="Purista"/>
      <family val="3"/>
    </font>
    <font>
      <sz val="12"/>
      <color rgb="FFF77A52"/>
      <name val="Purista"/>
      <family val="3"/>
    </font>
    <font>
      <sz val="12"/>
      <color theme="0"/>
      <name val="Purista"/>
      <family val="3"/>
    </font>
    <font>
      <b/>
      <sz val="12"/>
      <color theme="0"/>
      <name val="Purista"/>
      <family val="3"/>
    </font>
    <font>
      <sz val="11"/>
      <color rgb="FFFFFF00"/>
      <name val="Purista"/>
      <family val="3"/>
    </font>
    <font>
      <sz val="10"/>
      <color theme="1"/>
      <name val="Purista"/>
      <family val="3"/>
    </font>
    <font>
      <b/>
      <sz val="14"/>
      <color theme="0"/>
      <name val="Purista"/>
      <family val="3"/>
    </font>
    <font>
      <b/>
      <sz val="12"/>
      <name val="Purista"/>
      <family val="3"/>
    </font>
    <font>
      <b/>
      <sz val="11"/>
      <color rgb="FFFF0000"/>
      <name val="Purista"/>
      <family val="3"/>
    </font>
    <font>
      <sz val="9"/>
      <color rgb="FFFF0000"/>
      <name val="Purista"/>
      <family val="3"/>
    </font>
    <font>
      <i/>
      <sz val="9"/>
      <name val="Purista"/>
      <family val="3"/>
    </font>
    <font>
      <sz val="9"/>
      <color rgb="FF00B0F0"/>
      <name val="Purista"/>
      <family val="3"/>
    </font>
    <font>
      <b/>
      <sz val="9"/>
      <color rgb="FF00B0F0"/>
      <name val="Purista"/>
      <family val="3"/>
    </font>
    <font>
      <b/>
      <sz val="9"/>
      <color rgb="FF00B050"/>
      <name val="Purista"/>
      <family val="3"/>
    </font>
    <font>
      <sz val="11"/>
      <color rgb="FF00B0F0"/>
      <name val="Purista"/>
      <family val="3"/>
    </font>
    <font>
      <b/>
      <sz val="14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b/>
      <sz val="10"/>
      <name val="Purista"/>
      <family val="3"/>
    </font>
    <font>
      <b/>
      <sz val="8"/>
      <color theme="1"/>
      <name val="Purista"/>
      <family val="3"/>
    </font>
    <font>
      <sz val="10"/>
      <name val="Purista"/>
      <family val="3"/>
    </font>
  </fonts>
  <fills count="17">
    <fill>
      <patternFill patternType="none"/>
    </fill>
    <fill>
      <patternFill patternType="gray125"/>
    </fill>
    <fill>
      <patternFill patternType="solid">
        <fgColor rgb="FF2F2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2532"/>
        <bgColor indexed="64"/>
      </patternFill>
    </fill>
    <fill>
      <patternFill patternType="solid">
        <fgColor rgb="FF644D52"/>
        <bgColor indexed="64"/>
      </patternFill>
    </fill>
    <fill>
      <patternFill patternType="solid">
        <fgColor rgb="FFF77A52"/>
        <bgColor indexed="64"/>
      </patternFill>
    </fill>
    <fill>
      <patternFill patternType="solid">
        <fgColor rgb="FFFF9752"/>
        <bgColor indexed="64"/>
      </patternFill>
    </fill>
    <fill>
      <patternFill patternType="solid">
        <fgColor rgb="FFA49A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9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slantDashDot">
        <color rgb="FF644D52"/>
      </left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 style="slantDashDot">
        <color rgb="FF644D52"/>
      </bottom>
      <diagonal/>
    </border>
    <border>
      <left/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/>
      <diagonal/>
    </border>
    <border>
      <left/>
      <right/>
      <top style="slantDashDot">
        <color rgb="FF644D52"/>
      </top>
      <bottom/>
      <diagonal/>
    </border>
    <border>
      <left/>
      <right style="double">
        <color auto="1"/>
      </right>
      <top style="slantDashDot">
        <color rgb="FF644D52"/>
      </top>
      <bottom/>
      <diagonal/>
    </border>
    <border>
      <left style="slantDashDot">
        <color rgb="FF644D52"/>
      </left>
      <right/>
      <top/>
      <bottom/>
      <diagonal/>
    </border>
    <border>
      <left style="slantDashDot">
        <color rgb="FF644D52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slantDashDot">
        <color rgb="FF644D52"/>
      </top>
      <bottom style="slantDashDot">
        <color rgb="FF644D52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8">
    <xf numFmtId="0" fontId="0" fillId="0" borderId="0" xfId="0"/>
    <xf numFmtId="0" fontId="2" fillId="5" borderId="0" xfId="0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horizontal="right" vertical="center"/>
      <protection hidden="1"/>
    </xf>
    <xf numFmtId="169" fontId="9" fillId="7" borderId="0" xfId="0" applyNumberFormat="1" applyFont="1" applyFill="1" applyAlignment="1" applyProtection="1">
      <alignment horizontal="center" vertical="center"/>
      <protection locked="0" hidden="1"/>
    </xf>
    <xf numFmtId="169" fontId="12" fillId="5" borderId="0" xfId="0" applyNumberFormat="1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vertical="center"/>
      <protection hidden="1"/>
    </xf>
    <xf numFmtId="0" fontId="9" fillId="7" borderId="48" xfId="0" applyFont="1" applyFill="1" applyBorder="1" applyAlignment="1" applyProtection="1">
      <alignment vertical="center"/>
      <protection locked="0" hidden="1"/>
    </xf>
    <xf numFmtId="0" fontId="12" fillId="6" borderId="48" xfId="0" applyFont="1" applyFill="1" applyBorder="1" applyAlignment="1" applyProtection="1">
      <alignment horizontal="right" vertical="center"/>
      <protection hidden="1"/>
    </xf>
    <xf numFmtId="0" fontId="9" fillId="7" borderId="48" xfId="0" applyFont="1" applyFill="1" applyBorder="1" applyAlignment="1" applyProtection="1">
      <alignment horizontal="right" vertical="center"/>
      <protection locked="0" hidden="1"/>
    </xf>
    <xf numFmtId="164" fontId="9" fillId="7" borderId="48" xfId="0" applyNumberFormat="1" applyFont="1" applyFill="1" applyBorder="1" applyAlignment="1" applyProtection="1">
      <alignment horizontal="left" vertical="center"/>
      <protection locked="0" hidden="1"/>
    </xf>
    <xf numFmtId="0" fontId="2" fillId="5" borderId="0" xfId="0" quotePrefix="1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locked="0" hidden="1"/>
    </xf>
    <xf numFmtId="0" fontId="12" fillId="6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5" borderId="0" xfId="0" quotePrefix="1" applyFont="1" applyFill="1" applyAlignment="1" applyProtection="1">
      <alignment vertical="center"/>
      <protection hidden="1"/>
    </xf>
    <xf numFmtId="165" fontId="9" fillId="7" borderId="48" xfId="0" applyNumberFormat="1" applyFont="1" applyFill="1" applyBorder="1" applyAlignment="1" applyProtection="1">
      <alignment horizontal="left" vertical="center"/>
      <protection locked="0" hidden="1"/>
    </xf>
    <xf numFmtId="170" fontId="9" fillId="7" borderId="48" xfId="0" applyNumberFormat="1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47" xfId="0" applyFont="1" applyFill="1" applyBorder="1" applyAlignment="1" applyProtection="1">
      <alignment horizontal="center" vertical="center"/>
      <protection hidden="1"/>
    </xf>
    <xf numFmtId="164" fontId="23" fillId="7" borderId="28" xfId="0" applyNumberFormat="1" applyFont="1" applyFill="1" applyBorder="1" applyAlignment="1" applyProtection="1">
      <alignment horizontal="right" vertical="center"/>
      <protection hidden="1"/>
    </xf>
    <xf numFmtId="0" fontId="12" fillId="6" borderId="1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left" vertical="center"/>
      <protection hidden="1"/>
    </xf>
    <xf numFmtId="0" fontId="12" fillId="6" borderId="7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center" vertical="center"/>
      <protection hidden="1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2" fillId="6" borderId="39" xfId="0" applyFont="1" applyFill="1" applyBorder="1" applyAlignment="1" applyProtection="1">
      <alignment horizontal="center" vertical="center"/>
      <protection hidden="1"/>
    </xf>
    <xf numFmtId="0" fontId="12" fillId="6" borderId="43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168" fontId="2" fillId="8" borderId="5" xfId="0" applyNumberFormat="1" applyFont="1" applyFill="1" applyBorder="1" applyAlignment="1" applyProtection="1">
      <alignment vertical="center"/>
      <protection hidden="1"/>
    </xf>
    <xf numFmtId="0" fontId="2" fillId="8" borderId="10" xfId="0" applyFont="1" applyFill="1" applyBorder="1" applyAlignment="1" applyProtection="1">
      <alignment vertical="center"/>
      <protection locked="0" hidden="1"/>
    </xf>
    <xf numFmtId="0" fontId="2" fillId="8" borderId="9" xfId="0" applyFont="1" applyFill="1" applyBorder="1" applyAlignment="1" applyProtection="1">
      <alignment horizontal="right" vertical="center"/>
      <protection locked="0" hidden="1"/>
    </xf>
    <xf numFmtId="14" fontId="2" fillId="8" borderId="10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6" xfId="0" applyFont="1" applyFill="1" applyBorder="1" applyAlignment="1" applyProtection="1">
      <alignment horizontal="left" vertical="center"/>
      <protection locked="0" hidden="1"/>
    </xf>
    <xf numFmtId="0" fontId="2" fillId="8" borderId="63" xfId="0" applyFont="1" applyFill="1" applyBorder="1" applyAlignment="1" applyProtection="1">
      <alignment horizontal="center" vertical="center"/>
      <protection locked="0" hidden="1"/>
    </xf>
    <xf numFmtId="0" fontId="2" fillId="8" borderId="40" xfId="0" applyFont="1" applyFill="1" applyBorder="1" applyAlignment="1" applyProtection="1">
      <alignment horizontal="center" vertical="center"/>
      <protection locked="0" hidden="1"/>
    </xf>
    <xf numFmtId="0" fontId="2" fillId="8" borderId="36" xfId="0" applyFont="1" applyFill="1" applyBorder="1" applyAlignment="1" applyProtection="1">
      <alignment horizontal="center" vertical="center"/>
      <protection hidden="1"/>
    </xf>
    <xf numFmtId="0" fontId="24" fillId="8" borderId="74" xfId="0" applyFont="1" applyFill="1" applyBorder="1" applyAlignment="1" applyProtection="1">
      <alignment horizontal="left" vertical="center"/>
      <protection hidden="1"/>
    </xf>
    <xf numFmtId="14" fontId="5" fillId="8" borderId="67" xfId="0" applyNumberFormat="1" applyFont="1" applyFill="1" applyBorder="1" applyAlignment="1" applyProtection="1">
      <alignment horizontal="left" vertical="center"/>
      <protection hidden="1"/>
    </xf>
    <xf numFmtId="14" fontId="5" fillId="8" borderId="59" xfId="0" applyNumberFormat="1" applyFont="1" applyFill="1" applyBorder="1" applyAlignment="1" applyProtection="1">
      <alignment horizontal="left" vertical="center"/>
      <protection hidden="1"/>
    </xf>
    <xf numFmtId="166" fontId="2" fillId="8" borderId="60" xfId="0" applyNumberFormat="1" applyFont="1" applyFill="1" applyBorder="1" applyAlignment="1" applyProtection="1">
      <alignment horizontal="right" vertical="center"/>
      <protection hidden="1"/>
    </xf>
    <xf numFmtId="166" fontId="2" fillId="8" borderId="74" xfId="0" applyNumberFormat="1" applyFont="1" applyFill="1" applyBorder="1" applyAlignment="1" applyProtection="1">
      <alignment horizontal="right" vertical="center"/>
      <protection hidden="1"/>
    </xf>
    <xf numFmtId="166" fontId="2" fillId="8" borderId="67" xfId="0" applyNumberFormat="1" applyFont="1" applyFill="1" applyBorder="1" applyAlignment="1" applyProtection="1">
      <alignment horizontal="right" vertical="center"/>
      <protection hidden="1"/>
    </xf>
    <xf numFmtId="164" fontId="2" fillId="8" borderId="67" xfId="0" applyNumberFormat="1" applyFont="1" applyFill="1" applyBorder="1" applyAlignment="1" applyProtection="1">
      <alignment horizontal="right" vertical="center"/>
      <protection hidden="1"/>
    </xf>
    <xf numFmtId="0" fontId="2" fillId="9" borderId="8" xfId="0" applyFont="1" applyFill="1" applyBorder="1" applyAlignment="1" applyProtection="1">
      <alignment vertical="center"/>
      <protection locked="0" hidden="1"/>
    </xf>
    <xf numFmtId="0" fontId="2" fillId="9" borderId="2" xfId="0" applyFont="1" applyFill="1" applyBorder="1" applyAlignment="1" applyProtection="1">
      <alignment horizontal="right" vertical="center"/>
      <protection locked="0" hidden="1"/>
    </xf>
    <xf numFmtId="14" fontId="2" fillId="9" borderId="8" xfId="0" applyNumberFormat="1" applyFont="1" applyFill="1" applyBorder="1" applyAlignment="1" applyProtection="1">
      <alignment horizontal="center" vertical="center"/>
      <protection locked="0" hidden="1"/>
    </xf>
    <xf numFmtId="0" fontId="2" fillId="9" borderId="34" xfId="0" applyFont="1" applyFill="1" applyBorder="1" applyAlignment="1" applyProtection="1">
      <alignment horizontal="left" vertical="center"/>
      <protection locked="0" hidden="1"/>
    </xf>
    <xf numFmtId="0" fontId="2" fillId="9" borderId="63" xfId="0" applyFont="1" applyFill="1" applyBorder="1" applyAlignment="1" applyProtection="1">
      <alignment horizontal="center" vertical="center"/>
      <protection locked="0" hidden="1"/>
    </xf>
    <xf numFmtId="0" fontId="24" fillId="8" borderId="63" xfId="0" applyFont="1" applyFill="1" applyBorder="1" applyAlignment="1" applyProtection="1">
      <alignment horizontal="left" vertical="center"/>
      <protection hidden="1"/>
    </xf>
    <xf numFmtId="14" fontId="5" fillId="8" borderId="36" xfId="0" applyNumberFormat="1" applyFont="1" applyFill="1" applyBorder="1" applyAlignment="1" applyProtection="1">
      <alignment horizontal="left" vertical="center"/>
      <protection hidden="1"/>
    </xf>
    <xf numFmtId="14" fontId="5" fillId="8" borderId="64" xfId="0" applyNumberFormat="1" applyFont="1" applyFill="1" applyBorder="1" applyAlignment="1" applyProtection="1">
      <alignment horizontal="left" vertical="center"/>
      <protection hidden="1"/>
    </xf>
    <xf numFmtId="166" fontId="2" fillId="8" borderId="56" xfId="0" applyNumberFormat="1" applyFont="1" applyFill="1" applyBorder="1" applyAlignment="1" applyProtection="1">
      <alignment horizontal="right" vertical="center"/>
      <protection hidden="1"/>
    </xf>
    <xf numFmtId="166" fontId="2" fillId="8" borderId="58" xfId="0" applyNumberFormat="1" applyFont="1" applyFill="1" applyBorder="1" applyAlignment="1" applyProtection="1">
      <alignment horizontal="right" vertical="center"/>
      <protection hidden="1"/>
    </xf>
    <xf numFmtId="166" fontId="2" fillId="8" borderId="34" xfId="0" applyNumberFormat="1" applyFont="1" applyFill="1" applyBorder="1" applyAlignment="1" applyProtection="1">
      <alignment horizontal="right" vertical="center"/>
      <protection hidden="1"/>
    </xf>
    <xf numFmtId="166" fontId="2" fillId="8" borderId="3" xfId="0" applyNumberFormat="1" applyFont="1" applyFill="1" applyBorder="1" applyAlignment="1" applyProtection="1">
      <alignment horizontal="right" vertical="center"/>
      <protection hidden="1"/>
    </xf>
    <xf numFmtId="164" fontId="2" fillId="8" borderId="34" xfId="0" applyNumberFormat="1" applyFont="1" applyFill="1" applyBorder="1" applyAlignment="1" applyProtection="1">
      <alignment horizontal="right" vertical="center"/>
      <protection hidden="1"/>
    </xf>
    <xf numFmtId="0" fontId="2" fillId="8" borderId="8" xfId="0" applyFont="1" applyFill="1" applyBorder="1" applyAlignment="1" applyProtection="1">
      <alignment vertical="center"/>
      <protection locked="0" hidden="1"/>
    </xf>
    <xf numFmtId="0" fontId="2" fillId="8" borderId="2" xfId="0" applyFont="1" applyFill="1" applyBorder="1" applyAlignment="1" applyProtection="1">
      <alignment horizontal="right" vertical="center"/>
      <protection locked="0" hidden="1"/>
    </xf>
    <xf numFmtId="14" fontId="2" fillId="8" borderId="8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4" xfId="0" applyFont="1" applyFill="1" applyBorder="1" applyAlignment="1" applyProtection="1">
      <alignment horizontal="left" vertical="center"/>
      <protection locked="0" hidden="1"/>
    </xf>
    <xf numFmtId="0" fontId="24" fillId="8" borderId="10" xfId="0" applyFont="1" applyFill="1" applyBorder="1" applyAlignment="1" applyProtection="1">
      <alignment horizontal="center" vertical="center"/>
      <protection locked="0" hidden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22" fontId="1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2" fillId="7" borderId="0" xfId="0" applyFont="1" applyFill="1" applyAlignment="1" applyProtection="1">
      <alignment horizontal="right" vertical="center"/>
      <protection hidden="1"/>
    </xf>
    <xf numFmtId="0" fontId="15" fillId="6" borderId="48" xfId="0" applyFont="1" applyFill="1" applyBorder="1" applyAlignment="1" applyProtection="1">
      <alignment vertical="center"/>
      <protection hidden="1"/>
    </xf>
    <xf numFmtId="0" fontId="9" fillId="7" borderId="48" xfId="0" applyFont="1" applyFill="1" applyBorder="1" applyAlignment="1" applyProtection="1">
      <alignment vertical="center"/>
      <protection hidden="1"/>
    </xf>
    <xf numFmtId="0" fontId="15" fillId="6" borderId="48" xfId="0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5" borderId="0" xfId="1" applyFont="1" applyFill="1" applyAlignment="1">
      <alignment vertical="center"/>
    </xf>
    <xf numFmtId="0" fontId="22" fillId="6" borderId="23" xfId="0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 applyProtection="1">
      <alignment horizontal="right" vertical="center"/>
      <protection hidden="1"/>
    </xf>
    <xf numFmtId="164" fontId="2" fillId="7" borderId="39" xfId="0" applyNumberFormat="1" applyFont="1" applyFill="1" applyBorder="1" applyAlignment="1" applyProtection="1">
      <alignment horizontal="right" vertical="center"/>
      <protection hidden="1"/>
    </xf>
    <xf numFmtId="164" fontId="2" fillId="7" borderId="17" xfId="0" applyNumberFormat="1" applyFont="1" applyFill="1" applyBorder="1" applyAlignment="1" applyProtection="1">
      <alignment horizontal="right" vertical="center"/>
      <protection hidden="1"/>
    </xf>
    <xf numFmtId="164" fontId="2" fillId="7" borderId="1" xfId="0" applyNumberFormat="1" applyFont="1" applyFill="1" applyBorder="1" applyAlignment="1" applyProtection="1">
      <alignment horizontal="right" vertical="center"/>
      <protection hidden="1"/>
    </xf>
    <xf numFmtId="165" fontId="26" fillId="7" borderId="23" xfId="0" applyNumberFormat="1" applyFont="1" applyFill="1" applyBorder="1" applyAlignment="1" applyProtection="1">
      <alignment horizontal="right" vertical="center"/>
      <protection hidden="1"/>
    </xf>
    <xf numFmtId="0" fontId="15" fillId="6" borderId="14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168" fontId="2" fillId="8" borderId="66" xfId="0" applyNumberFormat="1" applyFont="1" applyFill="1" applyBorder="1" applyAlignment="1" applyProtection="1">
      <alignment vertical="center"/>
      <protection hidden="1"/>
    </xf>
    <xf numFmtId="166" fontId="2" fillId="8" borderId="66" xfId="0" applyNumberFormat="1" applyFont="1" applyFill="1" applyBorder="1" applyAlignment="1" applyProtection="1">
      <alignment vertical="center"/>
      <protection hidden="1"/>
    </xf>
    <xf numFmtId="0" fontId="2" fillId="5" borderId="0" xfId="0" applyFont="1" applyFill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22" fontId="10" fillId="0" borderId="0" xfId="0" applyNumberFormat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0" fontId="14" fillId="4" borderId="7" xfId="0" applyFont="1" applyFill="1" applyBorder="1" applyAlignment="1" applyProtection="1">
      <alignment vertical="center"/>
      <protection hidden="1"/>
    </xf>
    <xf numFmtId="168" fontId="11" fillId="0" borderId="0" xfId="0" applyNumberFormat="1" applyFont="1" applyAlignment="1" applyProtection="1">
      <alignment horizontal="right" vertical="center"/>
      <protection hidden="1"/>
    </xf>
    <xf numFmtId="168" fontId="10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168" fontId="10" fillId="0" borderId="0" xfId="0" applyNumberFormat="1" applyFont="1" applyAlignment="1" applyProtection="1">
      <alignment horizontal="right" vertical="center"/>
      <protection hidden="1"/>
    </xf>
    <xf numFmtId="14" fontId="10" fillId="0" borderId="0" xfId="0" applyNumberFormat="1" applyFont="1" applyAlignment="1" applyProtection="1">
      <alignment horizontal="left" vertical="center"/>
      <protection hidden="1"/>
    </xf>
    <xf numFmtId="0" fontId="11" fillId="4" borderId="29" xfId="0" applyFont="1" applyFill="1" applyBorder="1" applyAlignment="1" applyProtection="1">
      <alignment vertical="center"/>
      <protection hidden="1"/>
    </xf>
    <xf numFmtId="0" fontId="11" fillId="4" borderId="29" xfId="0" applyFont="1" applyFill="1" applyBorder="1" applyAlignment="1" applyProtection="1">
      <alignment horizontal="right" vertical="center"/>
      <protection hidden="1"/>
    </xf>
    <xf numFmtId="0" fontId="10" fillId="0" borderId="29" xfId="0" applyFont="1" applyBorder="1" applyAlignment="1" applyProtection="1">
      <alignment vertical="center" wrapText="1"/>
      <protection hidden="1"/>
    </xf>
    <xf numFmtId="164" fontId="11" fillId="4" borderId="29" xfId="0" applyNumberFormat="1" applyFont="1" applyFill="1" applyBorder="1" applyAlignment="1" applyProtection="1">
      <alignment vertical="center"/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28" fillId="0" borderId="7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1" fillId="4" borderId="29" xfId="0" applyFont="1" applyFill="1" applyBorder="1" applyAlignment="1" applyProtection="1">
      <alignment horizontal="center" vertical="center"/>
      <protection hidden="1"/>
    </xf>
    <xf numFmtId="164" fontId="11" fillId="0" borderId="29" xfId="0" applyNumberFormat="1" applyFont="1" applyBorder="1" applyAlignment="1" applyProtection="1">
      <alignment vertical="center"/>
      <protection hidden="1"/>
    </xf>
    <xf numFmtId="0" fontId="29" fillId="4" borderId="34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166" fontId="10" fillId="0" borderId="0" xfId="0" applyNumberFormat="1" applyFont="1" applyAlignment="1" applyProtection="1">
      <alignment vertical="center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168" fontId="24" fillId="8" borderId="5" xfId="0" applyNumberFormat="1" applyFont="1" applyFill="1" applyBorder="1" applyAlignment="1" applyProtection="1">
      <alignment vertical="center"/>
      <protection hidden="1"/>
    </xf>
    <xf numFmtId="168" fontId="24" fillId="9" borderId="3" xfId="0" applyNumberFormat="1" applyFont="1" applyFill="1" applyBorder="1" applyAlignment="1" applyProtection="1">
      <alignment vertical="center"/>
      <protection hidden="1"/>
    </xf>
    <xf numFmtId="168" fontId="24" fillId="8" borderId="3" xfId="0" applyNumberFormat="1" applyFont="1" applyFill="1" applyBorder="1" applyAlignment="1" applyProtection="1">
      <alignment vertical="center"/>
      <protection hidden="1"/>
    </xf>
    <xf numFmtId="168" fontId="2" fillId="8" borderId="11" xfId="0" applyNumberFormat="1" applyFont="1" applyFill="1" applyBorder="1" applyAlignment="1" applyProtection="1">
      <alignment horizontal="center" vertical="center"/>
      <protection hidden="1"/>
    </xf>
    <xf numFmtId="168" fontId="2" fillId="8" borderId="12" xfId="0" applyNumberFormat="1" applyFont="1" applyFill="1" applyBorder="1" applyAlignment="1" applyProtection="1">
      <alignment horizontal="center" vertical="center"/>
      <protection hidden="1"/>
    </xf>
    <xf numFmtId="168" fontId="2" fillId="8" borderId="9" xfId="0" applyNumberFormat="1" applyFont="1" applyFill="1" applyBorder="1" applyAlignment="1" applyProtection="1">
      <alignment horizontal="center" vertical="center"/>
      <protection hidden="1"/>
    </xf>
    <xf numFmtId="168" fontId="2" fillId="8" borderId="63" xfId="0" applyNumberFormat="1" applyFont="1" applyFill="1" applyBorder="1" applyAlignment="1" applyProtection="1">
      <alignment horizontal="right" vertical="center"/>
      <protection hidden="1"/>
    </xf>
    <xf numFmtId="0" fontId="10" fillId="10" borderId="0" xfId="0" applyFont="1" applyFill="1" applyAlignment="1" applyProtection="1">
      <alignment vertical="center"/>
      <protection hidden="1"/>
    </xf>
    <xf numFmtId="0" fontId="15" fillId="6" borderId="38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" fillId="12" borderId="29" xfId="0" applyFont="1" applyFill="1" applyBorder="1" applyAlignment="1">
      <alignment vertical="center"/>
    </xf>
    <xf numFmtId="164" fontId="2" fillId="12" borderId="29" xfId="0" applyNumberFormat="1" applyFont="1" applyFill="1" applyBorder="1" applyAlignment="1">
      <alignment vertical="center"/>
    </xf>
    <xf numFmtId="0" fontId="6" fillId="12" borderId="29" xfId="0" applyFont="1" applyFill="1" applyBorder="1" applyAlignment="1">
      <alignment vertical="center"/>
    </xf>
    <xf numFmtId="166" fontId="2" fillId="12" borderId="29" xfId="0" applyNumberFormat="1" applyFont="1" applyFill="1" applyBorder="1" applyAlignment="1">
      <alignment vertical="center"/>
    </xf>
    <xf numFmtId="0" fontId="15" fillId="12" borderId="29" xfId="0" applyFont="1" applyFill="1" applyBorder="1" applyAlignment="1">
      <alignment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2" fillId="6" borderId="37" xfId="0" applyFont="1" applyFill="1" applyBorder="1" applyAlignment="1">
      <alignment horizontal="left" vertical="center"/>
    </xf>
    <xf numFmtId="14" fontId="10" fillId="3" borderId="0" xfId="0" applyNumberFormat="1" applyFont="1" applyFill="1" applyAlignment="1" applyProtection="1">
      <alignment horizontal="left" vertical="center"/>
      <protection hidden="1"/>
    </xf>
    <xf numFmtId="166" fontId="2" fillId="5" borderId="0" xfId="0" applyNumberFormat="1" applyFont="1" applyFill="1" applyAlignment="1">
      <alignment vertical="center"/>
    </xf>
    <xf numFmtId="164" fontId="26" fillId="7" borderId="25" xfId="0" quotePrefix="1" applyNumberFormat="1" applyFont="1" applyFill="1" applyBorder="1" applyAlignment="1" applyProtection="1">
      <alignment horizontal="right" vertical="center"/>
      <protection hidden="1"/>
    </xf>
    <xf numFmtId="0" fontId="15" fillId="6" borderId="47" xfId="0" applyFont="1" applyFill="1" applyBorder="1" applyAlignment="1" applyProtection="1">
      <alignment vertical="center"/>
      <protection hidden="1"/>
    </xf>
    <xf numFmtId="0" fontId="15" fillId="6" borderId="71" xfId="0" applyFont="1" applyFill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12" fillId="6" borderId="47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left" vertical="center"/>
      <protection hidden="1"/>
    </xf>
    <xf numFmtId="168" fontId="10" fillId="3" borderId="0" xfId="0" applyNumberFormat="1" applyFont="1" applyFill="1" applyAlignment="1" applyProtection="1">
      <alignment vertical="center"/>
      <protection hidden="1"/>
    </xf>
    <xf numFmtId="166" fontId="10" fillId="3" borderId="0" xfId="0" applyNumberFormat="1" applyFont="1" applyFill="1" applyAlignment="1" applyProtection="1">
      <alignment horizontal="left" vertical="center"/>
      <protection hidden="1"/>
    </xf>
    <xf numFmtId="0" fontId="11" fillId="3" borderId="29" xfId="0" applyFont="1" applyFill="1" applyBorder="1" applyAlignment="1" applyProtection="1">
      <alignment horizontal="right" vertical="center"/>
      <protection hidden="1"/>
    </xf>
    <xf numFmtId="0" fontId="11" fillId="3" borderId="29" xfId="0" applyFont="1" applyFill="1" applyBorder="1" applyAlignment="1" applyProtection="1">
      <alignment vertical="center"/>
      <protection hidden="1"/>
    </xf>
    <xf numFmtId="166" fontId="32" fillId="4" borderId="29" xfId="0" quotePrefix="1" applyNumberFormat="1" applyFont="1" applyFill="1" applyBorder="1" applyAlignment="1" applyProtection="1">
      <alignment vertical="center"/>
      <protection hidden="1"/>
    </xf>
    <xf numFmtId="166" fontId="30" fillId="0" borderId="29" xfId="0" applyNumberFormat="1" applyFont="1" applyBorder="1" applyAlignment="1" applyProtection="1">
      <alignment horizontal="right" vertical="center"/>
      <protection hidden="1"/>
    </xf>
    <xf numFmtId="164" fontId="11" fillId="4" borderId="35" xfId="0" applyNumberFormat="1" applyFont="1" applyFill="1" applyBorder="1" applyAlignment="1" applyProtection="1">
      <alignment vertical="center"/>
      <protection hidden="1"/>
    </xf>
    <xf numFmtId="166" fontId="10" fillId="4" borderId="69" xfId="0" applyNumberFormat="1" applyFont="1" applyFill="1" applyBorder="1" applyAlignment="1" applyProtection="1">
      <alignment vertical="center"/>
      <protection hidden="1"/>
    </xf>
    <xf numFmtId="167" fontId="10" fillId="3" borderId="42" xfId="0" applyNumberFormat="1" applyFont="1" applyFill="1" applyBorder="1" applyAlignment="1" applyProtection="1">
      <alignment vertical="center"/>
      <protection hidden="1"/>
    </xf>
    <xf numFmtId="164" fontId="9" fillId="7" borderId="28" xfId="0" applyNumberFormat="1" applyFont="1" applyFill="1" applyBorder="1" applyAlignment="1" applyProtection="1">
      <alignment horizontal="right" vertical="center"/>
      <protection hidden="1"/>
    </xf>
    <xf numFmtId="164" fontId="9" fillId="7" borderId="46" xfId="0" applyNumberFormat="1" applyFont="1" applyFill="1" applyBorder="1" applyAlignment="1" applyProtection="1">
      <alignment horizontal="right" vertical="center"/>
      <protection hidden="1"/>
    </xf>
    <xf numFmtId="164" fontId="9" fillId="7" borderId="62" xfId="0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Alignment="1" applyProtection="1">
      <alignment vertical="center"/>
      <protection hidden="1"/>
    </xf>
    <xf numFmtId="0" fontId="10" fillId="0" borderId="30" xfId="0" applyFont="1" applyBorder="1" applyAlignment="1" applyProtection="1">
      <alignment vertical="center" wrapText="1"/>
      <protection hidden="1"/>
    </xf>
    <xf numFmtId="166" fontId="30" fillId="0" borderId="69" xfId="0" applyNumberFormat="1" applyFont="1" applyBorder="1" applyAlignment="1" applyProtection="1">
      <alignment horizontal="right" vertical="center"/>
      <protection hidden="1"/>
    </xf>
    <xf numFmtId="0" fontId="33" fillId="6" borderId="72" xfId="0" applyFont="1" applyFill="1" applyBorder="1" applyAlignment="1" applyProtection="1">
      <alignment horizontal="center" vertical="center"/>
      <protection hidden="1"/>
    </xf>
    <xf numFmtId="165" fontId="26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>
      <alignment horizontal="center" vertical="center"/>
    </xf>
    <xf numFmtId="166" fontId="26" fillId="7" borderId="36" xfId="0" applyNumberFormat="1" applyFont="1" applyFill="1" applyBorder="1" applyAlignment="1" applyProtection="1">
      <alignment horizontal="right" vertical="center"/>
      <protection hidden="1"/>
    </xf>
    <xf numFmtId="164" fontId="26" fillId="7" borderId="19" xfId="0" applyNumberFormat="1" applyFont="1" applyFill="1" applyBorder="1" applyAlignment="1" applyProtection="1">
      <alignment horizontal="center" vertical="center"/>
      <protection hidden="1"/>
    </xf>
    <xf numFmtId="164" fontId="26" fillId="7" borderId="45" xfId="0" applyNumberFormat="1" applyFont="1" applyFill="1" applyBorder="1" applyAlignment="1" applyProtection="1">
      <alignment horizontal="center" vertical="center"/>
      <protection hidden="1"/>
    </xf>
    <xf numFmtId="165" fontId="34" fillId="7" borderId="24" xfId="0" applyNumberFormat="1" applyFont="1" applyFill="1" applyBorder="1" applyAlignment="1" applyProtection="1">
      <alignment horizontal="right" vertical="center"/>
      <protection hidden="1"/>
    </xf>
    <xf numFmtId="166" fontId="34" fillId="7" borderId="26" xfId="0" applyNumberFormat="1" applyFont="1" applyFill="1" applyBorder="1" applyAlignment="1" applyProtection="1">
      <alignment horizontal="right" vertical="center"/>
      <protection hidden="1"/>
    </xf>
    <xf numFmtId="0" fontId="26" fillId="6" borderId="24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9" fillId="6" borderId="72" xfId="0" applyFont="1" applyFill="1" applyBorder="1" applyAlignment="1" applyProtection="1">
      <alignment horizontal="center" vertical="center"/>
      <protection hidden="1"/>
    </xf>
    <xf numFmtId="0" fontId="11" fillId="4" borderId="69" xfId="0" applyFont="1" applyFill="1" applyBorder="1" applyAlignment="1" applyProtection="1">
      <alignment horizontal="right" vertical="center"/>
      <protection hidden="1"/>
    </xf>
    <xf numFmtId="166" fontId="30" fillId="0" borderId="42" xfId="0" applyNumberFormat="1" applyFont="1" applyBorder="1" applyAlignment="1" applyProtection="1">
      <alignment horizontal="right" vertical="center"/>
      <protection hidden="1"/>
    </xf>
    <xf numFmtId="14" fontId="5" fillId="8" borderId="78" xfId="0" applyNumberFormat="1" applyFont="1" applyFill="1" applyBorder="1" applyAlignment="1" applyProtection="1">
      <alignment horizontal="left" vertical="center"/>
      <protection hidden="1"/>
    </xf>
    <xf numFmtId="166" fontId="2" fillId="8" borderId="57" xfId="0" applyNumberFormat="1" applyFont="1" applyFill="1" applyBorder="1" applyAlignment="1" applyProtection="1">
      <alignment horizontal="right" vertical="center"/>
      <protection hidden="1"/>
    </xf>
    <xf numFmtId="166" fontId="2" fillId="8" borderId="79" xfId="0" applyNumberFormat="1" applyFont="1" applyFill="1" applyBorder="1" applyAlignment="1" applyProtection="1">
      <alignment horizontal="right" vertical="center"/>
      <protection hidden="1"/>
    </xf>
    <xf numFmtId="166" fontId="2" fillId="8" borderId="2" xfId="0" applyNumberFormat="1" applyFont="1" applyFill="1" applyBorder="1" applyAlignment="1" applyProtection="1">
      <alignment horizontal="right" vertical="center"/>
      <protection hidden="1"/>
    </xf>
    <xf numFmtId="166" fontId="2" fillId="8" borderId="32" xfId="0" applyNumberFormat="1" applyFont="1" applyFill="1" applyBorder="1" applyAlignment="1" applyProtection="1">
      <alignment horizontal="right" vertical="center"/>
      <protection hidden="1"/>
    </xf>
    <xf numFmtId="166" fontId="2" fillId="8" borderId="44" xfId="0" applyNumberFormat="1" applyFont="1" applyFill="1" applyBorder="1" applyAlignment="1" applyProtection="1">
      <alignment horizontal="right" vertical="center"/>
      <protection hidden="1"/>
    </xf>
    <xf numFmtId="166" fontId="2" fillId="8" borderId="66" xfId="0" applyNumberFormat="1" applyFont="1" applyFill="1" applyBorder="1" applyAlignment="1" applyProtection="1">
      <alignment horizontal="right" vertical="center"/>
      <protection hidden="1"/>
    </xf>
    <xf numFmtId="166" fontId="2" fillId="8" borderId="63" xfId="0" applyNumberFormat="1" applyFont="1" applyFill="1" applyBorder="1" applyAlignment="1" applyProtection="1">
      <alignment horizontal="right" vertical="center"/>
      <protection hidden="1"/>
    </xf>
    <xf numFmtId="166" fontId="2" fillId="8" borderId="5" xfId="0" applyNumberFormat="1" applyFont="1" applyFill="1" applyBorder="1" applyAlignment="1" applyProtection="1">
      <alignment horizontal="right" vertical="center"/>
      <protection hidden="1"/>
    </xf>
    <xf numFmtId="166" fontId="2" fillId="8" borderId="71" xfId="0" applyNumberFormat="1" applyFont="1" applyFill="1" applyBorder="1" applyAlignment="1" applyProtection="1">
      <alignment horizontal="right" vertical="center"/>
      <protection hidden="1"/>
    </xf>
    <xf numFmtId="166" fontId="30" fillId="10" borderId="80" xfId="0" applyNumberFormat="1" applyFont="1" applyFill="1" applyBorder="1" applyAlignment="1" applyProtection="1">
      <alignment horizontal="right" vertical="center"/>
      <protection hidden="1"/>
    </xf>
    <xf numFmtId="166" fontId="30" fillId="3" borderId="29" xfId="0" applyNumberFormat="1" applyFont="1" applyFill="1" applyBorder="1" applyAlignment="1" applyProtection="1">
      <alignment horizontal="right" vertical="center"/>
      <protection hidden="1"/>
    </xf>
    <xf numFmtId="166" fontId="34" fillId="7" borderId="81" xfId="0" applyNumberFormat="1" applyFont="1" applyFill="1" applyBorder="1" applyAlignment="1" applyProtection="1">
      <alignment horizontal="right" vertical="center"/>
      <protection hidden="1"/>
    </xf>
    <xf numFmtId="166" fontId="23" fillId="13" borderId="27" xfId="0" applyNumberFormat="1" applyFont="1" applyFill="1" applyBorder="1" applyAlignment="1" applyProtection="1">
      <alignment horizontal="right" vertical="center"/>
      <protection hidden="1"/>
    </xf>
    <xf numFmtId="166" fontId="2" fillId="8" borderId="82" xfId="0" applyNumberFormat="1" applyFont="1" applyFill="1" applyBorder="1" applyAlignment="1" applyProtection="1">
      <alignment horizontal="right" vertical="center"/>
      <protection hidden="1"/>
    </xf>
    <xf numFmtId="166" fontId="2" fillId="8" borderId="8" xfId="0" applyNumberFormat="1" applyFont="1" applyFill="1" applyBorder="1" applyAlignment="1" applyProtection="1">
      <alignment horizontal="right" vertical="center"/>
      <protection hidden="1"/>
    </xf>
    <xf numFmtId="167" fontId="2" fillId="14" borderId="22" xfId="0" applyNumberFormat="1" applyFont="1" applyFill="1" applyBorder="1" applyAlignment="1" applyProtection="1">
      <alignment horizontal="center" vertical="center"/>
      <protection hidden="1"/>
    </xf>
    <xf numFmtId="166" fontId="10" fillId="3" borderId="76" xfId="0" quotePrefix="1" applyNumberFormat="1" applyFont="1" applyFill="1" applyBorder="1" applyAlignment="1" applyProtection="1">
      <alignment vertical="center"/>
      <protection hidden="1"/>
    </xf>
    <xf numFmtId="166" fontId="10" fillId="3" borderId="77" xfId="0" applyNumberFormat="1" applyFont="1" applyFill="1" applyBorder="1" applyAlignment="1" applyProtection="1">
      <alignment horizontal="right" vertical="center"/>
      <protection hidden="1"/>
    </xf>
    <xf numFmtId="167" fontId="2" fillId="14" borderId="27" xfId="0" applyNumberFormat="1" applyFont="1" applyFill="1" applyBorder="1" applyAlignment="1" applyProtection="1">
      <alignment horizontal="center" vertical="center"/>
      <protection hidden="1"/>
    </xf>
    <xf numFmtId="166" fontId="12" fillId="13" borderId="27" xfId="0" applyNumberFormat="1" applyFont="1" applyFill="1" applyBorder="1" applyAlignment="1" applyProtection="1">
      <alignment horizontal="right" vertical="center"/>
      <protection hidden="1"/>
    </xf>
    <xf numFmtId="0" fontId="19" fillId="7" borderId="51" xfId="0" applyFont="1" applyFill="1" applyBorder="1" applyAlignment="1" applyProtection="1">
      <alignment horizontal="center" vertical="center"/>
      <protection hidden="1"/>
    </xf>
    <xf numFmtId="0" fontId="19" fillId="7" borderId="52" xfId="0" applyFont="1" applyFill="1" applyBorder="1" applyAlignment="1" applyProtection="1">
      <alignment horizontal="center" vertical="center"/>
      <protection hidden="1"/>
    </xf>
    <xf numFmtId="0" fontId="19" fillId="7" borderId="53" xfId="0" applyFont="1" applyFill="1" applyBorder="1" applyAlignment="1" applyProtection="1">
      <alignment horizontal="center" vertical="center"/>
      <protection hidden="1"/>
    </xf>
    <xf numFmtId="0" fontId="19" fillId="7" borderId="54" xfId="0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0" fontId="19" fillId="7" borderId="55" xfId="0" applyFont="1" applyFill="1" applyBorder="1" applyAlignment="1" applyProtection="1">
      <alignment horizontal="center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19" fillId="7" borderId="15" xfId="0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/>
      <protection hidden="1"/>
    </xf>
    <xf numFmtId="0" fontId="22" fillId="6" borderId="19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7" xfId="0" applyFont="1" applyFill="1" applyBorder="1" applyAlignment="1" applyProtection="1">
      <alignment horizontal="center" vertical="center"/>
      <protection hidden="1"/>
    </xf>
    <xf numFmtId="0" fontId="22" fillId="6" borderId="4" xfId="0" applyFont="1" applyFill="1" applyBorder="1" applyAlignment="1" applyProtection="1">
      <alignment horizontal="center" vertical="center"/>
      <protection hidden="1"/>
    </xf>
    <xf numFmtId="0" fontId="22" fillId="6" borderId="18" xfId="0" applyFont="1" applyFill="1" applyBorder="1" applyAlignment="1" applyProtection="1">
      <alignment horizontal="center" vertical="center"/>
      <protection hidden="1"/>
    </xf>
    <xf numFmtId="0" fontId="22" fillId="6" borderId="20" xfId="0" applyFont="1" applyFill="1" applyBorder="1" applyAlignment="1" applyProtection="1">
      <alignment horizontal="center" vertical="center"/>
      <protection hidden="1"/>
    </xf>
    <xf numFmtId="0" fontId="22" fillId="6" borderId="14" xfId="0" applyFont="1" applyFill="1" applyBorder="1" applyAlignment="1" applyProtection="1">
      <alignment horizontal="center" vertical="center"/>
      <protection hidden="1"/>
    </xf>
    <xf numFmtId="0" fontId="22" fillId="6" borderId="15" xfId="0" applyFont="1" applyFill="1" applyBorder="1" applyAlignment="1" applyProtection="1">
      <alignment horizontal="center" vertical="center"/>
      <protection hidden="1"/>
    </xf>
    <xf numFmtId="0" fontId="21" fillId="6" borderId="16" xfId="0" applyFont="1" applyFill="1" applyBorder="1" applyAlignment="1" applyProtection="1">
      <alignment horizontal="center" vertical="center"/>
      <protection hidden="1"/>
    </xf>
    <xf numFmtId="0" fontId="21" fillId="6" borderId="18" xfId="0" applyFont="1" applyFill="1" applyBorder="1" applyAlignment="1" applyProtection="1">
      <alignment horizontal="center" vertical="center"/>
      <protection hidden="1"/>
    </xf>
    <xf numFmtId="0" fontId="21" fillId="6" borderId="19" xfId="0" applyFont="1" applyFill="1" applyBorder="1" applyAlignment="1" applyProtection="1">
      <alignment horizontal="center" vertical="center"/>
      <protection hidden="1"/>
    </xf>
    <xf numFmtId="0" fontId="21" fillId="6" borderId="28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1" fillId="6" borderId="13" xfId="0" applyFont="1" applyFill="1" applyBorder="1" applyAlignment="1" applyProtection="1">
      <alignment horizontal="center" vertical="center"/>
      <protection hidden="1"/>
    </xf>
    <xf numFmtId="0" fontId="21" fillId="6" borderId="20" xfId="0" applyFont="1" applyFill="1" applyBorder="1" applyAlignment="1" applyProtection="1">
      <alignment horizontal="center" vertical="center"/>
      <protection hidden="1"/>
    </xf>
    <xf numFmtId="0" fontId="21" fillId="6" borderId="14" xfId="0" applyFont="1" applyFill="1" applyBorder="1" applyAlignment="1" applyProtection="1">
      <alignment horizontal="center" vertical="center"/>
      <protection hidden="1"/>
    </xf>
    <xf numFmtId="0" fontId="21" fillId="6" borderId="15" xfId="0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 wrapText="1"/>
      <protection hidden="1"/>
    </xf>
    <xf numFmtId="0" fontId="22" fillId="6" borderId="65" xfId="0" applyFont="1" applyFill="1" applyBorder="1" applyAlignment="1" applyProtection="1">
      <alignment horizontal="center" vertical="center" wrapText="1"/>
      <protection hidden="1"/>
    </xf>
    <xf numFmtId="0" fontId="22" fillId="6" borderId="61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 wrapText="1"/>
      <protection hidden="1"/>
    </xf>
    <xf numFmtId="0" fontId="12" fillId="6" borderId="47" xfId="0" applyFont="1" applyFill="1" applyBorder="1" applyAlignment="1" applyProtection="1">
      <alignment horizontal="center" vertical="center"/>
      <protection hidden="1"/>
    </xf>
    <xf numFmtId="0" fontId="12" fillId="6" borderId="71" xfId="0" applyFont="1" applyFill="1" applyBorder="1" applyAlignment="1" applyProtection="1">
      <alignment horizontal="center" vertical="center"/>
      <protection hidden="1"/>
    </xf>
    <xf numFmtId="0" fontId="12" fillId="6" borderId="38" xfId="0" applyFont="1" applyFill="1" applyBorder="1" applyAlignment="1" applyProtection="1">
      <alignment horizontal="center" vertical="center"/>
      <protection hidden="1"/>
    </xf>
    <xf numFmtId="0" fontId="6" fillId="7" borderId="17" xfId="0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left" vertical="center"/>
      <protection hidden="1"/>
    </xf>
    <xf numFmtId="0" fontId="22" fillId="6" borderId="4" xfId="0" applyFont="1" applyFill="1" applyBorder="1" applyAlignment="1" applyProtection="1">
      <alignment horizontal="left" vertical="center"/>
      <protection hidden="1"/>
    </xf>
    <xf numFmtId="0" fontId="18" fillId="5" borderId="0" xfId="1" applyFont="1" applyFill="1" applyAlignment="1" applyProtection="1">
      <alignment horizontal="center" vertical="center"/>
      <protection hidden="1"/>
    </xf>
    <xf numFmtId="169" fontId="9" fillId="7" borderId="49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0" fontId="9" fillId="7" borderId="48" xfId="0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9" fillId="7" borderId="49" xfId="0" applyFont="1" applyFill="1" applyBorder="1" applyAlignment="1" applyProtection="1">
      <alignment horizontal="center" vertical="center"/>
      <protection locked="0" hidden="1"/>
    </xf>
    <xf numFmtId="0" fontId="9" fillId="7" borderId="73" xfId="0" applyFont="1" applyFill="1" applyBorder="1" applyAlignment="1" applyProtection="1">
      <alignment horizontal="center" vertical="center"/>
      <protection locked="0" hidden="1"/>
    </xf>
    <xf numFmtId="0" fontId="9" fillId="7" borderId="50" xfId="0" applyFont="1" applyFill="1" applyBorder="1" applyAlignment="1" applyProtection="1">
      <alignment horizontal="center" vertical="center"/>
      <protection locked="0" hidden="1"/>
    </xf>
    <xf numFmtId="0" fontId="3" fillId="7" borderId="52" xfId="0" applyFont="1" applyFill="1" applyBorder="1" applyAlignment="1" applyProtection="1">
      <alignment horizontal="left" vertical="center"/>
      <protection locked="0" hidden="1"/>
    </xf>
    <xf numFmtId="169" fontId="9" fillId="7" borderId="54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0" xfId="0" applyNumberFormat="1" applyFont="1" applyFill="1" applyAlignment="1" applyProtection="1">
      <alignment horizontal="center" vertical="center"/>
      <protection locked="0" hidden="1"/>
    </xf>
    <xf numFmtId="164" fontId="9" fillId="7" borderId="49" xfId="0" applyNumberFormat="1" applyFont="1" applyFill="1" applyBorder="1" applyAlignment="1" applyProtection="1">
      <alignment horizontal="center" vertical="center"/>
      <protection locked="0" hidden="1"/>
    </xf>
    <xf numFmtId="164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169" fontId="9" fillId="7" borderId="54" xfId="0" applyNumberFormat="1" applyFont="1" applyFill="1" applyBorder="1" applyAlignment="1" applyProtection="1">
      <alignment horizontal="left" vertical="center"/>
      <protection locked="0" hidden="1"/>
    </xf>
    <xf numFmtId="169" fontId="9" fillId="7" borderId="0" xfId="0" applyNumberFormat="1" applyFont="1" applyFill="1" applyAlignment="1" applyProtection="1">
      <alignment horizontal="left" vertical="center"/>
      <protection locked="0" hidden="1"/>
    </xf>
    <xf numFmtId="0" fontId="15" fillId="6" borderId="47" xfId="0" applyFont="1" applyFill="1" applyBorder="1" applyAlignment="1" applyProtection="1">
      <alignment horizontal="center" vertical="center"/>
      <protection hidden="1"/>
    </xf>
    <xf numFmtId="0" fontId="15" fillId="6" borderId="71" xfId="0" applyFont="1" applyFill="1" applyBorder="1" applyAlignment="1" applyProtection="1">
      <alignment horizontal="center" vertical="center"/>
      <protection hidden="1"/>
    </xf>
    <xf numFmtId="0" fontId="15" fillId="6" borderId="5" xfId="0" applyFont="1" applyFill="1" applyBorder="1" applyAlignment="1" applyProtection="1">
      <alignment horizontal="center" vertical="center"/>
      <protection hidden="1"/>
    </xf>
    <xf numFmtId="0" fontId="25" fillId="6" borderId="16" xfId="0" applyFont="1" applyFill="1" applyBorder="1" applyAlignment="1" applyProtection="1">
      <alignment horizontal="center" vertical="center"/>
      <protection hidden="1"/>
    </xf>
    <xf numFmtId="0" fontId="25" fillId="6" borderId="18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5" fillId="6" borderId="20" xfId="0" applyFont="1" applyFill="1" applyBorder="1" applyAlignment="1" applyProtection="1">
      <alignment horizontal="center" vertical="center"/>
      <protection hidden="1"/>
    </xf>
    <xf numFmtId="0" fontId="25" fillId="6" borderId="14" xfId="0" applyFont="1" applyFill="1" applyBorder="1" applyAlignment="1" applyProtection="1">
      <alignment horizontal="center" vertical="center"/>
      <protection hidden="1"/>
    </xf>
    <xf numFmtId="0" fontId="25" fillId="6" borderId="15" xfId="0" applyFont="1" applyFill="1" applyBorder="1" applyAlignment="1" applyProtection="1">
      <alignment horizontal="center" vertical="center"/>
      <protection hidden="1"/>
    </xf>
    <xf numFmtId="169" fontId="2" fillId="7" borderId="0" xfId="0" applyNumberFormat="1" applyFont="1" applyFill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left" vertical="center"/>
      <protection hidden="1"/>
    </xf>
    <xf numFmtId="0" fontId="2" fillId="7" borderId="73" xfId="0" applyFont="1" applyFill="1" applyBorder="1" applyAlignment="1" applyProtection="1">
      <alignment horizontal="left" vertical="center"/>
      <protection hidden="1"/>
    </xf>
    <xf numFmtId="0" fontId="2" fillId="7" borderId="50" xfId="0" applyFont="1" applyFill="1" applyBorder="1" applyAlignment="1" applyProtection="1">
      <alignment horizontal="left" vertical="center"/>
      <protection hidden="1"/>
    </xf>
    <xf numFmtId="0" fontId="2" fillId="0" borderId="7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2" fillId="11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>
      <alignment horizontal="center" vertical="center" wrapText="1"/>
    </xf>
    <xf numFmtId="0" fontId="27" fillId="10" borderId="0" xfId="0" applyFont="1" applyFill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left" vertical="center"/>
      <protection hidden="1"/>
    </xf>
    <xf numFmtId="167" fontId="10" fillId="3" borderId="70" xfId="0" applyNumberFormat="1" applyFont="1" applyFill="1" applyBorder="1" applyAlignment="1" applyProtection="1">
      <alignment horizontal="left" vertical="center"/>
      <protection hidden="1"/>
    </xf>
    <xf numFmtId="167" fontId="10" fillId="3" borderId="0" xfId="0" applyNumberFormat="1" applyFont="1" applyFill="1" applyAlignment="1" applyProtection="1">
      <alignment horizontal="left" vertical="center"/>
      <protection hidden="1"/>
    </xf>
    <xf numFmtId="0" fontId="29" fillId="4" borderId="30" xfId="0" applyFont="1" applyFill="1" applyBorder="1" applyAlignment="1" applyProtection="1">
      <alignment horizontal="left" vertical="center"/>
      <protection hidden="1"/>
    </xf>
    <xf numFmtId="0" fontId="29" fillId="4" borderId="34" xfId="0" applyFont="1" applyFill="1" applyBorder="1" applyAlignment="1" applyProtection="1">
      <alignment horizontal="left" vertical="center"/>
      <protection hidden="1"/>
    </xf>
    <xf numFmtId="0" fontId="29" fillId="4" borderId="34" xfId="0" applyFont="1" applyFill="1" applyBorder="1" applyAlignment="1" applyProtection="1">
      <alignment horizontal="right" vertical="center"/>
      <protection hidden="1"/>
    </xf>
    <xf numFmtId="0" fontId="29" fillId="4" borderId="35" xfId="0" applyFont="1" applyFill="1" applyBorder="1" applyAlignment="1" applyProtection="1">
      <alignment horizontal="right" vertical="center"/>
      <protection hidden="1"/>
    </xf>
    <xf numFmtId="0" fontId="10" fillId="0" borderId="33" xfId="0" quotePrefix="1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right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3" borderId="29" xfId="0" applyFont="1" applyFill="1" applyBorder="1" applyAlignment="1" applyProtection="1">
      <alignment horizontal="left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5" fillId="15" borderId="0" xfId="0" applyFont="1" applyFill="1" applyAlignment="1">
      <alignment vertical="center"/>
    </xf>
    <xf numFmtId="0" fontId="6" fillId="15" borderId="78" xfId="0" applyFont="1" applyFill="1" applyBorder="1" applyAlignment="1">
      <alignment horizontal="left" vertical="center"/>
    </xf>
    <xf numFmtId="0" fontId="6" fillId="15" borderId="36" xfId="0" applyFont="1" applyFill="1" applyBorder="1" applyAlignment="1">
      <alignment horizontal="left" vertical="center"/>
    </xf>
    <xf numFmtId="0" fontId="2" fillId="15" borderId="0" xfId="0" applyFont="1" applyFill="1" applyAlignment="1">
      <alignment vertical="center"/>
    </xf>
    <xf numFmtId="0" fontId="35" fillId="12" borderId="83" xfId="0" applyFont="1" applyFill="1" applyBorder="1" applyAlignment="1">
      <alignment vertical="center"/>
    </xf>
    <xf numFmtId="0" fontId="36" fillId="12" borderId="84" xfId="0" applyFont="1" applyFill="1" applyBorder="1" applyAlignment="1">
      <alignment horizontal="left" vertical="center"/>
    </xf>
    <xf numFmtId="0" fontId="35" fillId="12" borderId="83" xfId="0" applyFont="1" applyFill="1" applyBorder="1" applyAlignment="1">
      <alignment horizontal="left" vertical="center"/>
    </xf>
    <xf numFmtId="166" fontId="36" fillId="12" borderId="83" xfId="0" applyNumberFormat="1" applyFont="1" applyFill="1" applyBorder="1" applyAlignment="1">
      <alignment horizontal="centerContinuous" vertical="center"/>
    </xf>
    <xf numFmtId="0" fontId="37" fillId="12" borderId="85" xfId="0" applyFont="1" applyFill="1" applyBorder="1" applyAlignment="1">
      <alignment horizontal="centerContinuous" vertical="center"/>
    </xf>
    <xf numFmtId="0" fontId="38" fillId="12" borderId="86" xfId="0" applyFont="1" applyFill="1" applyBorder="1" applyAlignment="1">
      <alignment horizontal="center" vertical="center"/>
    </xf>
    <xf numFmtId="164" fontId="24" fillId="3" borderId="87" xfId="0" applyNumberFormat="1" applyFont="1" applyFill="1" applyBorder="1" applyAlignment="1">
      <alignment vertical="center"/>
    </xf>
    <xf numFmtId="0" fontId="39" fillId="3" borderId="88" xfId="0" quotePrefix="1" applyFont="1" applyFill="1" applyBorder="1" applyAlignment="1">
      <alignment horizontal="left" vertical="center"/>
    </xf>
    <xf numFmtId="0" fontId="39" fillId="3" borderId="87" xfId="0" applyFont="1" applyFill="1" applyBorder="1" applyAlignment="1">
      <alignment horizontal="left" vertical="center"/>
    </xf>
    <xf numFmtId="14" fontId="39" fillId="3" borderId="87" xfId="0" applyNumberFormat="1" applyFont="1" applyFill="1" applyBorder="1" applyAlignment="1">
      <alignment horizontal="right" vertical="center"/>
    </xf>
    <xf numFmtId="0" fontId="39" fillId="3" borderId="89" xfId="0" applyFont="1" applyFill="1" applyBorder="1" applyAlignment="1">
      <alignment horizontal="left" vertical="center"/>
    </xf>
    <xf numFmtId="0" fontId="39" fillId="3" borderId="90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left" vertical="center"/>
    </xf>
    <xf numFmtId="0" fontId="39" fillId="3" borderId="83" xfId="0" applyFont="1" applyFill="1" applyBorder="1" applyAlignment="1">
      <alignment horizontal="left" vertical="center"/>
    </xf>
    <xf numFmtId="14" fontId="39" fillId="3" borderId="83" xfId="0" applyNumberFormat="1" applyFont="1" applyFill="1" applyBorder="1" applyAlignment="1">
      <alignment horizontal="right" vertical="center"/>
    </xf>
    <xf numFmtId="0" fontId="39" fillId="3" borderId="85" xfId="0" applyFont="1" applyFill="1" applyBorder="1" applyAlignment="1">
      <alignment horizontal="left" vertical="center"/>
    </xf>
    <xf numFmtId="0" fontId="39" fillId="3" borderId="86" xfId="0" applyFont="1" applyFill="1" applyBorder="1" applyAlignment="1">
      <alignment horizontal="center" vertical="center"/>
    </xf>
    <xf numFmtId="164" fontId="35" fillId="3" borderId="87" xfId="0" applyNumberFormat="1" applyFont="1" applyFill="1" applyBorder="1" applyAlignment="1">
      <alignment vertical="center"/>
    </xf>
    <xf numFmtId="0" fontId="2" fillId="0" borderId="0" xfId="0" applyFont="1"/>
    <xf numFmtId="0" fontId="6" fillId="0" borderId="29" xfId="0" applyFont="1" applyBorder="1"/>
    <xf numFmtId="0" fontId="2" fillId="0" borderId="29" xfId="0" applyFont="1" applyBorder="1"/>
    <xf numFmtId="0" fontId="2" fillId="10" borderId="0" xfId="0" applyFont="1" applyFill="1"/>
    <xf numFmtId="0" fontId="3" fillId="10" borderId="0" xfId="0" applyFont="1" applyFill="1"/>
    <xf numFmtId="0" fontId="2" fillId="0" borderId="30" xfId="0" applyFont="1" applyBorder="1"/>
    <xf numFmtId="0" fontId="2" fillId="0" borderId="34" xfId="0" applyFont="1" applyBorder="1"/>
    <xf numFmtId="0" fontId="2" fillId="0" borderId="35" xfId="0" applyFont="1" applyBorder="1"/>
    <xf numFmtId="0" fontId="27" fillId="10" borderId="29" xfId="0" applyFont="1" applyFill="1" applyBorder="1"/>
    <xf numFmtId="0" fontId="15" fillId="11" borderId="0" xfId="0" applyFont="1" applyFill="1" applyBorder="1" applyAlignment="1">
      <alignment horizontal="center"/>
    </xf>
    <xf numFmtId="0" fontId="5" fillId="16" borderId="0" xfId="0" applyFont="1" applyFill="1" applyAlignment="1">
      <alignment vertical="center"/>
    </xf>
    <xf numFmtId="0" fontId="6" fillId="16" borderId="78" xfId="0" applyFont="1" applyFill="1" applyBorder="1" applyAlignment="1">
      <alignment horizontal="left" vertical="center"/>
    </xf>
    <xf numFmtId="0" fontId="6" fillId="16" borderId="36" xfId="0" applyFont="1" applyFill="1" applyBorder="1" applyAlignment="1">
      <alignment horizontal="left" vertical="center"/>
    </xf>
    <xf numFmtId="0" fontId="2" fillId="16" borderId="0" xfId="0" applyFont="1" applyFill="1" applyAlignment="1">
      <alignment vertical="center"/>
    </xf>
    <xf numFmtId="0" fontId="35" fillId="10" borderId="83" xfId="0" applyFont="1" applyFill="1" applyBorder="1" applyAlignment="1">
      <alignment vertical="center"/>
    </xf>
    <xf numFmtId="0" fontId="36" fillId="10" borderId="84" xfId="0" applyFont="1" applyFill="1" applyBorder="1" applyAlignment="1">
      <alignment horizontal="left" vertical="center"/>
    </xf>
    <xf numFmtId="0" fontId="35" fillId="10" borderId="83" xfId="0" applyFont="1" applyFill="1" applyBorder="1" applyAlignment="1">
      <alignment horizontal="left" vertical="center"/>
    </xf>
    <xf numFmtId="166" fontId="36" fillId="10" borderId="83" xfId="0" applyNumberFormat="1" applyFont="1" applyFill="1" applyBorder="1" applyAlignment="1">
      <alignment horizontal="centerContinuous" vertical="center"/>
    </xf>
    <xf numFmtId="0" fontId="37" fillId="10" borderId="85" xfId="0" applyFont="1" applyFill="1" applyBorder="1" applyAlignment="1">
      <alignment horizontal="centerContinuous" vertical="center"/>
    </xf>
    <xf numFmtId="0" fontId="38" fillId="10" borderId="86" xfId="0" applyFont="1" applyFill="1" applyBorder="1" applyAlignment="1">
      <alignment horizontal="center" vertical="center"/>
    </xf>
    <xf numFmtId="164" fontId="24" fillId="10" borderId="87" xfId="0" applyNumberFormat="1" applyFont="1" applyFill="1" applyBorder="1" applyAlignment="1">
      <alignment vertical="center"/>
    </xf>
    <xf numFmtId="0" fontId="39" fillId="10" borderId="88" xfId="0" quotePrefix="1" applyFont="1" applyFill="1" applyBorder="1" applyAlignment="1">
      <alignment horizontal="left" vertical="center"/>
    </xf>
    <xf numFmtId="0" fontId="39" fillId="10" borderId="87" xfId="0" applyFont="1" applyFill="1" applyBorder="1" applyAlignment="1">
      <alignment horizontal="left" vertical="center"/>
    </xf>
    <xf numFmtId="14" fontId="39" fillId="10" borderId="87" xfId="0" applyNumberFormat="1" applyFont="1" applyFill="1" applyBorder="1" applyAlignment="1">
      <alignment horizontal="right" vertical="center"/>
    </xf>
    <xf numFmtId="0" fontId="39" fillId="10" borderId="89" xfId="0" applyFont="1" applyFill="1" applyBorder="1" applyAlignment="1">
      <alignment horizontal="left" vertical="center"/>
    </xf>
    <xf numFmtId="0" fontId="39" fillId="10" borderId="90" xfId="0" applyFont="1" applyFill="1" applyBorder="1" applyAlignment="1">
      <alignment horizontal="center" vertical="center"/>
    </xf>
    <xf numFmtId="0" fontId="39" fillId="10" borderId="84" xfId="0" applyFont="1" applyFill="1" applyBorder="1" applyAlignment="1">
      <alignment horizontal="left" vertical="center"/>
    </xf>
    <xf numFmtId="0" fontId="39" fillId="10" borderId="83" xfId="0" applyFont="1" applyFill="1" applyBorder="1" applyAlignment="1">
      <alignment horizontal="left" vertical="center"/>
    </xf>
    <xf numFmtId="14" fontId="39" fillId="10" borderId="83" xfId="0" applyNumberFormat="1" applyFont="1" applyFill="1" applyBorder="1" applyAlignment="1">
      <alignment horizontal="right" vertical="center"/>
    </xf>
    <xf numFmtId="0" fontId="39" fillId="10" borderId="85" xfId="0" applyFont="1" applyFill="1" applyBorder="1" applyAlignment="1">
      <alignment horizontal="left" vertical="center"/>
    </xf>
    <xf numFmtId="0" fontId="39" fillId="10" borderId="86" xfId="0" applyFont="1" applyFill="1" applyBorder="1" applyAlignment="1">
      <alignment horizontal="center" vertical="center"/>
    </xf>
    <xf numFmtId="164" fontId="35" fillId="10" borderId="87" xfId="0" applyNumberFormat="1" applyFont="1" applyFill="1" applyBorder="1" applyAlignment="1">
      <alignment vertical="center"/>
    </xf>
    <xf numFmtId="0" fontId="3" fillId="1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55">
    <dxf>
      <font>
        <b/>
        <i val="0"/>
        <u val="double"/>
        <color auto="1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  <color auto="1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  <color auto="1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  <color auto="1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9953"/>
      <color rgb="FFA49B88"/>
      <color rgb="FF644D52"/>
      <color rgb="FF332532"/>
      <color rgb="FF01A2A6"/>
      <color rgb="FF191724"/>
      <color rgb="FF29D9C2"/>
      <color rgb="FFD18952"/>
      <color rgb="FFFDB157"/>
      <color rgb="FF4C4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2532"/>
  </sheetPr>
  <dimension ref="A1:AK118"/>
  <sheetViews>
    <sheetView zoomScale="110" zoomScaleNormal="110" workbookViewId="0">
      <pane xSplit="9" ySplit="18" topLeftCell="M58" activePane="bottomRight" state="frozenSplit"/>
      <selection pane="topRight" activeCell="P1" sqref="P1"/>
      <selection pane="bottomLeft" activeCell="A9" sqref="A9"/>
      <selection pane="bottomRight" activeCell="B65" sqref="B65:E71"/>
    </sheetView>
  </sheetViews>
  <sheetFormatPr defaultColWidth="11.42578125" defaultRowHeight="15" customHeight="1" x14ac:dyDescent="0.25"/>
  <cols>
    <col min="1" max="1" width="8.28515625" style="1" customWidth="1"/>
    <col min="2" max="2" width="25.7109375" style="1" customWidth="1"/>
    <col min="3" max="3" width="12.7109375" style="1" customWidth="1"/>
    <col min="4" max="5" width="14.42578125" style="1" bestFit="1" customWidth="1"/>
    <col min="6" max="6" width="12" style="1" customWidth="1"/>
    <col min="7" max="7" width="8.7109375" style="128" customWidth="1"/>
    <col min="8" max="8" width="6.42578125" style="1" bestFit="1" customWidth="1"/>
    <col min="9" max="9" width="6.7109375" style="1" bestFit="1" customWidth="1"/>
    <col min="10" max="10" width="8.7109375" style="1" bestFit="1" customWidth="1"/>
    <col min="11" max="11" width="11" style="1" customWidth="1"/>
    <col min="12" max="12" width="11" style="1" bestFit="1" customWidth="1"/>
    <col min="13" max="14" width="9.85546875" style="1" customWidth="1"/>
    <col min="15" max="15" width="9.85546875" style="1" bestFit="1" customWidth="1"/>
    <col min="16" max="16" width="9.85546875" style="1" customWidth="1"/>
    <col min="17" max="17" width="11.7109375" style="1" bestFit="1" customWidth="1"/>
    <col min="18" max="18" width="11.7109375" style="1" customWidth="1"/>
    <col min="19" max="19" width="11.85546875" style="1" bestFit="1" customWidth="1"/>
    <col min="20" max="20" width="11.85546875" style="1" customWidth="1"/>
    <col min="21" max="21" width="8.28515625" style="1" bestFit="1" customWidth="1"/>
    <col min="22" max="22" width="8" style="1" bestFit="1" customWidth="1"/>
    <col min="23" max="23" width="8" style="1" customWidth="1"/>
    <col min="24" max="24" width="8.42578125" style="1" bestFit="1" customWidth="1"/>
    <col min="25" max="25" width="8.7109375" style="1" customWidth="1"/>
    <col min="26" max="26" width="2.7109375" style="1" customWidth="1"/>
    <col min="27" max="27" width="5.7109375" style="66" bestFit="1" customWidth="1"/>
    <col min="28" max="28" width="13.7109375" style="66" bestFit="1" customWidth="1"/>
    <col min="29" max="29" width="5.7109375" style="66" bestFit="1" customWidth="1"/>
    <col min="30" max="30" width="6.85546875" style="66" bestFit="1" customWidth="1"/>
    <col min="31" max="16384" width="11.42578125" style="1"/>
  </cols>
  <sheetData>
    <row r="1" spans="1:37" ht="15" customHeight="1" thickBot="1" x14ac:dyDescent="0.3">
      <c r="G1" s="1"/>
      <c r="Q1" s="2"/>
      <c r="AK1" s="1" t="s">
        <v>16</v>
      </c>
    </row>
    <row r="2" spans="1:37" ht="15" customHeight="1" thickBot="1" x14ac:dyDescent="0.3">
      <c r="A2" s="2"/>
      <c r="B2" s="2"/>
      <c r="C2" s="3" t="s">
        <v>15</v>
      </c>
      <c r="D2" s="244">
        <f ca="1">NOW()</f>
        <v>45273.864609143522</v>
      </c>
      <c r="E2" s="245"/>
      <c r="F2" s="4"/>
      <c r="G2" s="5"/>
      <c r="H2" s="5"/>
      <c r="I2" s="5"/>
      <c r="M2" s="6" t="s">
        <v>66</v>
      </c>
      <c r="N2" s="256" t="s">
        <v>59</v>
      </c>
      <c r="O2" s="257"/>
      <c r="Q2" s="2"/>
    </row>
    <row r="3" spans="1:37" ht="15" customHeight="1" x14ac:dyDescent="0.25">
      <c r="A3" s="2"/>
      <c r="B3" s="2"/>
      <c r="C3" s="2"/>
      <c r="D3" s="2"/>
      <c r="E3" s="2"/>
      <c r="F3" s="2"/>
      <c r="G3" s="1"/>
    </row>
    <row r="4" spans="1:37" ht="15" customHeight="1" x14ac:dyDescent="0.25">
      <c r="A4" s="2"/>
      <c r="B4" s="2"/>
      <c r="C4" s="2"/>
      <c r="D4" s="2"/>
      <c r="E4" s="2"/>
      <c r="F4" s="2"/>
      <c r="G4" s="1"/>
    </row>
    <row r="5" spans="1:37" ht="15" customHeight="1" x14ac:dyDescent="0.25">
      <c r="A5" s="2"/>
      <c r="B5" s="2"/>
      <c r="C5" s="2"/>
      <c r="D5" s="2"/>
      <c r="E5" s="2"/>
      <c r="F5" s="2"/>
      <c r="G5" s="1"/>
    </row>
    <row r="6" spans="1:37" ht="15" customHeight="1" thickBot="1" x14ac:dyDescent="0.3">
      <c r="A6" s="2"/>
      <c r="B6" s="2"/>
      <c r="C6" s="2"/>
      <c r="D6" s="2"/>
      <c r="E6" s="2"/>
      <c r="F6" s="2"/>
      <c r="G6" s="1"/>
    </row>
    <row r="7" spans="1:37" ht="15" customHeight="1" thickBot="1" x14ac:dyDescent="0.3">
      <c r="A7" s="7" t="s">
        <v>53</v>
      </c>
      <c r="B7" s="8" t="s">
        <v>70</v>
      </c>
      <c r="C7" s="9" t="s">
        <v>71</v>
      </c>
      <c r="D7" s="246" t="s">
        <v>18</v>
      </c>
      <c r="E7" s="246"/>
      <c r="F7" s="246"/>
      <c r="G7" s="246"/>
      <c r="H7" s="246"/>
      <c r="I7" s="246"/>
    </row>
    <row r="8" spans="1:37" ht="15" customHeight="1" thickBot="1" x14ac:dyDescent="0.3">
      <c r="A8" s="7" t="s">
        <v>67</v>
      </c>
      <c r="B8" s="8" t="s">
        <v>69</v>
      </c>
      <c r="C8" s="9" t="s">
        <v>65</v>
      </c>
      <c r="D8" s="254">
        <f>COUNTIFS($A$18:$AF$118,"M")+COUNTIFS($A$18:$AF$118,"F")</f>
        <v>53</v>
      </c>
      <c r="E8" s="255"/>
      <c r="F8" s="10" t="s">
        <v>50</v>
      </c>
      <c r="G8" s="11">
        <f>$D$8-COUNTIFS($A$18:$AF$118,"F")</f>
        <v>34</v>
      </c>
      <c r="H8" s="10" t="s">
        <v>17</v>
      </c>
      <c r="I8" s="11">
        <f>$D$8-COUNTIFS($A$18:$AF$118,"M")</f>
        <v>19</v>
      </c>
      <c r="Q8" s="12"/>
      <c r="R8" s="13" t="s">
        <v>37</v>
      </c>
      <c r="S8" s="252" t="s">
        <v>54</v>
      </c>
      <c r="T8" s="253"/>
    </row>
    <row r="9" spans="1:37" ht="15" customHeight="1" thickBot="1" x14ac:dyDescent="0.3">
      <c r="A9" s="7" t="s">
        <v>64</v>
      </c>
      <c r="B9" s="8" t="s">
        <v>68</v>
      </c>
      <c r="C9" s="9" t="s">
        <v>153</v>
      </c>
      <c r="D9" s="8" t="s">
        <v>47</v>
      </c>
      <c r="E9" s="248"/>
      <c r="F9" s="249"/>
      <c r="G9" s="249"/>
      <c r="H9" s="249"/>
      <c r="I9" s="250"/>
      <c r="Q9" s="12"/>
      <c r="R9" s="13"/>
      <c r="S9" s="2"/>
    </row>
    <row r="10" spans="1:37" ht="15" customHeight="1" x14ac:dyDescent="0.25">
      <c r="A10" s="15" t="s">
        <v>158</v>
      </c>
      <c r="B10" s="14"/>
      <c r="C10" s="15"/>
      <c r="D10" s="14" t="s">
        <v>48</v>
      </c>
      <c r="E10" s="251"/>
      <c r="F10" s="251"/>
      <c r="G10" s="251"/>
      <c r="H10" s="251"/>
      <c r="I10" s="251"/>
      <c r="Q10" s="12"/>
      <c r="R10" s="13"/>
      <c r="S10" s="2"/>
    </row>
    <row r="11" spans="1:37" ht="15" customHeight="1" thickBot="1" x14ac:dyDescent="0.3">
      <c r="A11" s="2"/>
      <c r="B11" s="2"/>
      <c r="C11" s="2"/>
      <c r="D11" s="2"/>
      <c r="E11" s="2"/>
      <c r="F11" s="2"/>
      <c r="G11" s="1"/>
      <c r="J11" s="16"/>
      <c r="K11" s="16"/>
      <c r="L11" s="16"/>
      <c r="P11" s="16"/>
      <c r="Q11" s="17"/>
    </row>
    <row r="12" spans="1:37" ht="15" customHeight="1" thickBot="1" x14ac:dyDescent="0.3">
      <c r="A12" s="7" t="s">
        <v>36</v>
      </c>
      <c r="B12" s="18"/>
      <c r="C12" s="2"/>
      <c r="D12" s="2"/>
      <c r="E12" s="2"/>
      <c r="F12" s="2"/>
      <c r="G12" s="1"/>
      <c r="Q12" s="12"/>
    </row>
    <row r="13" spans="1:37" ht="15" customHeight="1" thickBot="1" x14ac:dyDescent="0.3">
      <c r="A13" s="7" t="s">
        <v>72</v>
      </c>
      <c r="B13" s="19"/>
      <c r="C13" s="2"/>
      <c r="D13" s="16"/>
      <c r="E13" s="2"/>
      <c r="F13" s="2"/>
      <c r="G13" s="247"/>
      <c r="H13" s="247"/>
      <c r="I13" s="247"/>
      <c r="J13" s="247"/>
      <c r="K13" s="20"/>
      <c r="L13" s="20"/>
      <c r="M13" s="243"/>
      <c r="N13" s="243"/>
      <c r="O13" s="243"/>
      <c r="P13" s="243"/>
      <c r="Q13" s="12"/>
    </row>
    <row r="14" spans="1:37" ht="15" customHeight="1" thickBot="1" x14ac:dyDescent="0.3">
      <c r="A14" s="2"/>
      <c r="B14" s="2"/>
      <c r="C14" s="2"/>
      <c r="D14" s="2"/>
      <c r="E14" s="2"/>
      <c r="F14" s="2"/>
      <c r="G14" s="1"/>
      <c r="Q14" s="12"/>
    </row>
    <row r="15" spans="1:37" ht="15" customHeight="1" thickTop="1" thickBot="1" x14ac:dyDescent="0.3">
      <c r="A15" s="204" t="s">
        <v>55</v>
      </c>
      <c r="B15" s="205"/>
      <c r="C15" s="206"/>
      <c r="D15" s="222" t="s">
        <v>77</v>
      </c>
      <c r="E15" s="223"/>
      <c r="F15" s="224"/>
      <c r="G15" s="215" t="s">
        <v>8</v>
      </c>
      <c r="H15" s="216"/>
      <c r="I15" s="216"/>
      <c r="J15" s="217"/>
      <c r="K15" s="234" t="s">
        <v>52</v>
      </c>
      <c r="L15" s="217"/>
      <c r="M15" s="241" t="s">
        <v>78</v>
      </c>
      <c r="N15" s="242"/>
      <c r="O15" s="213" t="s">
        <v>79</v>
      </c>
      <c r="P15" s="214"/>
      <c r="Q15" s="213" t="s">
        <v>11</v>
      </c>
      <c r="R15" s="214"/>
      <c r="S15" s="213" t="s">
        <v>12</v>
      </c>
      <c r="T15" s="214"/>
      <c r="U15" s="213" t="s">
        <v>13</v>
      </c>
      <c r="V15" s="214"/>
      <c r="W15" s="22" t="s">
        <v>14</v>
      </c>
      <c r="X15" s="22" t="s">
        <v>42</v>
      </c>
      <c r="Y15" s="235" t="s">
        <v>41</v>
      </c>
    </row>
    <row r="16" spans="1:37" ht="15" customHeight="1" thickTop="1" thickBot="1" x14ac:dyDescent="0.3">
      <c r="A16" s="207"/>
      <c r="B16" s="208"/>
      <c r="C16" s="209"/>
      <c r="D16" s="225"/>
      <c r="E16" s="226"/>
      <c r="F16" s="227"/>
      <c r="G16" s="213" t="s">
        <v>34</v>
      </c>
      <c r="H16" s="218"/>
      <c r="I16" s="218"/>
      <c r="J16" s="214"/>
      <c r="K16" s="231" t="s">
        <v>150</v>
      </c>
      <c r="L16" s="232" t="str">
        <f>D7</f>
        <v>CM2</v>
      </c>
      <c r="M16" s="238" t="s">
        <v>7</v>
      </c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40"/>
      <c r="Y16" s="236"/>
      <c r="AH16" s="1" t="s">
        <v>81</v>
      </c>
    </row>
    <row r="17" spans="1:34" ht="15" customHeight="1" thickTop="1" thickBot="1" x14ac:dyDescent="0.3">
      <c r="A17" s="210"/>
      <c r="B17" s="211"/>
      <c r="C17" s="212"/>
      <c r="D17" s="228"/>
      <c r="E17" s="229"/>
      <c r="F17" s="230"/>
      <c r="G17" s="219"/>
      <c r="H17" s="220"/>
      <c r="I17" s="220"/>
      <c r="J17" s="221"/>
      <c r="K17" s="219"/>
      <c r="L17" s="233"/>
      <c r="M17" s="164">
        <f>$AC$19</f>
        <v>40</v>
      </c>
      <c r="N17" s="165">
        <f>$AC$20</f>
        <v>60</v>
      </c>
      <c r="O17" s="164">
        <f>$AC$21</f>
        <v>40</v>
      </c>
      <c r="P17" s="165">
        <f>$AC$22</f>
        <v>60</v>
      </c>
      <c r="Q17" s="164">
        <f>$AC$23</f>
        <v>24</v>
      </c>
      <c r="R17" s="165">
        <f>$AC$24</f>
        <v>16</v>
      </c>
      <c r="S17" s="164">
        <f>$AC$25</f>
        <v>24</v>
      </c>
      <c r="T17" s="165">
        <f>$AC$26</f>
        <v>16</v>
      </c>
      <c r="U17" s="164">
        <f>$AC$27</f>
        <v>10</v>
      </c>
      <c r="V17" s="165">
        <f>$AC$28</f>
        <v>10</v>
      </c>
      <c r="W17" s="166">
        <f>$AC$29</f>
        <v>10</v>
      </c>
      <c r="X17" s="23">
        <f>$AC$30</f>
        <v>10</v>
      </c>
      <c r="Y17" s="237"/>
      <c r="AH17" s="1" t="s">
        <v>82</v>
      </c>
    </row>
    <row r="18" spans="1:34" ht="15" customHeight="1" thickTop="1" thickBot="1" x14ac:dyDescent="0.3">
      <c r="A18" s="24" t="s">
        <v>39</v>
      </c>
      <c r="B18" s="25" t="s">
        <v>73</v>
      </c>
      <c r="C18" s="26" t="s">
        <v>74</v>
      </c>
      <c r="D18" s="27" t="s">
        <v>75</v>
      </c>
      <c r="E18" s="28" t="s">
        <v>76</v>
      </c>
      <c r="F18" s="29" t="s">
        <v>49</v>
      </c>
      <c r="G18" s="27" t="s">
        <v>152</v>
      </c>
      <c r="H18" s="154" t="s">
        <v>151</v>
      </c>
      <c r="I18" s="28" t="s">
        <v>71</v>
      </c>
      <c r="J18" s="29" t="s">
        <v>44</v>
      </c>
      <c r="K18" s="28" t="s">
        <v>64</v>
      </c>
      <c r="L18" s="30" t="s">
        <v>71</v>
      </c>
      <c r="M18" s="27" t="str">
        <f>$AB$19</f>
        <v>Ressour.L</v>
      </c>
      <c r="N18" s="31" t="str">
        <f>$AB$20</f>
        <v>Compét.L</v>
      </c>
      <c r="O18" s="27" t="str">
        <f>$AB$21</f>
        <v>Ressour.M</v>
      </c>
      <c r="P18" s="31" t="str">
        <f>$AB$22</f>
        <v>Compét.M</v>
      </c>
      <c r="Q18" s="27" t="str">
        <f>$AB$23</f>
        <v>Ressour.D.M</v>
      </c>
      <c r="R18" s="31" t="str">
        <f>$AB$24</f>
        <v>Compét.D.M</v>
      </c>
      <c r="S18" s="27" t="str">
        <f>$AB$25</f>
        <v>Ressour.D.D</v>
      </c>
      <c r="T18" s="31" t="str">
        <f>$AB$26</f>
        <v>Compét.D.D</v>
      </c>
      <c r="U18" s="27" t="str">
        <f>$AB$27</f>
        <v>Art.Plast.</v>
      </c>
      <c r="V18" s="31" t="str">
        <f>$AB$28</f>
        <v>Ed.Mus.</v>
      </c>
      <c r="W18" s="32" t="str">
        <f>$AB$29</f>
        <v>Arabe</v>
      </c>
      <c r="X18" s="153" t="str">
        <f>$AB$30</f>
        <v>Lecture</v>
      </c>
      <c r="Y18" s="32" t="s">
        <v>80</v>
      </c>
      <c r="AA18" s="143" t="s">
        <v>60</v>
      </c>
      <c r="AB18" s="143" t="s">
        <v>62</v>
      </c>
      <c r="AC18" s="143" t="str">
        <f>DATA!$G$16</f>
        <v>Maxi</v>
      </c>
      <c r="AD18" s="143" t="s">
        <v>61</v>
      </c>
      <c r="AH18" s="1" t="s">
        <v>83</v>
      </c>
    </row>
    <row r="19" spans="1:34" ht="15" customHeight="1" thickTop="1" x14ac:dyDescent="0.25">
      <c r="A19" s="129" cm="1">
        <f t="array" ref="A19:A71">_xlfn.SEQUENCE(COUNTA(B19:$B$118))</f>
        <v>1</v>
      </c>
      <c r="B19" s="34" t="s">
        <v>110</v>
      </c>
      <c r="C19" s="35" t="s">
        <v>111</v>
      </c>
      <c r="D19" s="36">
        <v>41316</v>
      </c>
      <c r="E19" s="37" t="s">
        <v>148</v>
      </c>
      <c r="F19" s="38"/>
      <c r="G19" s="65" t="s">
        <v>56</v>
      </c>
      <c r="H19" s="39" t="s">
        <v>17</v>
      </c>
      <c r="I19" s="40" t="s">
        <v>18</v>
      </c>
      <c r="J19" s="41"/>
      <c r="K19" s="42"/>
      <c r="L19" s="43"/>
      <c r="M19" s="44">
        <v>40</v>
      </c>
      <c r="N19" s="45">
        <v>60</v>
      </c>
      <c r="O19" s="44">
        <v>40</v>
      </c>
      <c r="P19" s="45">
        <v>60</v>
      </c>
      <c r="Q19" s="46">
        <v>24</v>
      </c>
      <c r="R19" s="45">
        <v>16</v>
      </c>
      <c r="S19" s="46">
        <v>24</v>
      </c>
      <c r="T19" s="45">
        <v>16</v>
      </c>
      <c r="U19" s="46">
        <v>10</v>
      </c>
      <c r="V19" s="45">
        <v>10</v>
      </c>
      <c r="W19" s="185"/>
      <c r="X19" s="197"/>
      <c r="Y19" s="47"/>
      <c r="AA19" s="140" cm="1">
        <f t="array" ref="AA19:AA30">_xlfn.SEQUENCE(COUNTA($AB$19:$AB$33))</f>
        <v>1</v>
      </c>
      <c r="AB19" s="141" t="s">
        <v>26</v>
      </c>
      <c r="AC19" s="139">
        <v>40</v>
      </c>
      <c r="AD19" s="142">
        <f>AC19/10</f>
        <v>4</v>
      </c>
      <c r="AH19" s="1" t="s">
        <v>84</v>
      </c>
    </row>
    <row r="20" spans="1:34" ht="15" customHeight="1" x14ac:dyDescent="0.25">
      <c r="A20" s="129">
        <v>2</v>
      </c>
      <c r="B20" s="48" t="s">
        <v>147</v>
      </c>
      <c r="C20" s="49" t="s">
        <v>112</v>
      </c>
      <c r="D20" s="50">
        <v>39969</v>
      </c>
      <c r="E20" s="51" t="s">
        <v>149</v>
      </c>
      <c r="F20" s="52"/>
      <c r="G20" s="65" t="s">
        <v>57</v>
      </c>
      <c r="H20" s="39" t="s">
        <v>25</v>
      </c>
      <c r="I20" s="40" t="s">
        <v>18</v>
      </c>
      <c r="J20" s="53"/>
      <c r="K20" s="54"/>
      <c r="L20" s="55"/>
      <c r="M20" s="187">
        <v>20</v>
      </c>
      <c r="N20" s="57">
        <v>30</v>
      </c>
      <c r="O20" s="56">
        <v>20</v>
      </c>
      <c r="P20" s="57">
        <v>30</v>
      </c>
      <c r="Q20" s="58">
        <v>12</v>
      </c>
      <c r="R20" s="57">
        <v>8</v>
      </c>
      <c r="S20" s="58">
        <v>12</v>
      </c>
      <c r="T20" s="188">
        <v>8</v>
      </c>
      <c r="U20" s="58">
        <v>5</v>
      </c>
      <c r="V20" s="57">
        <v>5</v>
      </c>
      <c r="W20" s="57">
        <v>5</v>
      </c>
      <c r="X20" s="192">
        <v>5</v>
      </c>
      <c r="Y20" s="60"/>
      <c r="AA20" s="140">
        <v>2</v>
      </c>
      <c r="AB20" s="141" t="s">
        <v>27</v>
      </c>
      <c r="AC20" s="139">
        <v>60</v>
      </c>
      <c r="AD20" s="142">
        <f t="shared" ref="AD20:AD30" si="0">AC20/10</f>
        <v>6</v>
      </c>
      <c r="AH20" s="1" t="s">
        <v>85</v>
      </c>
    </row>
    <row r="21" spans="1:34" ht="15" customHeight="1" x14ac:dyDescent="0.25">
      <c r="A21" s="129">
        <v>3</v>
      </c>
      <c r="B21" s="61" t="s">
        <v>146</v>
      </c>
      <c r="C21" s="62" t="s">
        <v>113</v>
      </c>
      <c r="D21" s="63"/>
      <c r="E21" s="64"/>
      <c r="F21" s="38"/>
      <c r="G21" s="65" t="s">
        <v>57</v>
      </c>
      <c r="H21" s="39" t="s">
        <v>25</v>
      </c>
      <c r="I21" s="40" t="s">
        <v>18</v>
      </c>
      <c r="J21" s="53"/>
      <c r="K21" s="54"/>
      <c r="L21" s="183"/>
      <c r="M21" s="198"/>
      <c r="N21" s="186">
        <v>44</v>
      </c>
      <c r="O21" s="56">
        <v>27</v>
      </c>
      <c r="P21" s="57">
        <v>45</v>
      </c>
      <c r="Q21" s="58">
        <v>23</v>
      </c>
      <c r="R21" s="57">
        <v>16</v>
      </c>
      <c r="S21" s="58">
        <v>24</v>
      </c>
      <c r="T21" s="57"/>
      <c r="U21" s="58">
        <v>8</v>
      </c>
      <c r="V21" s="57">
        <v>9</v>
      </c>
      <c r="W21" s="184">
        <v>6</v>
      </c>
      <c r="X21" s="59">
        <v>9</v>
      </c>
      <c r="Y21" s="60"/>
      <c r="AA21" s="140">
        <v>3</v>
      </c>
      <c r="AB21" s="141" t="s">
        <v>28</v>
      </c>
      <c r="AC21" s="139">
        <v>40</v>
      </c>
      <c r="AD21" s="142">
        <f t="shared" si="0"/>
        <v>4</v>
      </c>
      <c r="AH21" s="1" t="s">
        <v>86</v>
      </c>
    </row>
    <row r="22" spans="1:34" ht="15" customHeight="1" x14ac:dyDescent="0.25">
      <c r="A22" s="129">
        <v>4</v>
      </c>
      <c r="B22" s="48" t="s">
        <v>145</v>
      </c>
      <c r="C22" s="49" t="s">
        <v>112</v>
      </c>
      <c r="D22" s="50"/>
      <c r="E22" s="51"/>
      <c r="F22" s="52"/>
      <c r="G22" s="65" t="s">
        <v>56</v>
      </c>
      <c r="H22" s="39" t="s">
        <v>17</v>
      </c>
      <c r="I22" s="40" t="s">
        <v>18</v>
      </c>
      <c r="J22" s="53"/>
      <c r="K22" s="54"/>
      <c r="L22" s="55"/>
      <c r="M22" s="189">
        <v>39</v>
      </c>
      <c r="N22" s="57"/>
      <c r="O22" s="56">
        <v>35</v>
      </c>
      <c r="P22" s="57">
        <v>54</v>
      </c>
      <c r="Q22" s="58">
        <v>0</v>
      </c>
      <c r="R22" s="57">
        <v>16</v>
      </c>
      <c r="S22" s="58">
        <v>20</v>
      </c>
      <c r="T22" s="190">
        <v>14</v>
      </c>
      <c r="U22" s="58">
        <v>10</v>
      </c>
      <c r="V22" s="57">
        <v>8</v>
      </c>
      <c r="W22" s="57">
        <v>7</v>
      </c>
      <c r="X22" s="191">
        <v>8</v>
      </c>
      <c r="Y22" s="60"/>
      <c r="AA22" s="140">
        <v>4</v>
      </c>
      <c r="AB22" s="141" t="s">
        <v>29</v>
      </c>
      <c r="AC22" s="139">
        <v>60</v>
      </c>
      <c r="AD22" s="142">
        <f t="shared" si="0"/>
        <v>6</v>
      </c>
      <c r="AH22" s="1" t="s">
        <v>87</v>
      </c>
    </row>
    <row r="23" spans="1:34" ht="15" customHeight="1" x14ac:dyDescent="0.25">
      <c r="A23" s="129">
        <v>5</v>
      </c>
      <c r="B23" s="61" t="s">
        <v>144</v>
      </c>
      <c r="C23" s="62" t="s">
        <v>114</v>
      </c>
      <c r="D23" s="63"/>
      <c r="E23" s="64"/>
      <c r="F23" s="38"/>
      <c r="G23" s="65" t="s">
        <v>57</v>
      </c>
      <c r="H23" s="39" t="s">
        <v>25</v>
      </c>
      <c r="I23" s="40" t="s">
        <v>18</v>
      </c>
      <c r="J23" s="53"/>
      <c r="K23" s="54"/>
      <c r="L23" s="55"/>
      <c r="M23" s="56">
        <v>26</v>
      </c>
      <c r="N23" s="57">
        <v>51</v>
      </c>
      <c r="O23" s="56">
        <v>20</v>
      </c>
      <c r="P23" s="57">
        <v>34</v>
      </c>
      <c r="Q23" s="58">
        <v>18</v>
      </c>
      <c r="R23" s="57">
        <v>16</v>
      </c>
      <c r="S23" s="58">
        <v>21</v>
      </c>
      <c r="T23" s="57">
        <v>10</v>
      </c>
      <c r="U23" s="58">
        <v>9</v>
      </c>
      <c r="V23" s="57">
        <v>10</v>
      </c>
      <c r="W23" s="57">
        <v>8</v>
      </c>
      <c r="X23" s="59">
        <v>7</v>
      </c>
      <c r="Y23" s="60"/>
      <c r="AA23" s="140">
        <v>5</v>
      </c>
      <c r="AB23" s="141" t="s">
        <v>30</v>
      </c>
      <c r="AC23" s="139">
        <v>24</v>
      </c>
      <c r="AD23" s="142">
        <f t="shared" si="0"/>
        <v>2.4</v>
      </c>
      <c r="AH23" s="1" t="s">
        <v>88</v>
      </c>
    </row>
    <row r="24" spans="1:34" ht="15" customHeight="1" x14ac:dyDescent="0.25">
      <c r="A24" s="129">
        <v>6</v>
      </c>
      <c r="B24" s="48" t="s">
        <v>143</v>
      </c>
      <c r="C24" s="49" t="s">
        <v>113</v>
      </c>
      <c r="D24" s="50"/>
      <c r="E24" s="51"/>
      <c r="F24" s="52"/>
      <c r="G24" s="65" t="s">
        <v>57</v>
      </c>
      <c r="H24" s="39" t="s">
        <v>25</v>
      </c>
      <c r="I24" s="40" t="s">
        <v>18</v>
      </c>
      <c r="J24" s="53"/>
      <c r="K24" s="54"/>
      <c r="L24" s="55"/>
      <c r="M24" s="56">
        <v>37</v>
      </c>
      <c r="N24" s="57">
        <v>60</v>
      </c>
      <c r="O24" s="56">
        <v>38</v>
      </c>
      <c r="P24" s="57">
        <v>55</v>
      </c>
      <c r="Q24" s="58">
        <v>12</v>
      </c>
      <c r="R24" s="57">
        <v>13</v>
      </c>
      <c r="S24" s="58">
        <v>20</v>
      </c>
      <c r="T24" s="57">
        <v>14</v>
      </c>
      <c r="U24" s="58">
        <v>6</v>
      </c>
      <c r="V24" s="57">
        <v>8</v>
      </c>
      <c r="W24" s="57">
        <v>4</v>
      </c>
      <c r="X24" s="59">
        <v>9</v>
      </c>
      <c r="Y24" s="60"/>
      <c r="AA24" s="140">
        <v>6</v>
      </c>
      <c r="AB24" s="141" t="s">
        <v>31</v>
      </c>
      <c r="AC24" s="139">
        <v>16</v>
      </c>
      <c r="AD24" s="142">
        <f t="shared" si="0"/>
        <v>1.6</v>
      </c>
      <c r="AH24" s="1" t="s">
        <v>89</v>
      </c>
    </row>
    <row r="25" spans="1:34" ht="15" customHeight="1" x14ac:dyDescent="0.25">
      <c r="A25" s="129">
        <v>7</v>
      </c>
      <c r="B25" s="61" t="s">
        <v>87</v>
      </c>
      <c r="C25" s="62"/>
      <c r="D25" s="63"/>
      <c r="E25" s="64"/>
      <c r="F25" s="38"/>
      <c r="G25" s="65" t="s">
        <v>56</v>
      </c>
      <c r="H25" s="39" t="s">
        <v>17</v>
      </c>
      <c r="I25" s="40" t="s">
        <v>18</v>
      </c>
      <c r="J25" s="53"/>
      <c r="K25" s="54"/>
      <c r="L25" s="55"/>
      <c r="M25" s="56">
        <v>40</v>
      </c>
      <c r="N25" s="57">
        <v>15</v>
      </c>
      <c r="O25" s="56">
        <v>0</v>
      </c>
      <c r="P25" s="57">
        <v>38</v>
      </c>
      <c r="Q25" s="58">
        <v>20</v>
      </c>
      <c r="R25" s="57">
        <v>10</v>
      </c>
      <c r="S25" s="58">
        <v>4</v>
      </c>
      <c r="T25" s="57">
        <v>6</v>
      </c>
      <c r="U25" s="58">
        <v>9</v>
      </c>
      <c r="V25" s="57">
        <v>7</v>
      </c>
      <c r="W25" s="57">
        <v>3</v>
      </c>
      <c r="X25" s="59">
        <v>8</v>
      </c>
      <c r="Y25" s="60"/>
      <c r="AA25" s="140">
        <v>7</v>
      </c>
      <c r="AB25" s="141" t="s">
        <v>32</v>
      </c>
      <c r="AC25" s="139">
        <v>24</v>
      </c>
      <c r="AD25" s="142">
        <f t="shared" si="0"/>
        <v>2.4</v>
      </c>
      <c r="AH25" s="1" t="s">
        <v>90</v>
      </c>
    </row>
    <row r="26" spans="1:34" ht="15" customHeight="1" x14ac:dyDescent="0.25">
      <c r="A26" s="129">
        <v>8</v>
      </c>
      <c r="B26" s="48" t="s">
        <v>126</v>
      </c>
      <c r="C26" s="49" t="s">
        <v>125</v>
      </c>
      <c r="D26" s="50"/>
      <c r="E26" s="51"/>
      <c r="F26" s="52"/>
      <c r="G26" s="65" t="s">
        <v>57</v>
      </c>
      <c r="H26" s="39" t="s">
        <v>25</v>
      </c>
      <c r="I26" s="40" t="s">
        <v>18</v>
      </c>
      <c r="J26" s="53"/>
      <c r="K26" s="54"/>
      <c r="L26" s="55"/>
      <c r="M26" s="56">
        <v>0</v>
      </c>
      <c r="N26" s="57">
        <v>0</v>
      </c>
      <c r="O26" s="56">
        <v>0</v>
      </c>
      <c r="P26" s="57">
        <v>7.4999999999999997E-2</v>
      </c>
      <c r="Q26" s="58">
        <v>0</v>
      </c>
      <c r="R26" s="57">
        <v>0</v>
      </c>
      <c r="S26" s="58"/>
      <c r="T26" s="57">
        <v>0</v>
      </c>
      <c r="U26" s="58"/>
      <c r="V26" s="57"/>
      <c r="W26" s="57">
        <v>0</v>
      </c>
      <c r="X26" s="59">
        <v>0</v>
      </c>
      <c r="Y26" s="60"/>
      <c r="AA26" s="140">
        <v>8</v>
      </c>
      <c r="AB26" s="141" t="s">
        <v>33</v>
      </c>
      <c r="AC26" s="139">
        <v>16</v>
      </c>
      <c r="AD26" s="142">
        <f t="shared" si="0"/>
        <v>1.6</v>
      </c>
      <c r="AH26" s="1" t="s">
        <v>91</v>
      </c>
    </row>
    <row r="27" spans="1:34" ht="15" customHeight="1" x14ac:dyDescent="0.25">
      <c r="A27" s="129">
        <v>9</v>
      </c>
      <c r="B27" s="61" t="s">
        <v>89</v>
      </c>
      <c r="C27" s="62"/>
      <c r="D27" s="63"/>
      <c r="E27" s="64"/>
      <c r="F27" s="38"/>
      <c r="G27" s="65" t="s">
        <v>57</v>
      </c>
      <c r="H27" s="39" t="s">
        <v>25</v>
      </c>
      <c r="I27" s="40" t="s">
        <v>18</v>
      </c>
      <c r="J27" s="53"/>
      <c r="K27" s="54"/>
      <c r="L27" s="55"/>
      <c r="M27" s="56">
        <v>40</v>
      </c>
      <c r="N27" s="57">
        <v>60</v>
      </c>
      <c r="O27" s="56">
        <v>40</v>
      </c>
      <c r="P27" s="57">
        <v>60</v>
      </c>
      <c r="Q27" s="58"/>
      <c r="R27" s="57">
        <v>16</v>
      </c>
      <c r="S27" s="58">
        <v>24</v>
      </c>
      <c r="T27" s="57">
        <v>16</v>
      </c>
      <c r="U27" s="58">
        <v>10</v>
      </c>
      <c r="V27" s="57"/>
      <c r="W27" s="57">
        <v>10</v>
      </c>
      <c r="X27" s="59"/>
      <c r="Y27" s="60"/>
      <c r="AA27" s="140">
        <v>9</v>
      </c>
      <c r="AB27" s="141" t="s">
        <v>45</v>
      </c>
      <c r="AC27" s="139">
        <v>10</v>
      </c>
      <c r="AD27" s="142">
        <f t="shared" si="0"/>
        <v>1</v>
      </c>
      <c r="AH27" s="1" t="s">
        <v>92</v>
      </c>
    </row>
    <row r="28" spans="1:34" ht="15" customHeight="1" x14ac:dyDescent="0.25">
      <c r="A28" s="129">
        <v>10</v>
      </c>
      <c r="B28" s="48" t="s">
        <v>90</v>
      </c>
      <c r="C28" s="49"/>
      <c r="D28" s="50"/>
      <c r="E28" s="51"/>
      <c r="F28" s="52"/>
      <c r="G28" s="65" t="s">
        <v>57</v>
      </c>
      <c r="H28" s="39" t="s">
        <v>25</v>
      </c>
      <c r="I28" s="40" t="s">
        <v>18</v>
      </c>
      <c r="J28" s="53"/>
      <c r="K28" s="54"/>
      <c r="L28" s="55"/>
      <c r="M28" s="56">
        <v>40</v>
      </c>
      <c r="N28" s="57">
        <v>60</v>
      </c>
      <c r="O28" s="56">
        <v>40</v>
      </c>
      <c r="P28" s="57">
        <v>60</v>
      </c>
      <c r="Q28" s="58">
        <v>24</v>
      </c>
      <c r="R28" s="57">
        <v>16</v>
      </c>
      <c r="S28" s="58">
        <v>24</v>
      </c>
      <c r="T28" s="57">
        <v>16</v>
      </c>
      <c r="U28" s="58">
        <v>10</v>
      </c>
      <c r="V28" s="57">
        <v>10</v>
      </c>
      <c r="W28" s="57"/>
      <c r="X28" s="59"/>
      <c r="Y28" s="60"/>
      <c r="AA28" s="140">
        <v>10</v>
      </c>
      <c r="AB28" s="141" t="s">
        <v>10</v>
      </c>
      <c r="AC28" s="139">
        <v>10</v>
      </c>
      <c r="AD28" s="142">
        <f t="shared" si="0"/>
        <v>1</v>
      </c>
      <c r="AH28" s="1" t="s">
        <v>93</v>
      </c>
    </row>
    <row r="29" spans="1:34" ht="15" customHeight="1" x14ac:dyDescent="0.25">
      <c r="A29" s="129">
        <v>11</v>
      </c>
      <c r="B29" s="61" t="s">
        <v>91</v>
      </c>
      <c r="C29" s="62" t="s">
        <v>117</v>
      </c>
      <c r="D29" s="63"/>
      <c r="E29" s="64"/>
      <c r="F29" s="38"/>
      <c r="G29" s="65" t="s">
        <v>57</v>
      </c>
      <c r="H29" s="39" t="s">
        <v>25</v>
      </c>
      <c r="I29" s="40" t="s">
        <v>18</v>
      </c>
      <c r="J29" s="53"/>
      <c r="K29" s="54"/>
      <c r="L29" s="55"/>
      <c r="M29" s="56"/>
      <c r="N29" s="57"/>
      <c r="O29" s="56"/>
      <c r="P29" s="57"/>
      <c r="Q29" s="58"/>
      <c r="R29" s="57"/>
      <c r="S29" s="58"/>
      <c r="T29" s="57"/>
      <c r="U29" s="58"/>
      <c r="V29" s="57"/>
      <c r="W29" s="57"/>
      <c r="X29" s="59"/>
      <c r="Y29" s="60"/>
      <c r="AA29" s="140">
        <v>11</v>
      </c>
      <c r="AB29" s="141" t="s">
        <v>9</v>
      </c>
      <c r="AC29" s="139">
        <v>10</v>
      </c>
      <c r="AD29" s="142">
        <f t="shared" si="0"/>
        <v>1</v>
      </c>
      <c r="AH29" s="1" t="s">
        <v>94</v>
      </c>
    </row>
    <row r="30" spans="1:34" ht="15" customHeight="1" x14ac:dyDescent="0.25">
      <c r="A30" s="129">
        <v>12</v>
      </c>
      <c r="B30" s="48" t="s">
        <v>92</v>
      </c>
      <c r="C30" s="49"/>
      <c r="D30" s="50"/>
      <c r="E30" s="51"/>
      <c r="F30" s="52"/>
      <c r="G30" s="65" t="s">
        <v>57</v>
      </c>
      <c r="H30" s="39" t="s">
        <v>25</v>
      </c>
      <c r="I30" s="40" t="s">
        <v>18</v>
      </c>
      <c r="J30" s="53"/>
      <c r="K30" s="54"/>
      <c r="L30" s="55"/>
      <c r="M30" s="56"/>
      <c r="N30" s="57"/>
      <c r="O30" s="56"/>
      <c r="P30" s="57"/>
      <c r="Q30" s="58"/>
      <c r="R30" s="57"/>
      <c r="S30" s="58"/>
      <c r="T30" s="57"/>
      <c r="U30" s="58"/>
      <c r="V30" s="57"/>
      <c r="W30" s="57"/>
      <c r="X30" s="59"/>
      <c r="Y30" s="60"/>
      <c r="AA30" s="140">
        <v>12</v>
      </c>
      <c r="AB30" s="141" t="s">
        <v>42</v>
      </c>
      <c r="AC30" s="139">
        <v>10</v>
      </c>
      <c r="AD30" s="142">
        <f t="shared" si="0"/>
        <v>1</v>
      </c>
      <c r="AH30" s="1" t="s">
        <v>95</v>
      </c>
    </row>
    <row r="31" spans="1:34" ht="15" customHeight="1" x14ac:dyDescent="0.25">
      <c r="A31" s="129">
        <v>13</v>
      </c>
      <c r="B31" s="61" t="s">
        <v>129</v>
      </c>
      <c r="C31" s="62" t="s">
        <v>115</v>
      </c>
      <c r="D31" s="63"/>
      <c r="E31" s="64"/>
      <c r="F31" s="38"/>
      <c r="G31" s="65" t="s">
        <v>57</v>
      </c>
      <c r="H31" s="39" t="s">
        <v>25</v>
      </c>
      <c r="I31" s="40" t="s">
        <v>18</v>
      </c>
      <c r="J31" s="53"/>
      <c r="K31" s="54"/>
      <c r="L31" s="55"/>
      <c r="M31" s="56"/>
      <c r="N31" s="57"/>
      <c r="O31" s="56"/>
      <c r="P31" s="57"/>
      <c r="Q31" s="58"/>
      <c r="R31" s="57"/>
      <c r="S31" s="58"/>
      <c r="T31" s="57"/>
      <c r="U31" s="58"/>
      <c r="V31" s="57"/>
      <c r="W31" s="57"/>
      <c r="X31" s="59"/>
      <c r="Y31" s="60"/>
      <c r="AA31" s="140"/>
      <c r="AB31" s="139"/>
      <c r="AC31" s="139"/>
      <c r="AD31" s="139"/>
      <c r="AH31" s="1" t="s">
        <v>96</v>
      </c>
    </row>
    <row r="32" spans="1:34" ht="15" customHeight="1" x14ac:dyDescent="0.25">
      <c r="A32" s="129">
        <v>14</v>
      </c>
      <c r="B32" s="48" t="s">
        <v>128</v>
      </c>
      <c r="C32" s="49" t="s">
        <v>116</v>
      </c>
      <c r="D32" s="50"/>
      <c r="E32" s="51"/>
      <c r="F32" s="52"/>
      <c r="G32" s="65" t="s">
        <v>57</v>
      </c>
      <c r="H32" s="39" t="s">
        <v>25</v>
      </c>
      <c r="I32" s="40" t="s">
        <v>18</v>
      </c>
      <c r="J32" s="53"/>
      <c r="K32" s="54"/>
      <c r="L32" s="55"/>
      <c r="M32" s="56"/>
      <c r="N32" s="57"/>
      <c r="O32" s="56"/>
      <c r="P32" s="57"/>
      <c r="Q32" s="58"/>
      <c r="R32" s="57"/>
      <c r="S32" s="58"/>
      <c r="T32" s="57"/>
      <c r="U32" s="58"/>
      <c r="V32" s="57"/>
      <c r="W32" s="57"/>
      <c r="X32" s="59"/>
      <c r="Y32" s="60"/>
      <c r="AA32" s="140"/>
      <c r="AB32" s="139"/>
      <c r="AC32" s="139"/>
      <c r="AD32" s="139"/>
      <c r="AH32" s="1" t="s">
        <v>97</v>
      </c>
    </row>
    <row r="33" spans="1:34" ht="15" customHeight="1" x14ac:dyDescent="0.25">
      <c r="A33" s="129">
        <v>15</v>
      </c>
      <c r="B33" s="61" t="s">
        <v>127</v>
      </c>
      <c r="C33" s="62" t="s">
        <v>117</v>
      </c>
      <c r="D33" s="63"/>
      <c r="E33" s="64"/>
      <c r="F33" s="38"/>
      <c r="G33" s="65" t="s">
        <v>56</v>
      </c>
      <c r="H33" s="39" t="s">
        <v>17</v>
      </c>
      <c r="I33" s="40" t="s">
        <v>18</v>
      </c>
      <c r="J33" s="53"/>
      <c r="K33" s="54"/>
      <c r="L33" s="55"/>
      <c r="M33" s="56"/>
      <c r="N33" s="57"/>
      <c r="O33" s="56"/>
      <c r="P33" s="57"/>
      <c r="Q33" s="58"/>
      <c r="R33" s="57"/>
      <c r="S33" s="58"/>
      <c r="T33" s="57"/>
      <c r="U33" s="58"/>
      <c r="V33" s="57"/>
      <c r="W33" s="57"/>
      <c r="X33" s="59"/>
      <c r="Y33" s="60"/>
      <c r="AA33" s="140"/>
      <c r="AB33" s="139"/>
      <c r="AC33" s="139"/>
      <c r="AD33" s="139"/>
      <c r="AH33" s="1" t="s">
        <v>98</v>
      </c>
    </row>
    <row r="34" spans="1:34" ht="15" customHeight="1" x14ac:dyDescent="0.25">
      <c r="A34" s="129">
        <v>16</v>
      </c>
      <c r="B34" s="48" t="s">
        <v>130</v>
      </c>
      <c r="C34" s="49" t="s">
        <v>118</v>
      </c>
      <c r="D34" s="50"/>
      <c r="E34" s="51"/>
      <c r="F34" s="52"/>
      <c r="G34" s="65" t="s">
        <v>57</v>
      </c>
      <c r="H34" s="39" t="s">
        <v>25</v>
      </c>
      <c r="I34" s="40" t="s">
        <v>18</v>
      </c>
      <c r="J34" s="53"/>
      <c r="K34" s="54"/>
      <c r="L34" s="55"/>
      <c r="M34" s="56"/>
      <c r="N34" s="57"/>
      <c r="O34" s="56"/>
      <c r="P34" s="57"/>
      <c r="Q34" s="58"/>
      <c r="R34" s="57"/>
      <c r="S34" s="58"/>
      <c r="T34" s="57"/>
      <c r="U34" s="58"/>
      <c r="V34" s="57"/>
      <c r="W34" s="57"/>
      <c r="X34" s="59"/>
      <c r="Y34" s="60"/>
      <c r="AH34" s="1" t="s">
        <v>99</v>
      </c>
    </row>
    <row r="35" spans="1:34" ht="15" customHeight="1" x14ac:dyDescent="0.25">
      <c r="A35" s="129">
        <v>17</v>
      </c>
      <c r="B35" s="61" t="s">
        <v>97</v>
      </c>
      <c r="C35" s="62"/>
      <c r="D35" s="63"/>
      <c r="E35" s="64"/>
      <c r="F35" s="38"/>
      <c r="G35" s="65" t="s">
        <v>57</v>
      </c>
      <c r="H35" s="39" t="s">
        <v>25</v>
      </c>
      <c r="I35" s="40" t="s">
        <v>18</v>
      </c>
      <c r="J35" s="53"/>
      <c r="K35" s="54"/>
      <c r="L35" s="55"/>
      <c r="M35" s="56"/>
      <c r="N35" s="57"/>
      <c r="O35" s="56"/>
      <c r="P35" s="57"/>
      <c r="Q35" s="58"/>
      <c r="R35" s="57"/>
      <c r="S35" s="58"/>
      <c r="T35" s="57"/>
      <c r="U35" s="58"/>
      <c r="V35" s="57"/>
      <c r="W35" s="57"/>
      <c r="X35" s="59"/>
      <c r="Y35" s="60"/>
      <c r="AD35" s="148"/>
      <c r="AH35" s="1" t="s">
        <v>100</v>
      </c>
    </row>
    <row r="36" spans="1:34" ht="15" customHeight="1" x14ac:dyDescent="0.25">
      <c r="A36" s="129">
        <v>18</v>
      </c>
      <c r="B36" s="48" t="s">
        <v>98</v>
      </c>
      <c r="C36" s="49"/>
      <c r="D36" s="50"/>
      <c r="E36" s="51"/>
      <c r="F36" s="52"/>
      <c r="G36" s="65" t="s">
        <v>56</v>
      </c>
      <c r="H36" s="39" t="s">
        <v>17</v>
      </c>
      <c r="I36" s="40" t="s">
        <v>18</v>
      </c>
      <c r="J36" s="53"/>
      <c r="K36" s="54"/>
      <c r="L36" s="55"/>
      <c r="M36" s="56"/>
      <c r="N36" s="57"/>
      <c r="O36" s="56"/>
      <c r="P36" s="57"/>
      <c r="Q36" s="58"/>
      <c r="R36" s="57"/>
      <c r="S36" s="58"/>
      <c r="T36" s="57"/>
      <c r="U36" s="58"/>
      <c r="V36" s="57"/>
      <c r="W36" s="57"/>
      <c r="X36" s="59"/>
      <c r="Y36" s="60"/>
      <c r="AH36" s="1" t="s">
        <v>101</v>
      </c>
    </row>
    <row r="37" spans="1:34" ht="15" customHeight="1" x14ac:dyDescent="0.25">
      <c r="A37" s="129">
        <v>19</v>
      </c>
      <c r="B37" s="61" t="s">
        <v>99</v>
      </c>
      <c r="C37" s="62"/>
      <c r="D37" s="63"/>
      <c r="E37" s="64"/>
      <c r="F37" s="38"/>
      <c r="G37" s="65" t="s">
        <v>57</v>
      </c>
      <c r="H37" s="39" t="s">
        <v>25</v>
      </c>
      <c r="I37" s="40" t="s">
        <v>18</v>
      </c>
      <c r="J37" s="53"/>
      <c r="K37" s="54"/>
      <c r="L37" s="55"/>
      <c r="M37" s="56"/>
      <c r="N37" s="57"/>
      <c r="O37" s="56"/>
      <c r="P37" s="57"/>
      <c r="Q37" s="58"/>
      <c r="R37" s="57"/>
      <c r="S37" s="58"/>
      <c r="T37" s="57"/>
      <c r="U37" s="58"/>
      <c r="V37" s="57"/>
      <c r="W37" s="57"/>
      <c r="X37" s="59"/>
      <c r="Y37" s="60"/>
      <c r="AH37" s="1" t="s">
        <v>102</v>
      </c>
    </row>
    <row r="38" spans="1:34" ht="15" customHeight="1" x14ac:dyDescent="0.25">
      <c r="A38" s="129">
        <v>20</v>
      </c>
      <c r="B38" s="48" t="s">
        <v>134</v>
      </c>
      <c r="C38" s="49" t="s">
        <v>119</v>
      </c>
      <c r="D38" s="50"/>
      <c r="E38" s="51"/>
      <c r="F38" s="52"/>
      <c r="G38" s="65" t="s">
        <v>56</v>
      </c>
      <c r="H38" s="39" t="s">
        <v>17</v>
      </c>
      <c r="I38" s="40" t="s">
        <v>18</v>
      </c>
      <c r="J38" s="53"/>
      <c r="K38" s="54"/>
      <c r="L38" s="55"/>
      <c r="M38" s="56"/>
      <c r="N38" s="57"/>
      <c r="O38" s="56"/>
      <c r="P38" s="57"/>
      <c r="Q38" s="58"/>
      <c r="R38" s="57"/>
      <c r="S38" s="58"/>
      <c r="T38" s="57"/>
      <c r="U38" s="58"/>
      <c r="V38" s="57"/>
      <c r="W38" s="57"/>
      <c r="X38" s="59"/>
      <c r="Y38" s="60"/>
      <c r="AH38" s="1" t="s">
        <v>103</v>
      </c>
    </row>
    <row r="39" spans="1:34" ht="15" customHeight="1" x14ac:dyDescent="0.25">
      <c r="A39" s="129">
        <v>21</v>
      </c>
      <c r="B39" s="61" t="s">
        <v>135</v>
      </c>
      <c r="C39" s="62" t="s">
        <v>120</v>
      </c>
      <c r="D39" s="63"/>
      <c r="E39" s="64"/>
      <c r="F39" s="38"/>
      <c r="G39" s="65" t="s">
        <v>57</v>
      </c>
      <c r="H39" s="39" t="s">
        <v>25</v>
      </c>
      <c r="I39" s="40" t="s">
        <v>18</v>
      </c>
      <c r="J39" s="53"/>
      <c r="K39" s="54"/>
      <c r="L39" s="55"/>
      <c r="M39" s="56"/>
      <c r="N39" s="57"/>
      <c r="O39" s="56"/>
      <c r="P39" s="57"/>
      <c r="Q39" s="58"/>
      <c r="R39" s="57"/>
      <c r="S39" s="58"/>
      <c r="T39" s="57"/>
      <c r="U39" s="58"/>
      <c r="V39" s="57"/>
      <c r="W39" s="57"/>
      <c r="X39" s="59"/>
      <c r="Y39" s="60"/>
      <c r="AH39" s="1" t="s">
        <v>104</v>
      </c>
    </row>
    <row r="40" spans="1:34" ht="15" customHeight="1" x14ac:dyDescent="0.25">
      <c r="A40" s="129">
        <v>22</v>
      </c>
      <c r="B40" s="48" t="s">
        <v>141</v>
      </c>
      <c r="C40" s="49" t="s">
        <v>121</v>
      </c>
      <c r="D40" s="50"/>
      <c r="E40" s="51"/>
      <c r="F40" s="52"/>
      <c r="G40" s="65" t="s">
        <v>57</v>
      </c>
      <c r="H40" s="39" t="s">
        <v>25</v>
      </c>
      <c r="I40" s="40" t="s">
        <v>18</v>
      </c>
      <c r="J40" s="53"/>
      <c r="K40" s="54"/>
      <c r="L40" s="55"/>
      <c r="M40" s="56"/>
      <c r="N40" s="57"/>
      <c r="O40" s="56"/>
      <c r="P40" s="57"/>
      <c r="Q40" s="58"/>
      <c r="R40" s="57"/>
      <c r="S40" s="58"/>
      <c r="T40" s="57"/>
      <c r="U40" s="58"/>
      <c r="V40" s="57"/>
      <c r="W40" s="57"/>
      <c r="X40" s="59"/>
      <c r="Y40" s="60"/>
      <c r="AH40" s="1" t="s">
        <v>105</v>
      </c>
    </row>
    <row r="41" spans="1:34" ht="15" customHeight="1" x14ac:dyDescent="0.25">
      <c r="A41" s="129">
        <v>23</v>
      </c>
      <c r="B41" s="61" t="s">
        <v>136</v>
      </c>
      <c r="C41" s="62" t="s">
        <v>122</v>
      </c>
      <c r="D41" s="63"/>
      <c r="E41" s="64"/>
      <c r="F41" s="38"/>
      <c r="G41" s="65" t="s">
        <v>56</v>
      </c>
      <c r="H41" s="39" t="s">
        <v>17</v>
      </c>
      <c r="I41" s="40" t="s">
        <v>18</v>
      </c>
      <c r="J41" s="53"/>
      <c r="K41" s="54"/>
      <c r="L41" s="55"/>
      <c r="M41" s="56"/>
      <c r="N41" s="57"/>
      <c r="O41" s="56"/>
      <c r="P41" s="57"/>
      <c r="Q41" s="58"/>
      <c r="R41" s="57"/>
      <c r="S41" s="58"/>
      <c r="T41" s="57"/>
      <c r="U41" s="58"/>
      <c r="V41" s="57"/>
      <c r="W41" s="57"/>
      <c r="X41" s="59"/>
      <c r="Y41" s="60"/>
      <c r="AH41" s="1" t="s">
        <v>106</v>
      </c>
    </row>
    <row r="42" spans="1:34" ht="15" customHeight="1" x14ac:dyDescent="0.25">
      <c r="A42" s="129">
        <v>24</v>
      </c>
      <c r="B42" s="48" t="s">
        <v>142</v>
      </c>
      <c r="C42" s="49" t="s">
        <v>123</v>
      </c>
      <c r="D42" s="50"/>
      <c r="E42" s="51"/>
      <c r="F42" s="52"/>
      <c r="G42" s="65" t="s">
        <v>56</v>
      </c>
      <c r="H42" s="39" t="s">
        <v>17</v>
      </c>
      <c r="I42" s="40" t="s">
        <v>18</v>
      </c>
      <c r="J42" s="53"/>
      <c r="K42" s="54"/>
      <c r="L42" s="55"/>
      <c r="M42" s="56"/>
      <c r="N42" s="57"/>
      <c r="O42" s="56"/>
      <c r="P42" s="57"/>
      <c r="Q42" s="58"/>
      <c r="R42" s="57"/>
      <c r="S42" s="58"/>
      <c r="T42" s="57"/>
      <c r="U42" s="58"/>
      <c r="V42" s="57"/>
      <c r="W42" s="57"/>
      <c r="X42" s="59"/>
      <c r="Y42" s="60"/>
      <c r="AH42" s="1" t="s">
        <v>107</v>
      </c>
    </row>
    <row r="43" spans="1:34" ht="15" customHeight="1" x14ac:dyDescent="0.25">
      <c r="A43" s="129">
        <v>25</v>
      </c>
      <c r="B43" s="61" t="s">
        <v>137</v>
      </c>
      <c r="C43" s="62" t="s">
        <v>124</v>
      </c>
      <c r="D43" s="63"/>
      <c r="E43" s="64"/>
      <c r="F43" s="38"/>
      <c r="G43" s="65" t="s">
        <v>56</v>
      </c>
      <c r="H43" s="39" t="s">
        <v>17</v>
      </c>
      <c r="I43" s="40" t="s">
        <v>18</v>
      </c>
      <c r="J43" s="53"/>
      <c r="K43" s="54"/>
      <c r="L43" s="55"/>
      <c r="M43" s="56"/>
      <c r="N43" s="57"/>
      <c r="O43" s="56"/>
      <c r="P43" s="57"/>
      <c r="Q43" s="58"/>
      <c r="R43" s="57"/>
      <c r="S43" s="58"/>
      <c r="T43" s="57"/>
      <c r="U43" s="58"/>
      <c r="V43" s="57"/>
      <c r="W43" s="57"/>
      <c r="X43" s="59"/>
      <c r="Y43" s="60"/>
      <c r="AH43" s="1" t="s">
        <v>108</v>
      </c>
    </row>
    <row r="44" spans="1:34" ht="15" customHeight="1" x14ac:dyDescent="0.25">
      <c r="A44" s="129">
        <v>26</v>
      </c>
      <c r="B44" s="48" t="s">
        <v>106</v>
      </c>
      <c r="C44" s="49" t="s">
        <v>106</v>
      </c>
      <c r="D44" s="50"/>
      <c r="E44" s="51"/>
      <c r="F44" s="52"/>
      <c r="G44" s="65" t="s">
        <v>57</v>
      </c>
      <c r="H44" s="39" t="s">
        <v>25</v>
      </c>
      <c r="I44" s="40" t="s">
        <v>18</v>
      </c>
      <c r="J44" s="53"/>
      <c r="K44" s="54"/>
      <c r="L44" s="55"/>
      <c r="M44" s="56"/>
      <c r="N44" s="57"/>
      <c r="O44" s="56"/>
      <c r="P44" s="57"/>
      <c r="Q44" s="58"/>
      <c r="R44" s="57"/>
      <c r="S44" s="58"/>
      <c r="T44" s="57"/>
      <c r="U44" s="58"/>
      <c r="V44" s="57"/>
      <c r="W44" s="57"/>
      <c r="X44" s="59"/>
      <c r="Y44" s="60"/>
      <c r="AH44" s="1" t="s">
        <v>109</v>
      </c>
    </row>
    <row r="45" spans="1:34" ht="15" customHeight="1" x14ac:dyDescent="0.25">
      <c r="A45" s="129">
        <v>27</v>
      </c>
      <c r="B45" s="61" t="s">
        <v>138</v>
      </c>
      <c r="C45" s="62" t="s">
        <v>131</v>
      </c>
      <c r="D45" s="63"/>
      <c r="E45" s="64"/>
      <c r="F45" s="38"/>
      <c r="G45" s="65" t="s">
        <v>56</v>
      </c>
      <c r="H45" s="39" t="s">
        <v>17</v>
      </c>
      <c r="I45" s="40" t="s">
        <v>18</v>
      </c>
      <c r="J45" s="53"/>
      <c r="K45" s="54"/>
      <c r="L45" s="55"/>
      <c r="M45" s="56"/>
      <c r="N45" s="57"/>
      <c r="O45" s="56"/>
      <c r="P45" s="57"/>
      <c r="Q45" s="58"/>
      <c r="R45" s="57"/>
      <c r="S45" s="58"/>
      <c r="T45" s="57"/>
      <c r="U45" s="58"/>
      <c r="V45" s="57"/>
      <c r="W45" s="57"/>
      <c r="X45" s="59"/>
      <c r="Y45" s="60"/>
    </row>
    <row r="46" spans="1:34" ht="15" customHeight="1" x14ac:dyDescent="0.25">
      <c r="A46" s="129">
        <v>28</v>
      </c>
      <c r="B46" s="48" t="s">
        <v>140</v>
      </c>
      <c r="C46" s="49" t="s">
        <v>132</v>
      </c>
      <c r="D46" s="50"/>
      <c r="E46" s="51"/>
      <c r="F46" s="52"/>
      <c r="G46" s="65" t="s">
        <v>57</v>
      </c>
      <c r="H46" s="39" t="s">
        <v>25</v>
      </c>
      <c r="I46" s="40" t="s">
        <v>18</v>
      </c>
      <c r="J46" s="53"/>
      <c r="K46" s="54"/>
      <c r="L46" s="55"/>
      <c r="M46" s="56"/>
      <c r="N46" s="57"/>
      <c r="O46" s="56"/>
      <c r="P46" s="57"/>
      <c r="Q46" s="58"/>
      <c r="R46" s="57"/>
      <c r="S46" s="58"/>
      <c r="T46" s="57"/>
      <c r="U46" s="58"/>
      <c r="V46" s="57"/>
      <c r="W46" s="57"/>
      <c r="X46" s="59"/>
      <c r="Y46" s="60"/>
    </row>
    <row r="47" spans="1:34" ht="15" customHeight="1" x14ac:dyDescent="0.25">
      <c r="A47" s="129">
        <v>29</v>
      </c>
      <c r="B47" s="61" t="s">
        <v>139</v>
      </c>
      <c r="C47" s="62" t="s">
        <v>133</v>
      </c>
      <c r="D47" s="63"/>
      <c r="E47" s="64"/>
      <c r="F47" s="38"/>
      <c r="G47" s="65" t="s">
        <v>57</v>
      </c>
      <c r="H47" s="39" t="s">
        <v>25</v>
      </c>
      <c r="I47" s="40" t="s">
        <v>18</v>
      </c>
      <c r="J47" s="53"/>
      <c r="K47" s="54"/>
      <c r="L47" s="55"/>
      <c r="M47" s="56"/>
      <c r="N47" s="57"/>
      <c r="O47" s="56"/>
      <c r="P47" s="57"/>
      <c r="Q47" s="58"/>
      <c r="R47" s="57"/>
      <c r="S47" s="58"/>
      <c r="T47" s="57"/>
      <c r="U47" s="58"/>
      <c r="V47" s="57"/>
      <c r="W47" s="57"/>
      <c r="X47" s="59"/>
      <c r="Y47" s="60"/>
    </row>
    <row r="48" spans="1:34" ht="15" customHeight="1" x14ac:dyDescent="0.25">
      <c r="A48" s="129">
        <v>30</v>
      </c>
      <c r="B48" s="48" t="s">
        <v>169</v>
      </c>
      <c r="C48" s="49" t="s">
        <v>170</v>
      </c>
      <c r="D48" s="50"/>
      <c r="E48" s="51"/>
      <c r="F48" s="52"/>
      <c r="G48" s="65" t="s">
        <v>57</v>
      </c>
      <c r="H48" s="39" t="s">
        <v>25</v>
      </c>
      <c r="I48" s="40" t="s">
        <v>183</v>
      </c>
      <c r="J48" s="53"/>
      <c r="K48" s="54"/>
      <c r="L48" s="55"/>
      <c r="M48" s="56"/>
      <c r="N48" s="57"/>
      <c r="O48" s="56"/>
      <c r="P48" s="57"/>
      <c r="Q48" s="58"/>
      <c r="R48" s="57"/>
      <c r="S48" s="58"/>
      <c r="T48" s="57"/>
      <c r="U48" s="58"/>
      <c r="V48" s="57"/>
      <c r="W48" s="57"/>
      <c r="X48" s="59"/>
      <c r="Y48" s="60"/>
    </row>
    <row r="49" spans="1:25" ht="15" customHeight="1" x14ac:dyDescent="0.25">
      <c r="A49" s="129">
        <v>31</v>
      </c>
      <c r="B49" s="61" t="s">
        <v>171</v>
      </c>
      <c r="C49" s="62" t="s">
        <v>172</v>
      </c>
      <c r="D49" s="63"/>
      <c r="E49" s="64"/>
      <c r="F49" s="38"/>
      <c r="G49" s="65" t="s">
        <v>57</v>
      </c>
      <c r="H49" s="39" t="s">
        <v>25</v>
      </c>
      <c r="I49" s="40" t="s">
        <v>18</v>
      </c>
      <c r="J49" s="53"/>
      <c r="K49" s="54"/>
      <c r="L49" s="55"/>
      <c r="M49" s="56"/>
      <c r="N49" s="57"/>
      <c r="O49" s="56"/>
      <c r="P49" s="57"/>
      <c r="Q49" s="58"/>
      <c r="R49" s="57"/>
      <c r="S49" s="58"/>
      <c r="T49" s="57"/>
      <c r="U49" s="58"/>
      <c r="V49" s="57"/>
      <c r="W49" s="57"/>
      <c r="X49" s="59"/>
      <c r="Y49" s="60"/>
    </row>
    <row r="50" spans="1:25" ht="15" customHeight="1" x14ac:dyDescent="0.25">
      <c r="A50" s="129">
        <v>32</v>
      </c>
      <c r="B50" s="48" t="s">
        <v>173</v>
      </c>
      <c r="C50" s="49" t="s">
        <v>174</v>
      </c>
      <c r="D50" s="50"/>
      <c r="E50" s="51"/>
      <c r="F50" s="52"/>
      <c r="G50" s="65" t="s">
        <v>56</v>
      </c>
      <c r="H50" s="39" t="s">
        <v>17</v>
      </c>
      <c r="I50" s="40" t="s">
        <v>18</v>
      </c>
      <c r="J50" s="53"/>
      <c r="K50" s="54"/>
      <c r="L50" s="55"/>
      <c r="M50" s="56"/>
      <c r="N50" s="57"/>
      <c r="O50" s="56"/>
      <c r="P50" s="57"/>
      <c r="Q50" s="58"/>
      <c r="R50" s="57"/>
      <c r="S50" s="58"/>
      <c r="T50" s="57"/>
      <c r="U50" s="58"/>
      <c r="V50" s="57"/>
      <c r="W50" s="57"/>
      <c r="X50" s="59"/>
      <c r="Y50" s="60"/>
    </row>
    <row r="51" spans="1:25" ht="15" customHeight="1" x14ac:dyDescent="0.25">
      <c r="A51" s="129">
        <v>33</v>
      </c>
      <c r="B51" s="61" t="s">
        <v>175</v>
      </c>
      <c r="C51" s="62" t="s">
        <v>176</v>
      </c>
      <c r="D51" s="63"/>
      <c r="E51" s="64"/>
      <c r="F51" s="38"/>
      <c r="G51" s="65" t="s">
        <v>57</v>
      </c>
      <c r="H51" s="39" t="s">
        <v>25</v>
      </c>
      <c r="I51" s="40" t="s">
        <v>18</v>
      </c>
      <c r="J51" s="53"/>
      <c r="K51" s="54"/>
      <c r="L51" s="55"/>
      <c r="M51" s="56"/>
      <c r="N51" s="57"/>
      <c r="O51" s="56"/>
      <c r="P51" s="57"/>
      <c r="Q51" s="58"/>
      <c r="R51" s="57"/>
      <c r="S51" s="58"/>
      <c r="T51" s="57"/>
      <c r="U51" s="58"/>
      <c r="V51" s="57"/>
      <c r="W51" s="57"/>
      <c r="X51" s="59"/>
      <c r="Y51" s="60"/>
    </row>
    <row r="52" spans="1:25" ht="15" customHeight="1" x14ac:dyDescent="0.25">
      <c r="A52" s="129">
        <v>34</v>
      </c>
      <c r="B52" s="48" t="s">
        <v>177</v>
      </c>
      <c r="C52" s="49" t="s">
        <v>178</v>
      </c>
      <c r="D52" s="50"/>
      <c r="E52" s="51"/>
      <c r="F52" s="52"/>
      <c r="G52" s="65" t="s">
        <v>56</v>
      </c>
      <c r="H52" s="39" t="s">
        <v>17</v>
      </c>
      <c r="I52" s="40" t="s">
        <v>18</v>
      </c>
      <c r="J52" s="53"/>
      <c r="K52" s="54"/>
      <c r="L52" s="55"/>
      <c r="M52" s="56"/>
      <c r="N52" s="57"/>
      <c r="O52" s="56"/>
      <c r="P52" s="57"/>
      <c r="Q52" s="58"/>
      <c r="R52" s="57"/>
      <c r="S52" s="58"/>
      <c r="T52" s="57"/>
      <c r="U52" s="58"/>
      <c r="V52" s="57"/>
      <c r="W52" s="57"/>
      <c r="X52" s="59"/>
      <c r="Y52" s="60"/>
    </row>
    <row r="53" spans="1:25" ht="15" customHeight="1" x14ac:dyDescent="0.25">
      <c r="A53" s="129">
        <v>35</v>
      </c>
      <c r="B53" s="61" t="s">
        <v>179</v>
      </c>
      <c r="C53" s="62" t="s">
        <v>180</v>
      </c>
      <c r="D53" s="63"/>
      <c r="E53" s="64"/>
      <c r="F53" s="38"/>
      <c r="G53" s="65" t="s">
        <v>56</v>
      </c>
      <c r="H53" s="39" t="s">
        <v>17</v>
      </c>
      <c r="I53" s="40" t="s">
        <v>18</v>
      </c>
      <c r="J53" s="53"/>
      <c r="K53" s="54"/>
      <c r="L53" s="55"/>
      <c r="M53" s="56"/>
      <c r="N53" s="57"/>
      <c r="O53" s="56"/>
      <c r="P53" s="57"/>
      <c r="Q53" s="58"/>
      <c r="R53" s="57"/>
      <c r="S53" s="58"/>
      <c r="T53" s="57"/>
      <c r="U53" s="58"/>
      <c r="V53" s="57"/>
      <c r="W53" s="57"/>
      <c r="X53" s="59"/>
      <c r="Y53" s="60"/>
    </row>
    <row r="54" spans="1:25" ht="15" customHeight="1" x14ac:dyDescent="0.25">
      <c r="A54" s="129">
        <v>36</v>
      </c>
      <c r="B54" s="48" t="s">
        <v>181</v>
      </c>
      <c r="C54" s="49" t="s">
        <v>182</v>
      </c>
      <c r="D54" s="50"/>
      <c r="E54" s="51"/>
      <c r="F54" s="52"/>
      <c r="G54" s="65" t="s">
        <v>56</v>
      </c>
      <c r="H54" s="39" t="s">
        <v>17</v>
      </c>
      <c r="I54" s="40" t="s">
        <v>18</v>
      </c>
      <c r="J54" s="53"/>
      <c r="K54" s="54"/>
      <c r="L54" s="55"/>
      <c r="M54" s="56"/>
      <c r="N54" s="57"/>
      <c r="O54" s="56"/>
      <c r="P54" s="57"/>
      <c r="Q54" s="58"/>
      <c r="R54" s="57"/>
      <c r="S54" s="58"/>
      <c r="T54" s="57"/>
      <c r="U54" s="58"/>
      <c r="V54" s="57"/>
      <c r="W54" s="57"/>
      <c r="X54" s="59"/>
      <c r="Y54" s="60"/>
    </row>
    <row r="55" spans="1:25" ht="15" customHeight="1" x14ac:dyDescent="0.25">
      <c r="A55" s="129">
        <v>37</v>
      </c>
      <c r="B55" s="61" t="s">
        <v>184</v>
      </c>
      <c r="C55" s="62" t="s">
        <v>170</v>
      </c>
      <c r="D55" s="63"/>
      <c r="E55" s="64"/>
      <c r="F55" s="38"/>
      <c r="G55" s="65" t="s">
        <v>56</v>
      </c>
      <c r="H55" s="39" t="s">
        <v>17</v>
      </c>
      <c r="I55" s="40" t="s">
        <v>18</v>
      </c>
      <c r="J55" s="53"/>
      <c r="K55" s="54"/>
      <c r="L55" s="55"/>
      <c r="M55" s="56"/>
      <c r="N55" s="57"/>
      <c r="O55" s="56"/>
      <c r="P55" s="57"/>
      <c r="Q55" s="58"/>
      <c r="R55" s="57"/>
      <c r="S55" s="58"/>
      <c r="T55" s="57"/>
      <c r="U55" s="58"/>
      <c r="V55" s="57"/>
      <c r="W55" s="57"/>
      <c r="X55" s="59"/>
      <c r="Y55" s="60"/>
    </row>
    <row r="56" spans="1:25" ht="15" customHeight="1" x14ac:dyDescent="0.25">
      <c r="A56" s="129">
        <v>38</v>
      </c>
      <c r="B56" s="48" t="s">
        <v>185</v>
      </c>
      <c r="C56" s="49" t="s">
        <v>186</v>
      </c>
      <c r="D56" s="50"/>
      <c r="E56" s="51"/>
      <c r="F56" s="52"/>
      <c r="G56" s="65" t="s">
        <v>57</v>
      </c>
      <c r="H56" s="39" t="s">
        <v>25</v>
      </c>
      <c r="I56" s="40" t="s">
        <v>18</v>
      </c>
      <c r="J56" s="53"/>
      <c r="K56" s="54"/>
      <c r="L56" s="55"/>
      <c r="M56" s="56"/>
      <c r="N56" s="57"/>
      <c r="O56" s="56"/>
      <c r="P56" s="57"/>
      <c r="Q56" s="58"/>
      <c r="R56" s="57"/>
      <c r="S56" s="58"/>
      <c r="T56" s="57"/>
      <c r="U56" s="58"/>
      <c r="V56" s="57"/>
      <c r="W56" s="57"/>
      <c r="X56" s="59"/>
      <c r="Y56" s="60"/>
    </row>
    <row r="57" spans="1:25" ht="15" customHeight="1" x14ac:dyDescent="0.25">
      <c r="A57" s="129">
        <v>39</v>
      </c>
      <c r="B57" s="61" t="s">
        <v>187</v>
      </c>
      <c r="C57" s="62" t="s">
        <v>176</v>
      </c>
      <c r="D57" s="63"/>
      <c r="E57" s="64"/>
      <c r="F57" s="38"/>
      <c r="G57" s="65" t="s">
        <v>57</v>
      </c>
      <c r="H57" s="39" t="s">
        <v>25</v>
      </c>
      <c r="I57" s="40" t="s">
        <v>18</v>
      </c>
      <c r="J57" s="53"/>
      <c r="K57" s="54"/>
      <c r="L57" s="55"/>
      <c r="M57" s="56"/>
      <c r="N57" s="57"/>
      <c r="O57" s="56"/>
      <c r="P57" s="57"/>
      <c r="Q57" s="58"/>
      <c r="R57" s="57"/>
      <c r="S57" s="58"/>
      <c r="T57" s="57"/>
      <c r="U57" s="58"/>
      <c r="V57" s="57"/>
      <c r="W57" s="57"/>
      <c r="X57" s="59"/>
      <c r="Y57" s="60"/>
    </row>
    <row r="58" spans="1:25" ht="15" customHeight="1" x14ac:dyDescent="0.25">
      <c r="A58" s="129">
        <v>40</v>
      </c>
      <c r="B58" s="48" t="s">
        <v>188</v>
      </c>
      <c r="C58" s="49" t="s">
        <v>189</v>
      </c>
      <c r="D58" s="50"/>
      <c r="E58" s="51"/>
      <c r="F58" s="52"/>
      <c r="G58" s="65" t="s">
        <v>57</v>
      </c>
      <c r="H58" s="39" t="s">
        <v>25</v>
      </c>
      <c r="I58" s="40" t="s">
        <v>18</v>
      </c>
      <c r="J58" s="53"/>
      <c r="K58" s="54"/>
      <c r="L58" s="55"/>
      <c r="M58" s="56"/>
      <c r="N58" s="57"/>
      <c r="O58" s="56"/>
      <c r="P58" s="57"/>
      <c r="Q58" s="58"/>
      <c r="R58" s="57"/>
      <c r="S58" s="58"/>
      <c r="T58" s="57"/>
      <c r="U58" s="58"/>
      <c r="V58" s="57"/>
      <c r="W58" s="57"/>
      <c r="X58" s="59"/>
      <c r="Y58" s="60"/>
    </row>
    <row r="59" spans="1:25" ht="15" customHeight="1" x14ac:dyDescent="0.25">
      <c r="A59" s="129">
        <v>41</v>
      </c>
      <c r="B59" s="61" t="s">
        <v>190</v>
      </c>
      <c r="C59" s="62" t="s">
        <v>191</v>
      </c>
      <c r="D59" s="63"/>
      <c r="E59" s="64"/>
      <c r="F59" s="38"/>
      <c r="G59" s="65" t="s">
        <v>56</v>
      </c>
      <c r="H59" s="39" t="s">
        <v>17</v>
      </c>
      <c r="I59" s="40" t="s">
        <v>18</v>
      </c>
      <c r="J59" s="53"/>
      <c r="K59" s="54"/>
      <c r="L59" s="55"/>
      <c r="M59" s="56"/>
      <c r="N59" s="57"/>
      <c r="O59" s="56"/>
      <c r="P59" s="57"/>
      <c r="Q59" s="58"/>
      <c r="R59" s="57"/>
      <c r="S59" s="58"/>
      <c r="T59" s="57"/>
      <c r="U59" s="58"/>
      <c r="V59" s="57"/>
      <c r="W59" s="57"/>
      <c r="X59" s="59"/>
      <c r="Y59" s="60"/>
    </row>
    <row r="60" spans="1:25" ht="15" customHeight="1" x14ac:dyDescent="0.25">
      <c r="A60" s="129">
        <v>42</v>
      </c>
      <c r="B60" s="48" t="s">
        <v>192</v>
      </c>
      <c r="C60" s="49" t="s">
        <v>193</v>
      </c>
      <c r="D60" s="50"/>
      <c r="E60" s="51"/>
      <c r="F60" s="52"/>
      <c r="G60" s="65" t="s">
        <v>57</v>
      </c>
      <c r="H60" s="39" t="s">
        <v>25</v>
      </c>
      <c r="I60" s="40" t="s">
        <v>18</v>
      </c>
      <c r="J60" s="53"/>
      <c r="K60" s="54"/>
      <c r="L60" s="55"/>
      <c r="M60" s="56"/>
      <c r="N60" s="57"/>
      <c r="O60" s="56"/>
      <c r="P60" s="57"/>
      <c r="Q60" s="58"/>
      <c r="R60" s="57"/>
      <c r="S60" s="58"/>
      <c r="T60" s="57"/>
      <c r="U60" s="58"/>
      <c r="V60" s="57"/>
      <c r="W60" s="57"/>
      <c r="X60" s="59"/>
      <c r="Y60" s="60"/>
    </row>
    <row r="61" spans="1:25" ht="15" customHeight="1" x14ac:dyDescent="0.25">
      <c r="A61" s="131">
        <v>43</v>
      </c>
      <c r="B61" s="61" t="s">
        <v>194</v>
      </c>
      <c r="C61" s="62" t="s">
        <v>195</v>
      </c>
      <c r="D61" s="63"/>
      <c r="E61" s="64"/>
      <c r="F61" s="38"/>
      <c r="G61" s="65" t="s">
        <v>57</v>
      </c>
      <c r="H61" s="39" t="s">
        <v>25</v>
      </c>
      <c r="I61" s="40" t="s">
        <v>18</v>
      </c>
      <c r="J61" s="53"/>
      <c r="K61" s="54"/>
      <c r="L61" s="55"/>
      <c r="M61" s="56"/>
      <c r="N61" s="57"/>
      <c r="O61" s="56"/>
      <c r="P61" s="57"/>
      <c r="Q61" s="58"/>
      <c r="R61" s="57"/>
      <c r="S61" s="58"/>
      <c r="T61" s="57"/>
      <c r="U61" s="58"/>
      <c r="V61" s="57"/>
      <c r="W61" s="57"/>
      <c r="X61" s="59"/>
      <c r="Y61" s="60"/>
    </row>
    <row r="62" spans="1:25" ht="15" customHeight="1" x14ac:dyDescent="0.25">
      <c r="A62" s="130">
        <v>44</v>
      </c>
      <c r="B62" s="48" t="s">
        <v>206</v>
      </c>
      <c r="C62" s="49" t="s">
        <v>207</v>
      </c>
      <c r="D62" s="50"/>
      <c r="E62" s="51"/>
      <c r="F62" s="52"/>
      <c r="G62" s="65" t="s">
        <v>57</v>
      </c>
      <c r="H62" s="39" t="s">
        <v>25</v>
      </c>
      <c r="I62" s="40" t="s">
        <v>18</v>
      </c>
      <c r="J62" s="53"/>
      <c r="K62" s="54"/>
      <c r="L62" s="55"/>
      <c r="M62" s="56"/>
      <c r="N62" s="57"/>
      <c r="O62" s="56"/>
      <c r="P62" s="57"/>
      <c r="Q62" s="58"/>
      <c r="R62" s="57"/>
      <c r="S62" s="58"/>
      <c r="T62" s="57"/>
      <c r="U62" s="58"/>
      <c r="V62" s="57"/>
      <c r="W62" s="57"/>
      <c r="X62" s="59"/>
      <c r="Y62" s="60"/>
    </row>
    <row r="63" spans="1:25" ht="15" customHeight="1" x14ac:dyDescent="0.25">
      <c r="A63" s="131">
        <v>45</v>
      </c>
      <c r="B63" s="61" t="s">
        <v>208</v>
      </c>
      <c r="C63" s="62" t="s">
        <v>211</v>
      </c>
      <c r="D63" s="63"/>
      <c r="E63" s="64"/>
      <c r="F63" s="38"/>
      <c r="G63" s="65" t="s">
        <v>56</v>
      </c>
      <c r="H63" s="39" t="s">
        <v>17</v>
      </c>
      <c r="I63" s="40" t="s">
        <v>18</v>
      </c>
      <c r="J63" s="53"/>
      <c r="K63" s="54"/>
      <c r="L63" s="55"/>
      <c r="M63" s="56"/>
      <c r="N63" s="57"/>
      <c r="O63" s="56"/>
      <c r="P63" s="57"/>
      <c r="Q63" s="58"/>
      <c r="R63" s="57"/>
      <c r="S63" s="58"/>
      <c r="T63" s="57"/>
      <c r="U63" s="58"/>
      <c r="V63" s="57"/>
      <c r="W63" s="57"/>
      <c r="X63" s="59"/>
      <c r="Y63" s="60"/>
    </row>
    <row r="64" spans="1:25" ht="15" customHeight="1" x14ac:dyDescent="0.25">
      <c r="A64" s="130">
        <v>46</v>
      </c>
      <c r="B64" s="48" t="s">
        <v>209</v>
      </c>
      <c r="C64" s="49" t="s">
        <v>210</v>
      </c>
      <c r="D64" s="50"/>
      <c r="E64" s="51"/>
      <c r="F64" s="52"/>
      <c r="G64" s="65" t="s">
        <v>57</v>
      </c>
      <c r="H64" s="39" t="s">
        <v>25</v>
      </c>
      <c r="I64" s="40" t="s">
        <v>18</v>
      </c>
      <c r="J64" s="53"/>
      <c r="K64" s="54"/>
      <c r="L64" s="55"/>
      <c r="M64" s="56"/>
      <c r="N64" s="57"/>
      <c r="O64" s="56"/>
      <c r="P64" s="57"/>
      <c r="Q64" s="58"/>
      <c r="R64" s="57"/>
      <c r="S64" s="58"/>
      <c r="T64" s="57"/>
      <c r="U64" s="58"/>
      <c r="V64" s="57"/>
      <c r="W64" s="57"/>
      <c r="X64" s="59"/>
      <c r="Y64" s="60"/>
    </row>
    <row r="65" spans="1:25" ht="15" customHeight="1" x14ac:dyDescent="0.25">
      <c r="A65" s="131">
        <v>47</v>
      </c>
      <c r="B65" s="61" t="s">
        <v>212</v>
      </c>
      <c r="C65" s="62" t="s">
        <v>213</v>
      </c>
      <c r="D65" s="63"/>
      <c r="E65" s="64"/>
      <c r="F65" s="38"/>
      <c r="G65" s="65" t="s">
        <v>57</v>
      </c>
      <c r="H65" s="39" t="s">
        <v>25</v>
      </c>
      <c r="I65" s="40" t="s">
        <v>18</v>
      </c>
      <c r="J65" s="53"/>
      <c r="K65" s="54"/>
      <c r="L65" s="55"/>
      <c r="M65" s="56"/>
      <c r="N65" s="57"/>
      <c r="O65" s="56"/>
      <c r="P65" s="57"/>
      <c r="Q65" s="58"/>
      <c r="R65" s="57"/>
      <c r="S65" s="58"/>
      <c r="T65" s="57"/>
      <c r="U65" s="58"/>
      <c r="V65" s="57"/>
      <c r="W65" s="57"/>
      <c r="X65" s="59"/>
      <c r="Y65" s="60"/>
    </row>
    <row r="66" spans="1:25" ht="15" customHeight="1" x14ac:dyDescent="0.25">
      <c r="A66" s="130">
        <v>48</v>
      </c>
      <c r="B66" s="48" t="s">
        <v>214</v>
      </c>
      <c r="C66" s="49" t="s">
        <v>215</v>
      </c>
      <c r="D66" s="50"/>
      <c r="E66" s="51"/>
      <c r="F66" s="52"/>
      <c r="G66" s="65" t="s">
        <v>57</v>
      </c>
      <c r="H66" s="39" t="s">
        <v>25</v>
      </c>
      <c r="I66" s="40" t="s">
        <v>18</v>
      </c>
      <c r="J66" s="53"/>
      <c r="K66" s="54"/>
      <c r="L66" s="55"/>
      <c r="M66" s="56"/>
      <c r="N66" s="57"/>
      <c r="O66" s="56"/>
      <c r="P66" s="57"/>
      <c r="Q66" s="58"/>
      <c r="R66" s="57"/>
      <c r="S66" s="58"/>
      <c r="T66" s="57"/>
      <c r="U66" s="58"/>
      <c r="V66" s="57"/>
      <c r="W66" s="57"/>
      <c r="X66" s="59"/>
      <c r="Y66" s="60"/>
    </row>
    <row r="67" spans="1:25" ht="15" customHeight="1" x14ac:dyDescent="0.25">
      <c r="A67" s="131">
        <v>49</v>
      </c>
      <c r="B67" s="61" t="s">
        <v>216</v>
      </c>
      <c r="C67" s="62" t="s">
        <v>217</v>
      </c>
      <c r="D67" s="63"/>
      <c r="E67" s="64"/>
      <c r="F67" s="38"/>
      <c r="G67" s="65" t="s">
        <v>57</v>
      </c>
      <c r="H67" s="39" t="s">
        <v>25</v>
      </c>
      <c r="I67" s="40" t="s">
        <v>18</v>
      </c>
      <c r="J67" s="53"/>
      <c r="K67" s="54"/>
      <c r="L67" s="55"/>
      <c r="M67" s="56"/>
      <c r="N67" s="57"/>
      <c r="O67" s="56"/>
      <c r="P67" s="57"/>
      <c r="Q67" s="58"/>
      <c r="R67" s="57"/>
      <c r="S67" s="58"/>
      <c r="T67" s="57"/>
      <c r="U67" s="58"/>
      <c r="V67" s="57"/>
      <c r="W67" s="57"/>
      <c r="X67" s="59"/>
      <c r="Y67" s="60"/>
    </row>
    <row r="68" spans="1:25" ht="15" customHeight="1" x14ac:dyDescent="0.25">
      <c r="A68" s="130">
        <v>50</v>
      </c>
      <c r="B68" s="48" t="s">
        <v>218</v>
      </c>
      <c r="C68" s="49" t="s">
        <v>219</v>
      </c>
      <c r="D68" s="50"/>
      <c r="E68" s="51"/>
      <c r="F68" s="52"/>
      <c r="G68" s="65" t="s">
        <v>57</v>
      </c>
      <c r="H68" s="39" t="s">
        <v>25</v>
      </c>
      <c r="I68" s="40" t="s">
        <v>18</v>
      </c>
      <c r="J68" s="53"/>
      <c r="K68" s="54"/>
      <c r="L68" s="55"/>
      <c r="M68" s="56"/>
      <c r="N68" s="57"/>
      <c r="O68" s="56"/>
      <c r="P68" s="57"/>
      <c r="Q68" s="58"/>
      <c r="R68" s="57"/>
      <c r="S68" s="58"/>
      <c r="T68" s="57"/>
      <c r="U68" s="58"/>
      <c r="V68" s="57"/>
      <c r="W68" s="57"/>
      <c r="X68" s="59"/>
      <c r="Y68" s="60"/>
    </row>
    <row r="69" spans="1:25" ht="15" customHeight="1" x14ac:dyDescent="0.25">
      <c r="A69" s="131">
        <v>51</v>
      </c>
      <c r="B69" s="61" t="s">
        <v>220</v>
      </c>
      <c r="C69" s="62" t="s">
        <v>221</v>
      </c>
      <c r="D69" s="63"/>
      <c r="E69" s="64"/>
      <c r="F69" s="38"/>
      <c r="G69" s="65" t="s">
        <v>57</v>
      </c>
      <c r="H69" s="39" t="s">
        <v>25</v>
      </c>
      <c r="I69" s="40" t="s">
        <v>18</v>
      </c>
      <c r="J69" s="53"/>
      <c r="K69" s="54"/>
      <c r="L69" s="55"/>
      <c r="M69" s="56"/>
      <c r="N69" s="57"/>
      <c r="O69" s="56"/>
      <c r="P69" s="57"/>
      <c r="Q69" s="58"/>
      <c r="R69" s="57"/>
      <c r="S69" s="58"/>
      <c r="T69" s="57"/>
      <c r="U69" s="58"/>
      <c r="V69" s="57"/>
      <c r="W69" s="57"/>
      <c r="X69" s="59"/>
      <c r="Y69" s="60"/>
    </row>
    <row r="70" spans="1:25" ht="15" customHeight="1" x14ac:dyDescent="0.25">
      <c r="A70" s="130">
        <v>52</v>
      </c>
      <c r="B70" s="48" t="s">
        <v>222</v>
      </c>
      <c r="C70" s="49" t="s">
        <v>223</v>
      </c>
      <c r="D70" s="50"/>
      <c r="E70" s="51"/>
      <c r="F70" s="52"/>
      <c r="G70" s="65" t="s">
        <v>56</v>
      </c>
      <c r="H70" s="39" t="s">
        <v>17</v>
      </c>
      <c r="I70" s="40" t="s">
        <v>18</v>
      </c>
      <c r="J70" s="53"/>
      <c r="K70" s="54"/>
      <c r="L70" s="55"/>
      <c r="M70" s="56"/>
      <c r="N70" s="57"/>
      <c r="O70" s="56"/>
      <c r="P70" s="57"/>
      <c r="Q70" s="58"/>
      <c r="R70" s="57"/>
      <c r="S70" s="58"/>
      <c r="T70" s="57"/>
      <c r="U70" s="58"/>
      <c r="V70" s="57"/>
      <c r="W70" s="57"/>
      <c r="X70" s="59"/>
      <c r="Y70" s="60"/>
    </row>
    <row r="71" spans="1:25" ht="15" customHeight="1" x14ac:dyDescent="0.25">
      <c r="A71" s="131">
        <v>53</v>
      </c>
      <c r="B71" s="61" t="s">
        <v>224</v>
      </c>
      <c r="C71" s="62" t="s">
        <v>135</v>
      </c>
      <c r="D71" s="63"/>
      <c r="E71" s="64"/>
      <c r="F71" s="38"/>
      <c r="G71" s="65" t="s">
        <v>56</v>
      </c>
      <c r="H71" s="39" t="s">
        <v>17</v>
      </c>
      <c r="I71" s="40" t="s">
        <v>18</v>
      </c>
      <c r="J71" s="53"/>
      <c r="K71" s="54"/>
      <c r="L71" s="55"/>
      <c r="M71" s="56"/>
      <c r="N71" s="57"/>
      <c r="O71" s="56"/>
      <c r="P71" s="57"/>
      <c r="Q71" s="58"/>
      <c r="R71" s="57"/>
      <c r="S71" s="58"/>
      <c r="T71" s="57"/>
      <c r="U71" s="58"/>
      <c r="V71" s="57"/>
      <c r="W71" s="57"/>
      <c r="X71" s="59"/>
      <c r="Y71" s="60"/>
    </row>
    <row r="72" spans="1:25" ht="15" customHeight="1" x14ac:dyDescent="0.25">
      <c r="A72" s="130"/>
      <c r="B72" s="48"/>
      <c r="C72" s="49"/>
      <c r="D72" s="50"/>
      <c r="E72" s="51"/>
      <c r="F72" s="52"/>
      <c r="G72" s="65"/>
      <c r="H72" s="39"/>
      <c r="I72" s="40"/>
      <c r="J72" s="53"/>
      <c r="K72" s="54"/>
      <c r="L72" s="55"/>
      <c r="M72" s="56"/>
      <c r="N72" s="57"/>
      <c r="O72" s="56"/>
      <c r="P72" s="57"/>
      <c r="Q72" s="58"/>
      <c r="R72" s="57"/>
      <c r="S72" s="58"/>
      <c r="T72" s="57"/>
      <c r="U72" s="58"/>
      <c r="V72" s="57"/>
      <c r="W72" s="57"/>
      <c r="X72" s="59"/>
      <c r="Y72" s="60"/>
    </row>
    <row r="73" spans="1:25" ht="15" customHeight="1" x14ac:dyDescent="0.25">
      <c r="A73" s="131"/>
      <c r="B73" s="61"/>
      <c r="C73" s="62"/>
      <c r="D73" s="63"/>
      <c r="E73" s="64"/>
      <c r="F73" s="38"/>
      <c r="G73" s="65"/>
      <c r="H73" s="39"/>
      <c r="I73" s="40"/>
      <c r="J73" s="53"/>
      <c r="K73" s="54"/>
      <c r="L73" s="55"/>
      <c r="M73" s="56"/>
      <c r="N73" s="57"/>
      <c r="O73" s="56"/>
      <c r="P73" s="57"/>
      <c r="Q73" s="58"/>
      <c r="R73" s="57"/>
      <c r="S73" s="58"/>
      <c r="T73" s="57"/>
      <c r="U73" s="58"/>
      <c r="V73" s="57"/>
      <c r="W73" s="57"/>
      <c r="X73" s="59"/>
      <c r="Y73" s="60"/>
    </row>
    <row r="74" spans="1:25" ht="15" customHeight="1" x14ac:dyDescent="0.25">
      <c r="A74" s="130"/>
      <c r="B74" s="48"/>
      <c r="C74" s="49"/>
      <c r="D74" s="50"/>
      <c r="E74" s="51"/>
      <c r="F74" s="52"/>
      <c r="G74" s="65"/>
      <c r="H74" s="39"/>
      <c r="I74" s="40"/>
      <c r="J74" s="53"/>
      <c r="K74" s="54"/>
      <c r="L74" s="55"/>
      <c r="M74" s="56"/>
      <c r="N74" s="57"/>
      <c r="O74" s="56"/>
      <c r="P74" s="57"/>
      <c r="Q74" s="58"/>
      <c r="R74" s="57"/>
      <c r="S74" s="58"/>
      <c r="T74" s="57"/>
      <c r="U74" s="58"/>
      <c r="V74" s="57"/>
      <c r="W74" s="57"/>
      <c r="X74" s="59"/>
      <c r="Y74" s="60"/>
    </row>
    <row r="75" spans="1:25" ht="15" customHeight="1" x14ac:dyDescent="0.25">
      <c r="A75" s="131"/>
      <c r="B75" s="61"/>
      <c r="C75" s="62"/>
      <c r="D75" s="63"/>
      <c r="E75" s="64"/>
      <c r="F75" s="38"/>
      <c r="G75" s="65"/>
      <c r="H75" s="39"/>
      <c r="I75" s="40"/>
      <c r="J75" s="53"/>
      <c r="K75" s="54"/>
      <c r="L75" s="55"/>
      <c r="M75" s="56"/>
      <c r="N75" s="57"/>
      <c r="O75" s="56"/>
      <c r="P75" s="57"/>
      <c r="Q75" s="58"/>
      <c r="R75" s="57"/>
      <c r="S75" s="58"/>
      <c r="T75" s="57"/>
      <c r="U75" s="58"/>
      <c r="V75" s="57"/>
      <c r="W75" s="57"/>
      <c r="X75" s="59"/>
      <c r="Y75" s="60"/>
    </row>
    <row r="76" spans="1:25" ht="15" customHeight="1" x14ac:dyDescent="0.25">
      <c r="A76" s="130"/>
      <c r="B76" s="48"/>
      <c r="C76" s="49"/>
      <c r="D76" s="50"/>
      <c r="E76" s="51"/>
      <c r="F76" s="52"/>
      <c r="G76" s="65"/>
      <c r="H76" s="39"/>
      <c r="I76" s="40"/>
      <c r="J76" s="53"/>
      <c r="K76" s="54"/>
      <c r="L76" s="55"/>
      <c r="M76" s="56"/>
      <c r="N76" s="57"/>
      <c r="O76" s="56"/>
      <c r="P76" s="57"/>
      <c r="Q76" s="58"/>
      <c r="R76" s="57"/>
      <c r="S76" s="58"/>
      <c r="T76" s="57"/>
      <c r="U76" s="58"/>
      <c r="V76" s="57"/>
      <c r="W76" s="57"/>
      <c r="X76" s="59"/>
      <c r="Y76" s="60"/>
    </row>
    <row r="77" spans="1:25" ht="15" customHeight="1" x14ac:dyDescent="0.25">
      <c r="A77" s="131"/>
      <c r="B77" s="61"/>
      <c r="C77" s="62"/>
      <c r="D77" s="63"/>
      <c r="E77" s="64"/>
      <c r="F77" s="38"/>
      <c r="G77" s="65"/>
      <c r="H77" s="39"/>
      <c r="I77" s="40"/>
      <c r="J77" s="53"/>
      <c r="K77" s="54"/>
      <c r="L77" s="55"/>
      <c r="M77" s="56"/>
      <c r="N77" s="57"/>
      <c r="O77" s="56"/>
      <c r="P77" s="57"/>
      <c r="Q77" s="58"/>
      <c r="R77" s="57"/>
      <c r="S77" s="58"/>
      <c r="T77" s="57"/>
      <c r="U77" s="58"/>
      <c r="V77" s="57"/>
      <c r="W77" s="57"/>
      <c r="X77" s="59"/>
      <c r="Y77" s="60"/>
    </row>
    <row r="78" spans="1:25" ht="15" customHeight="1" x14ac:dyDescent="0.25">
      <c r="A78" s="130"/>
      <c r="B78" s="48"/>
      <c r="C78" s="49"/>
      <c r="D78" s="50"/>
      <c r="E78" s="51"/>
      <c r="F78" s="52"/>
      <c r="G78" s="65"/>
      <c r="H78" s="39"/>
      <c r="I78" s="40"/>
      <c r="J78" s="53"/>
      <c r="K78" s="54"/>
      <c r="L78" s="55"/>
      <c r="M78" s="56"/>
      <c r="N78" s="57"/>
      <c r="O78" s="56"/>
      <c r="P78" s="57"/>
      <c r="Q78" s="58"/>
      <c r="R78" s="57"/>
      <c r="S78" s="58"/>
      <c r="T78" s="57"/>
      <c r="U78" s="58"/>
      <c r="V78" s="57"/>
      <c r="W78" s="57"/>
      <c r="X78" s="59"/>
      <c r="Y78" s="60"/>
    </row>
    <row r="79" spans="1:25" ht="15" customHeight="1" x14ac:dyDescent="0.25">
      <c r="A79" s="131"/>
      <c r="B79" s="61"/>
      <c r="C79" s="62"/>
      <c r="D79" s="63"/>
      <c r="E79" s="64"/>
      <c r="F79" s="38"/>
      <c r="G79" s="65"/>
      <c r="H79" s="39"/>
      <c r="I79" s="40"/>
      <c r="J79" s="53"/>
      <c r="K79" s="54"/>
      <c r="L79" s="55"/>
      <c r="M79" s="56"/>
      <c r="N79" s="57"/>
      <c r="O79" s="56"/>
      <c r="P79" s="57"/>
      <c r="Q79" s="58"/>
      <c r="R79" s="57"/>
      <c r="S79" s="58"/>
      <c r="T79" s="57"/>
      <c r="U79" s="58"/>
      <c r="V79" s="57"/>
      <c r="W79" s="57"/>
      <c r="X79" s="59"/>
      <c r="Y79" s="60"/>
    </row>
    <row r="80" spans="1:25" ht="15" customHeight="1" x14ac:dyDescent="0.25">
      <c r="A80" s="130"/>
      <c r="B80" s="48"/>
      <c r="C80" s="49"/>
      <c r="D80" s="50"/>
      <c r="E80" s="51"/>
      <c r="F80" s="52"/>
      <c r="G80" s="65"/>
      <c r="H80" s="39"/>
      <c r="I80" s="40"/>
      <c r="J80" s="53"/>
      <c r="K80" s="54"/>
      <c r="L80" s="55"/>
      <c r="M80" s="56"/>
      <c r="N80" s="57"/>
      <c r="O80" s="56"/>
      <c r="P80" s="57"/>
      <c r="Q80" s="58"/>
      <c r="R80" s="57"/>
      <c r="S80" s="58"/>
      <c r="T80" s="57"/>
      <c r="U80" s="58"/>
      <c r="V80" s="57"/>
      <c r="W80" s="57"/>
      <c r="X80" s="59"/>
      <c r="Y80" s="60"/>
    </row>
    <row r="81" spans="1:25" ht="15" customHeight="1" x14ac:dyDescent="0.25">
      <c r="A81" s="131"/>
      <c r="B81" s="61"/>
      <c r="C81" s="62"/>
      <c r="D81" s="63"/>
      <c r="E81" s="64"/>
      <c r="F81" s="38"/>
      <c r="G81" s="65"/>
      <c r="H81" s="39"/>
      <c r="I81" s="40"/>
      <c r="J81" s="53"/>
      <c r="K81" s="54"/>
      <c r="L81" s="55"/>
      <c r="M81" s="56"/>
      <c r="N81" s="57"/>
      <c r="O81" s="56"/>
      <c r="P81" s="57"/>
      <c r="Q81" s="58"/>
      <c r="R81" s="57"/>
      <c r="S81" s="58"/>
      <c r="T81" s="57"/>
      <c r="U81" s="58"/>
      <c r="V81" s="57"/>
      <c r="W81" s="57"/>
      <c r="X81" s="59"/>
      <c r="Y81" s="60"/>
    </row>
    <row r="82" spans="1:25" ht="15" customHeight="1" x14ac:dyDescent="0.25">
      <c r="A82" s="130"/>
      <c r="B82" s="48"/>
      <c r="C82" s="49"/>
      <c r="D82" s="50"/>
      <c r="E82" s="51"/>
      <c r="F82" s="52"/>
      <c r="G82" s="65"/>
      <c r="H82" s="39"/>
      <c r="I82" s="40"/>
      <c r="J82" s="53"/>
      <c r="K82" s="54"/>
      <c r="L82" s="55"/>
      <c r="M82" s="56"/>
      <c r="N82" s="57"/>
      <c r="O82" s="56"/>
      <c r="P82" s="57"/>
      <c r="Q82" s="58"/>
      <c r="R82" s="57"/>
      <c r="S82" s="58"/>
      <c r="T82" s="57"/>
      <c r="U82" s="58"/>
      <c r="V82" s="57"/>
      <c r="W82" s="57"/>
      <c r="X82" s="59"/>
      <c r="Y82" s="60"/>
    </row>
    <row r="83" spans="1:25" ht="15" customHeight="1" x14ac:dyDescent="0.25">
      <c r="A83" s="131"/>
      <c r="B83" s="61"/>
      <c r="C83" s="62"/>
      <c r="D83" s="63"/>
      <c r="E83" s="64"/>
      <c r="F83" s="38"/>
      <c r="G83" s="65"/>
      <c r="H83" s="39"/>
      <c r="I83" s="40"/>
      <c r="J83" s="53"/>
      <c r="K83" s="54"/>
      <c r="L83" s="55"/>
      <c r="M83" s="56"/>
      <c r="N83" s="57"/>
      <c r="O83" s="56"/>
      <c r="P83" s="57"/>
      <c r="Q83" s="58"/>
      <c r="R83" s="57"/>
      <c r="S83" s="58"/>
      <c r="T83" s="57"/>
      <c r="U83" s="58"/>
      <c r="V83" s="57"/>
      <c r="W83" s="57"/>
      <c r="X83" s="59"/>
      <c r="Y83" s="60"/>
    </row>
    <row r="84" spans="1:25" ht="15" customHeight="1" x14ac:dyDescent="0.25">
      <c r="A84" s="130"/>
      <c r="B84" s="48"/>
      <c r="C84" s="49"/>
      <c r="D84" s="50"/>
      <c r="E84" s="51"/>
      <c r="F84" s="52"/>
      <c r="G84" s="65"/>
      <c r="H84" s="39"/>
      <c r="I84" s="40"/>
      <c r="J84" s="53"/>
      <c r="K84" s="54"/>
      <c r="L84" s="55"/>
      <c r="M84" s="56"/>
      <c r="N84" s="57"/>
      <c r="O84" s="56"/>
      <c r="P84" s="57"/>
      <c r="Q84" s="58"/>
      <c r="R84" s="57"/>
      <c r="S84" s="58"/>
      <c r="T84" s="57"/>
      <c r="U84" s="58"/>
      <c r="V84" s="57"/>
      <c r="W84" s="57"/>
      <c r="X84" s="59"/>
      <c r="Y84" s="60"/>
    </row>
    <row r="85" spans="1:25" ht="15" customHeight="1" x14ac:dyDescent="0.25">
      <c r="A85" s="131"/>
      <c r="B85" s="61"/>
      <c r="C85" s="62"/>
      <c r="D85" s="63"/>
      <c r="E85" s="64"/>
      <c r="F85" s="38"/>
      <c r="G85" s="65"/>
      <c r="H85" s="39"/>
      <c r="I85" s="40"/>
      <c r="J85" s="53"/>
      <c r="K85" s="54"/>
      <c r="L85" s="55"/>
      <c r="M85" s="56"/>
      <c r="N85" s="57"/>
      <c r="O85" s="56"/>
      <c r="P85" s="57"/>
      <c r="Q85" s="58"/>
      <c r="R85" s="57"/>
      <c r="S85" s="58"/>
      <c r="T85" s="57"/>
      <c r="U85" s="58"/>
      <c r="V85" s="57"/>
      <c r="W85" s="57"/>
      <c r="X85" s="59"/>
      <c r="Y85" s="60"/>
    </row>
    <row r="86" spans="1:25" ht="15" customHeight="1" x14ac:dyDescent="0.25">
      <c r="A86" s="130"/>
      <c r="B86" s="48"/>
      <c r="C86" s="49"/>
      <c r="D86" s="50"/>
      <c r="E86" s="51"/>
      <c r="F86" s="52"/>
      <c r="G86" s="65"/>
      <c r="H86" s="39"/>
      <c r="I86" s="40"/>
      <c r="J86" s="53"/>
      <c r="K86" s="54"/>
      <c r="L86" s="55"/>
      <c r="M86" s="56"/>
      <c r="N86" s="57"/>
      <c r="O86" s="56"/>
      <c r="P86" s="57"/>
      <c r="Q86" s="58"/>
      <c r="R86" s="57"/>
      <c r="S86" s="58"/>
      <c r="T86" s="57"/>
      <c r="U86" s="58"/>
      <c r="V86" s="57"/>
      <c r="W86" s="57"/>
      <c r="X86" s="59"/>
      <c r="Y86" s="60"/>
    </row>
    <row r="87" spans="1:25" ht="15" customHeight="1" x14ac:dyDescent="0.25">
      <c r="A87" s="131"/>
      <c r="B87" s="61"/>
      <c r="C87" s="62"/>
      <c r="D87" s="63"/>
      <c r="E87" s="64"/>
      <c r="F87" s="38"/>
      <c r="G87" s="65"/>
      <c r="H87" s="39"/>
      <c r="I87" s="40"/>
      <c r="J87" s="53"/>
      <c r="K87" s="54"/>
      <c r="L87" s="55"/>
      <c r="M87" s="56"/>
      <c r="N87" s="57"/>
      <c r="O87" s="56"/>
      <c r="P87" s="57"/>
      <c r="Q87" s="58"/>
      <c r="R87" s="57"/>
      <c r="S87" s="58"/>
      <c r="T87" s="57"/>
      <c r="U87" s="58"/>
      <c r="V87" s="57"/>
      <c r="W87" s="57"/>
      <c r="X87" s="59"/>
      <c r="Y87" s="60"/>
    </row>
    <row r="88" spans="1:25" ht="15" customHeight="1" x14ac:dyDescent="0.25">
      <c r="A88" s="130"/>
      <c r="B88" s="48"/>
      <c r="C88" s="49"/>
      <c r="D88" s="50"/>
      <c r="E88" s="51"/>
      <c r="F88" s="52"/>
      <c r="G88" s="65"/>
      <c r="H88" s="39"/>
      <c r="I88" s="40"/>
      <c r="J88" s="53"/>
      <c r="K88" s="54"/>
      <c r="L88" s="55"/>
      <c r="M88" s="56"/>
      <c r="N88" s="57"/>
      <c r="O88" s="56"/>
      <c r="P88" s="57"/>
      <c r="Q88" s="58"/>
      <c r="R88" s="57"/>
      <c r="S88" s="58"/>
      <c r="T88" s="57"/>
      <c r="U88" s="58"/>
      <c r="V88" s="57"/>
      <c r="W88" s="57"/>
      <c r="X88" s="59"/>
      <c r="Y88" s="60"/>
    </row>
    <row r="89" spans="1:25" ht="15" customHeight="1" x14ac:dyDescent="0.25">
      <c r="A89" s="131"/>
      <c r="B89" s="61"/>
      <c r="C89" s="62"/>
      <c r="D89" s="63"/>
      <c r="E89" s="64"/>
      <c r="F89" s="38"/>
      <c r="G89" s="65"/>
      <c r="H89" s="39"/>
      <c r="I89" s="40"/>
      <c r="J89" s="53"/>
      <c r="K89" s="54"/>
      <c r="L89" s="55"/>
      <c r="M89" s="56"/>
      <c r="N89" s="57"/>
      <c r="O89" s="56"/>
      <c r="P89" s="57"/>
      <c r="Q89" s="58"/>
      <c r="R89" s="57"/>
      <c r="S89" s="58"/>
      <c r="T89" s="57"/>
      <c r="U89" s="58"/>
      <c r="V89" s="57"/>
      <c r="W89" s="57"/>
      <c r="X89" s="59"/>
      <c r="Y89" s="60"/>
    </row>
    <row r="90" spans="1:25" ht="15" customHeight="1" x14ac:dyDescent="0.25">
      <c r="A90" s="130"/>
      <c r="B90" s="48"/>
      <c r="C90" s="49"/>
      <c r="D90" s="50"/>
      <c r="E90" s="51"/>
      <c r="F90" s="52"/>
      <c r="G90" s="65"/>
      <c r="H90" s="39"/>
      <c r="I90" s="40"/>
      <c r="J90" s="53"/>
      <c r="K90" s="54"/>
      <c r="L90" s="55"/>
      <c r="M90" s="56"/>
      <c r="N90" s="57"/>
      <c r="O90" s="56"/>
      <c r="P90" s="57"/>
      <c r="Q90" s="58"/>
      <c r="R90" s="57"/>
      <c r="S90" s="58"/>
      <c r="T90" s="57"/>
      <c r="U90" s="58"/>
      <c r="V90" s="57"/>
      <c r="W90" s="57"/>
      <c r="X90" s="59"/>
      <c r="Y90" s="60"/>
    </row>
    <row r="91" spans="1:25" ht="15" customHeight="1" x14ac:dyDescent="0.25">
      <c r="A91" s="131"/>
      <c r="B91" s="61"/>
      <c r="C91" s="62"/>
      <c r="D91" s="63"/>
      <c r="E91" s="64"/>
      <c r="F91" s="38"/>
      <c r="G91" s="65"/>
      <c r="H91" s="39"/>
      <c r="I91" s="40"/>
      <c r="J91" s="53"/>
      <c r="K91" s="54"/>
      <c r="L91" s="55"/>
      <c r="M91" s="56"/>
      <c r="N91" s="57"/>
      <c r="O91" s="56"/>
      <c r="P91" s="57"/>
      <c r="Q91" s="58"/>
      <c r="R91" s="57"/>
      <c r="S91" s="58"/>
      <c r="T91" s="57"/>
      <c r="U91" s="58"/>
      <c r="V91" s="57"/>
      <c r="W91" s="57"/>
      <c r="X91" s="59"/>
      <c r="Y91" s="60"/>
    </row>
    <row r="92" spans="1:25" ht="15" customHeight="1" x14ac:dyDescent="0.25">
      <c r="A92" s="130"/>
      <c r="B92" s="48"/>
      <c r="C92" s="49"/>
      <c r="D92" s="50"/>
      <c r="E92" s="51"/>
      <c r="F92" s="52"/>
      <c r="G92" s="65"/>
      <c r="H92" s="39"/>
      <c r="I92" s="40"/>
      <c r="J92" s="53"/>
      <c r="K92" s="54"/>
      <c r="L92" s="55"/>
      <c r="M92" s="56"/>
      <c r="N92" s="57"/>
      <c r="O92" s="56"/>
      <c r="P92" s="57"/>
      <c r="Q92" s="58"/>
      <c r="R92" s="57"/>
      <c r="S92" s="58"/>
      <c r="T92" s="57"/>
      <c r="U92" s="58"/>
      <c r="V92" s="57"/>
      <c r="W92" s="57"/>
      <c r="X92" s="59"/>
      <c r="Y92" s="60"/>
    </row>
    <row r="93" spans="1:25" ht="15" customHeight="1" x14ac:dyDescent="0.25">
      <c r="A93" s="131"/>
      <c r="B93" s="61"/>
      <c r="C93" s="62"/>
      <c r="D93" s="63"/>
      <c r="E93" s="64"/>
      <c r="F93" s="38"/>
      <c r="G93" s="65"/>
      <c r="H93" s="39"/>
      <c r="I93" s="40"/>
      <c r="J93" s="53"/>
      <c r="K93" s="54"/>
      <c r="L93" s="55"/>
      <c r="M93" s="56"/>
      <c r="N93" s="57"/>
      <c r="O93" s="56"/>
      <c r="P93" s="57"/>
      <c r="Q93" s="58"/>
      <c r="R93" s="57"/>
      <c r="S93" s="58"/>
      <c r="T93" s="57"/>
      <c r="U93" s="58"/>
      <c r="V93" s="57"/>
      <c r="W93" s="57"/>
      <c r="X93" s="59"/>
      <c r="Y93" s="60"/>
    </row>
    <row r="94" spans="1:25" ht="15" customHeight="1" x14ac:dyDescent="0.25">
      <c r="A94" s="130"/>
      <c r="B94" s="48"/>
      <c r="C94" s="49"/>
      <c r="D94" s="50"/>
      <c r="E94" s="51"/>
      <c r="F94" s="52"/>
      <c r="G94" s="65"/>
      <c r="H94" s="39"/>
      <c r="I94" s="40"/>
      <c r="J94" s="53"/>
      <c r="K94" s="54"/>
      <c r="L94" s="55"/>
      <c r="M94" s="56"/>
      <c r="N94" s="57"/>
      <c r="O94" s="56"/>
      <c r="P94" s="57"/>
      <c r="Q94" s="58"/>
      <c r="R94" s="57"/>
      <c r="S94" s="58"/>
      <c r="T94" s="57"/>
      <c r="U94" s="58"/>
      <c r="V94" s="57"/>
      <c r="W94" s="57"/>
      <c r="X94" s="59"/>
      <c r="Y94" s="60"/>
    </row>
    <row r="95" spans="1:25" ht="15" customHeight="1" x14ac:dyDescent="0.25">
      <c r="A95" s="131"/>
      <c r="B95" s="61"/>
      <c r="C95" s="62"/>
      <c r="D95" s="63"/>
      <c r="E95" s="64"/>
      <c r="F95" s="38"/>
      <c r="G95" s="65"/>
      <c r="H95" s="39"/>
      <c r="I95" s="40"/>
      <c r="J95" s="53"/>
      <c r="K95" s="54"/>
      <c r="L95" s="55"/>
      <c r="M95" s="56"/>
      <c r="N95" s="57"/>
      <c r="O95" s="56"/>
      <c r="P95" s="57"/>
      <c r="Q95" s="58"/>
      <c r="R95" s="57"/>
      <c r="S95" s="58"/>
      <c r="T95" s="57"/>
      <c r="U95" s="58"/>
      <c r="V95" s="57"/>
      <c r="W95" s="57"/>
      <c r="X95" s="59"/>
      <c r="Y95" s="60"/>
    </row>
    <row r="96" spans="1:25" ht="15" customHeight="1" x14ac:dyDescent="0.25">
      <c r="A96" s="130"/>
      <c r="B96" s="48"/>
      <c r="C96" s="49"/>
      <c r="D96" s="50"/>
      <c r="E96" s="51"/>
      <c r="F96" s="52"/>
      <c r="G96" s="65"/>
      <c r="H96" s="39"/>
      <c r="I96" s="40"/>
      <c r="J96" s="53"/>
      <c r="K96" s="54"/>
      <c r="L96" s="55"/>
      <c r="M96" s="56"/>
      <c r="N96" s="57"/>
      <c r="O96" s="56"/>
      <c r="P96" s="57"/>
      <c r="Q96" s="58"/>
      <c r="R96" s="57"/>
      <c r="S96" s="58"/>
      <c r="T96" s="57"/>
      <c r="U96" s="58"/>
      <c r="V96" s="57"/>
      <c r="W96" s="57"/>
      <c r="X96" s="59"/>
      <c r="Y96" s="60"/>
    </row>
    <row r="97" spans="1:25" ht="15" customHeight="1" x14ac:dyDescent="0.25">
      <c r="A97" s="131"/>
      <c r="B97" s="61"/>
      <c r="C97" s="62"/>
      <c r="D97" s="63"/>
      <c r="E97" s="64"/>
      <c r="F97" s="38"/>
      <c r="G97" s="65"/>
      <c r="H97" s="39"/>
      <c r="I97" s="40"/>
      <c r="J97" s="53"/>
      <c r="K97" s="54"/>
      <c r="L97" s="55"/>
      <c r="M97" s="56"/>
      <c r="N97" s="57"/>
      <c r="O97" s="56"/>
      <c r="P97" s="57"/>
      <c r="Q97" s="58"/>
      <c r="R97" s="57"/>
      <c r="S97" s="58"/>
      <c r="T97" s="57"/>
      <c r="U97" s="58"/>
      <c r="V97" s="57"/>
      <c r="W97" s="57"/>
      <c r="X97" s="59"/>
      <c r="Y97" s="60"/>
    </row>
    <row r="98" spans="1:25" ht="15" customHeight="1" x14ac:dyDescent="0.25">
      <c r="A98" s="130"/>
      <c r="B98" s="48"/>
      <c r="C98" s="49"/>
      <c r="D98" s="50"/>
      <c r="E98" s="51"/>
      <c r="F98" s="52"/>
      <c r="G98" s="65"/>
      <c r="H98" s="39"/>
      <c r="I98" s="40"/>
      <c r="J98" s="53"/>
      <c r="K98" s="54"/>
      <c r="L98" s="55"/>
      <c r="M98" s="56"/>
      <c r="N98" s="57"/>
      <c r="O98" s="56"/>
      <c r="P98" s="57"/>
      <c r="Q98" s="58"/>
      <c r="R98" s="57"/>
      <c r="S98" s="58"/>
      <c r="T98" s="57"/>
      <c r="U98" s="58"/>
      <c r="V98" s="57"/>
      <c r="W98" s="57"/>
      <c r="X98" s="59"/>
      <c r="Y98" s="60"/>
    </row>
    <row r="99" spans="1:25" ht="15" customHeight="1" x14ac:dyDescent="0.25">
      <c r="A99" s="131"/>
      <c r="B99" s="61"/>
      <c r="C99" s="62"/>
      <c r="D99" s="63"/>
      <c r="E99" s="64"/>
      <c r="F99" s="38"/>
      <c r="G99" s="65"/>
      <c r="H99" s="39"/>
      <c r="I99" s="40"/>
      <c r="J99" s="53"/>
      <c r="K99" s="54"/>
      <c r="L99" s="55"/>
      <c r="M99" s="56"/>
      <c r="N99" s="57"/>
      <c r="O99" s="56"/>
      <c r="P99" s="57"/>
      <c r="Q99" s="58"/>
      <c r="R99" s="57"/>
      <c r="S99" s="58"/>
      <c r="T99" s="57"/>
      <c r="U99" s="58"/>
      <c r="V99" s="57"/>
      <c r="W99" s="57"/>
      <c r="X99" s="59"/>
      <c r="Y99" s="60"/>
    </row>
    <row r="100" spans="1:25" ht="15" customHeight="1" x14ac:dyDescent="0.25">
      <c r="A100" s="130"/>
      <c r="B100" s="48"/>
      <c r="C100" s="49"/>
      <c r="D100" s="50"/>
      <c r="E100" s="51"/>
      <c r="F100" s="52"/>
      <c r="G100" s="65"/>
      <c r="H100" s="39"/>
      <c r="I100" s="40"/>
      <c r="J100" s="53"/>
      <c r="K100" s="54"/>
      <c r="L100" s="55"/>
      <c r="M100" s="56"/>
      <c r="N100" s="57"/>
      <c r="O100" s="56"/>
      <c r="P100" s="57"/>
      <c r="Q100" s="58"/>
      <c r="R100" s="57"/>
      <c r="S100" s="58"/>
      <c r="T100" s="57"/>
      <c r="U100" s="58"/>
      <c r="V100" s="57"/>
      <c r="W100" s="57"/>
      <c r="X100" s="59"/>
      <c r="Y100" s="60"/>
    </row>
    <row r="101" spans="1:25" ht="15" customHeight="1" x14ac:dyDescent="0.25">
      <c r="A101" s="131"/>
      <c r="B101" s="61"/>
      <c r="C101" s="62"/>
      <c r="D101" s="63"/>
      <c r="E101" s="64"/>
      <c r="F101" s="38"/>
      <c r="G101" s="65"/>
      <c r="H101" s="39"/>
      <c r="I101" s="40"/>
      <c r="J101" s="53"/>
      <c r="K101" s="54"/>
      <c r="L101" s="55"/>
      <c r="M101" s="56"/>
      <c r="N101" s="57"/>
      <c r="O101" s="56"/>
      <c r="P101" s="57"/>
      <c r="Q101" s="58"/>
      <c r="R101" s="57"/>
      <c r="S101" s="58"/>
      <c r="T101" s="57"/>
      <c r="U101" s="58"/>
      <c r="V101" s="57"/>
      <c r="W101" s="57"/>
      <c r="X101" s="59"/>
      <c r="Y101" s="60"/>
    </row>
    <row r="102" spans="1:25" ht="15" customHeight="1" x14ac:dyDescent="0.25">
      <c r="A102" s="130"/>
      <c r="B102" s="48"/>
      <c r="C102" s="49"/>
      <c r="D102" s="50"/>
      <c r="E102" s="51"/>
      <c r="F102" s="52"/>
      <c r="G102" s="65"/>
      <c r="H102" s="39"/>
      <c r="I102" s="40"/>
      <c r="J102" s="53"/>
      <c r="K102" s="54"/>
      <c r="L102" s="55"/>
      <c r="M102" s="56"/>
      <c r="N102" s="57"/>
      <c r="O102" s="56"/>
      <c r="P102" s="57"/>
      <c r="Q102" s="58"/>
      <c r="R102" s="57"/>
      <c r="S102" s="58"/>
      <c r="T102" s="57"/>
      <c r="U102" s="58"/>
      <c r="V102" s="57"/>
      <c r="W102" s="57"/>
      <c r="X102" s="59"/>
      <c r="Y102" s="60"/>
    </row>
    <row r="103" spans="1:25" ht="15" customHeight="1" x14ac:dyDescent="0.25">
      <c r="A103" s="131"/>
      <c r="B103" s="61"/>
      <c r="C103" s="62"/>
      <c r="D103" s="63"/>
      <c r="E103" s="64"/>
      <c r="F103" s="38"/>
      <c r="G103" s="65"/>
      <c r="H103" s="39"/>
      <c r="I103" s="40"/>
      <c r="J103" s="53"/>
      <c r="K103" s="54"/>
      <c r="L103" s="55"/>
      <c r="M103" s="56"/>
      <c r="N103" s="57"/>
      <c r="O103" s="56"/>
      <c r="P103" s="57"/>
      <c r="Q103" s="58"/>
      <c r="R103" s="57"/>
      <c r="S103" s="58"/>
      <c r="T103" s="57"/>
      <c r="U103" s="58"/>
      <c r="V103" s="57"/>
      <c r="W103" s="57"/>
      <c r="X103" s="59"/>
      <c r="Y103" s="60"/>
    </row>
    <row r="104" spans="1:25" ht="15" customHeight="1" x14ac:dyDescent="0.25">
      <c r="A104" s="130"/>
      <c r="B104" s="48"/>
      <c r="C104" s="49"/>
      <c r="D104" s="50"/>
      <c r="E104" s="51"/>
      <c r="F104" s="52"/>
      <c r="G104" s="65"/>
      <c r="H104" s="39"/>
      <c r="I104" s="40"/>
      <c r="J104" s="53"/>
      <c r="K104" s="54"/>
      <c r="L104" s="55"/>
      <c r="M104" s="56"/>
      <c r="N104" s="57"/>
      <c r="O104" s="56"/>
      <c r="P104" s="57"/>
      <c r="Q104" s="58"/>
      <c r="R104" s="57"/>
      <c r="S104" s="58"/>
      <c r="T104" s="57"/>
      <c r="U104" s="58"/>
      <c r="V104" s="57"/>
      <c r="W104" s="57"/>
      <c r="X104" s="59"/>
      <c r="Y104" s="60"/>
    </row>
    <row r="105" spans="1:25" ht="15" customHeight="1" x14ac:dyDescent="0.25">
      <c r="A105" s="131"/>
      <c r="B105" s="61"/>
      <c r="C105" s="62"/>
      <c r="D105" s="63"/>
      <c r="E105" s="64"/>
      <c r="F105" s="38"/>
      <c r="G105" s="65"/>
      <c r="H105" s="39"/>
      <c r="I105" s="40"/>
      <c r="J105" s="53"/>
      <c r="K105" s="54"/>
      <c r="L105" s="55"/>
      <c r="M105" s="56"/>
      <c r="N105" s="57"/>
      <c r="O105" s="56"/>
      <c r="P105" s="57"/>
      <c r="Q105" s="58"/>
      <c r="R105" s="57"/>
      <c r="S105" s="58"/>
      <c r="T105" s="57"/>
      <c r="U105" s="58"/>
      <c r="V105" s="57"/>
      <c r="W105" s="57"/>
      <c r="X105" s="59"/>
      <c r="Y105" s="60"/>
    </row>
    <row r="106" spans="1:25" ht="15" customHeight="1" x14ac:dyDescent="0.25">
      <c r="A106" s="130"/>
      <c r="B106" s="48"/>
      <c r="C106" s="49"/>
      <c r="D106" s="50"/>
      <c r="E106" s="51"/>
      <c r="F106" s="52"/>
      <c r="G106" s="65"/>
      <c r="H106" s="39"/>
      <c r="I106" s="40"/>
      <c r="J106" s="53"/>
      <c r="K106" s="54"/>
      <c r="L106" s="55"/>
      <c r="M106" s="56"/>
      <c r="N106" s="57"/>
      <c r="O106" s="56"/>
      <c r="P106" s="57"/>
      <c r="Q106" s="58"/>
      <c r="R106" s="57"/>
      <c r="S106" s="58"/>
      <c r="T106" s="57"/>
      <c r="U106" s="58"/>
      <c r="V106" s="57"/>
      <c r="W106" s="57"/>
      <c r="X106" s="59"/>
      <c r="Y106" s="60"/>
    </row>
    <row r="107" spans="1:25" ht="15" customHeight="1" x14ac:dyDescent="0.25">
      <c r="A107" s="131"/>
      <c r="B107" s="61"/>
      <c r="C107" s="62"/>
      <c r="D107" s="63"/>
      <c r="E107" s="64"/>
      <c r="F107" s="38"/>
      <c r="G107" s="65"/>
      <c r="H107" s="39"/>
      <c r="I107" s="40"/>
      <c r="J107" s="53"/>
      <c r="K107" s="54"/>
      <c r="L107" s="55"/>
      <c r="M107" s="56"/>
      <c r="N107" s="57"/>
      <c r="O107" s="56"/>
      <c r="P107" s="57"/>
      <c r="Q107" s="58"/>
      <c r="R107" s="57"/>
      <c r="S107" s="58"/>
      <c r="T107" s="57"/>
      <c r="U107" s="58"/>
      <c r="V107" s="57"/>
      <c r="W107" s="57"/>
      <c r="X107" s="59"/>
      <c r="Y107" s="60"/>
    </row>
    <row r="108" spans="1:25" ht="15" customHeight="1" x14ac:dyDescent="0.25">
      <c r="A108" s="130"/>
      <c r="B108" s="48"/>
      <c r="C108" s="49"/>
      <c r="D108" s="50"/>
      <c r="E108" s="51"/>
      <c r="F108" s="52"/>
      <c r="G108" s="65"/>
      <c r="H108" s="39"/>
      <c r="I108" s="40"/>
      <c r="J108" s="53"/>
      <c r="K108" s="54"/>
      <c r="L108" s="55"/>
      <c r="M108" s="56"/>
      <c r="N108" s="57"/>
      <c r="O108" s="56"/>
      <c r="P108" s="57"/>
      <c r="Q108" s="58"/>
      <c r="R108" s="57"/>
      <c r="S108" s="58"/>
      <c r="T108" s="57"/>
      <c r="U108" s="58"/>
      <c r="V108" s="57"/>
      <c r="W108" s="57"/>
      <c r="X108" s="59"/>
      <c r="Y108" s="60"/>
    </row>
    <row r="109" spans="1:25" ht="15" customHeight="1" x14ac:dyDescent="0.25">
      <c r="A109" s="131"/>
      <c r="B109" s="61"/>
      <c r="C109" s="62"/>
      <c r="D109" s="63"/>
      <c r="E109" s="64"/>
      <c r="F109" s="38"/>
      <c r="G109" s="65"/>
      <c r="H109" s="39"/>
      <c r="I109" s="40"/>
      <c r="J109" s="53"/>
      <c r="K109" s="54"/>
      <c r="L109" s="55"/>
      <c r="M109" s="56"/>
      <c r="N109" s="57"/>
      <c r="O109" s="56"/>
      <c r="P109" s="57"/>
      <c r="Q109" s="58"/>
      <c r="R109" s="57"/>
      <c r="S109" s="58"/>
      <c r="T109" s="57"/>
      <c r="U109" s="58"/>
      <c r="V109" s="57"/>
      <c r="W109" s="57"/>
      <c r="X109" s="59"/>
      <c r="Y109" s="60"/>
    </row>
    <row r="110" spans="1:25" ht="15" customHeight="1" x14ac:dyDescent="0.25">
      <c r="A110" s="130"/>
      <c r="B110" s="48"/>
      <c r="C110" s="49"/>
      <c r="D110" s="50"/>
      <c r="E110" s="51"/>
      <c r="F110" s="52"/>
      <c r="G110" s="65"/>
      <c r="H110" s="39"/>
      <c r="I110" s="40"/>
      <c r="J110" s="53"/>
      <c r="K110" s="54"/>
      <c r="L110" s="55"/>
      <c r="M110" s="56"/>
      <c r="N110" s="57"/>
      <c r="O110" s="56"/>
      <c r="P110" s="57"/>
      <c r="Q110" s="58"/>
      <c r="R110" s="57"/>
      <c r="S110" s="58"/>
      <c r="T110" s="57"/>
      <c r="U110" s="58"/>
      <c r="V110" s="57"/>
      <c r="W110" s="57"/>
      <c r="X110" s="59"/>
      <c r="Y110" s="60"/>
    </row>
    <row r="111" spans="1:25" ht="15" customHeight="1" x14ac:dyDescent="0.25">
      <c r="A111" s="131"/>
      <c r="B111" s="61"/>
      <c r="C111" s="62"/>
      <c r="D111" s="63"/>
      <c r="E111" s="64"/>
      <c r="F111" s="38"/>
      <c r="G111" s="65"/>
      <c r="H111" s="39"/>
      <c r="I111" s="40"/>
      <c r="J111" s="53"/>
      <c r="K111" s="54"/>
      <c r="L111" s="55"/>
      <c r="M111" s="56"/>
      <c r="N111" s="57"/>
      <c r="O111" s="56"/>
      <c r="P111" s="57"/>
      <c r="Q111" s="58"/>
      <c r="R111" s="57"/>
      <c r="S111" s="58"/>
      <c r="T111" s="57"/>
      <c r="U111" s="58"/>
      <c r="V111" s="57"/>
      <c r="W111" s="57"/>
      <c r="X111" s="59"/>
      <c r="Y111" s="60"/>
    </row>
    <row r="112" spans="1:25" ht="15" customHeight="1" x14ac:dyDescent="0.25">
      <c r="A112" s="130"/>
      <c r="B112" s="48"/>
      <c r="C112" s="49"/>
      <c r="D112" s="50"/>
      <c r="E112" s="51"/>
      <c r="F112" s="52"/>
      <c r="G112" s="65"/>
      <c r="H112" s="39"/>
      <c r="I112" s="40"/>
      <c r="J112" s="53"/>
      <c r="K112" s="54"/>
      <c r="L112" s="55"/>
      <c r="M112" s="56"/>
      <c r="N112" s="57"/>
      <c r="O112" s="56"/>
      <c r="P112" s="57"/>
      <c r="Q112" s="58"/>
      <c r="R112" s="57"/>
      <c r="S112" s="58"/>
      <c r="T112" s="57"/>
      <c r="U112" s="58"/>
      <c r="V112" s="57"/>
      <c r="W112" s="57"/>
      <c r="X112" s="59"/>
      <c r="Y112" s="60"/>
    </row>
    <row r="113" spans="1:25" ht="15" customHeight="1" x14ac:dyDescent="0.25">
      <c r="A113" s="131"/>
      <c r="B113" s="61"/>
      <c r="C113" s="62"/>
      <c r="D113" s="63"/>
      <c r="E113" s="64"/>
      <c r="F113" s="38"/>
      <c r="G113" s="65"/>
      <c r="H113" s="39"/>
      <c r="I113" s="40"/>
      <c r="J113" s="53"/>
      <c r="K113" s="54"/>
      <c r="L113" s="55"/>
      <c r="M113" s="56"/>
      <c r="N113" s="57"/>
      <c r="O113" s="56"/>
      <c r="P113" s="57"/>
      <c r="Q113" s="58"/>
      <c r="R113" s="57"/>
      <c r="S113" s="58"/>
      <c r="T113" s="57"/>
      <c r="U113" s="58"/>
      <c r="V113" s="57"/>
      <c r="W113" s="57"/>
      <c r="X113" s="59"/>
      <c r="Y113" s="60"/>
    </row>
    <row r="114" spans="1:25" ht="15" customHeight="1" x14ac:dyDescent="0.25">
      <c r="A114" s="130"/>
      <c r="B114" s="48"/>
      <c r="C114" s="49"/>
      <c r="D114" s="50"/>
      <c r="E114" s="51"/>
      <c r="F114" s="52"/>
      <c r="G114" s="65"/>
      <c r="H114" s="39"/>
      <c r="I114" s="40"/>
      <c r="J114" s="53"/>
      <c r="K114" s="54"/>
      <c r="L114" s="55"/>
      <c r="M114" s="56"/>
      <c r="N114" s="57"/>
      <c r="O114" s="56"/>
      <c r="P114" s="57"/>
      <c r="Q114" s="58"/>
      <c r="R114" s="57"/>
      <c r="S114" s="58"/>
      <c r="T114" s="57"/>
      <c r="U114" s="58"/>
      <c r="V114" s="57"/>
      <c r="W114" s="57"/>
      <c r="X114" s="59"/>
      <c r="Y114" s="60"/>
    </row>
    <row r="115" spans="1:25" ht="15" customHeight="1" x14ac:dyDescent="0.25">
      <c r="A115" s="131"/>
      <c r="B115" s="61"/>
      <c r="C115" s="62"/>
      <c r="D115" s="63"/>
      <c r="E115" s="64"/>
      <c r="F115" s="38"/>
      <c r="G115" s="65"/>
      <c r="H115" s="39"/>
      <c r="I115" s="40"/>
      <c r="J115" s="53"/>
      <c r="K115" s="54"/>
      <c r="L115" s="55"/>
      <c r="M115" s="56"/>
      <c r="N115" s="57"/>
      <c r="O115" s="56"/>
      <c r="P115" s="57"/>
      <c r="Q115" s="58"/>
      <c r="R115" s="57"/>
      <c r="S115" s="58"/>
      <c r="T115" s="57"/>
      <c r="U115" s="58"/>
      <c r="V115" s="57"/>
      <c r="W115" s="57"/>
      <c r="X115" s="59"/>
      <c r="Y115" s="60"/>
    </row>
    <row r="116" spans="1:25" ht="15" customHeight="1" x14ac:dyDescent="0.25">
      <c r="A116" s="130"/>
      <c r="B116" s="48"/>
      <c r="C116" s="49"/>
      <c r="D116" s="50"/>
      <c r="E116" s="51"/>
      <c r="F116" s="52"/>
      <c r="G116" s="65"/>
      <c r="H116" s="39"/>
      <c r="I116" s="40"/>
      <c r="J116" s="53"/>
      <c r="K116" s="54"/>
      <c r="L116" s="55"/>
      <c r="M116" s="56"/>
      <c r="N116" s="57"/>
      <c r="O116" s="56"/>
      <c r="P116" s="57"/>
      <c r="Q116" s="58"/>
      <c r="R116" s="57"/>
      <c r="S116" s="58"/>
      <c r="T116" s="57"/>
      <c r="U116" s="58"/>
      <c r="V116" s="57"/>
      <c r="W116" s="57"/>
      <c r="X116" s="59"/>
      <c r="Y116" s="60"/>
    </row>
    <row r="117" spans="1:25" ht="15" customHeight="1" x14ac:dyDescent="0.25">
      <c r="A117" s="131"/>
      <c r="B117" s="61"/>
      <c r="C117" s="62"/>
      <c r="D117" s="63"/>
      <c r="E117" s="64"/>
      <c r="F117" s="38"/>
      <c r="G117" s="65"/>
      <c r="H117" s="39"/>
      <c r="I117" s="40"/>
      <c r="J117" s="53"/>
      <c r="K117" s="54"/>
      <c r="L117" s="55"/>
      <c r="M117" s="56"/>
      <c r="N117" s="57"/>
      <c r="O117" s="56"/>
      <c r="P117" s="57"/>
      <c r="Q117" s="58"/>
      <c r="R117" s="57"/>
      <c r="S117" s="58"/>
      <c r="T117" s="57"/>
      <c r="U117" s="58"/>
      <c r="V117" s="57"/>
      <c r="W117" s="57"/>
      <c r="X117" s="59"/>
      <c r="Y117" s="60"/>
    </row>
    <row r="118" spans="1:25" ht="15" customHeight="1" x14ac:dyDescent="0.25">
      <c r="A118" s="130"/>
      <c r="B118" s="48"/>
      <c r="C118" s="49"/>
      <c r="D118" s="50"/>
      <c r="E118" s="51"/>
      <c r="F118" s="52"/>
      <c r="G118" s="65"/>
      <c r="H118" s="39"/>
      <c r="I118" s="40"/>
      <c r="J118" s="53"/>
      <c r="K118" s="54"/>
      <c r="L118" s="55"/>
      <c r="M118" s="56"/>
      <c r="N118" s="57"/>
      <c r="O118" s="56"/>
      <c r="P118" s="57"/>
      <c r="Q118" s="58"/>
      <c r="R118" s="57"/>
      <c r="S118" s="58"/>
      <c r="T118" s="57"/>
      <c r="U118" s="58"/>
      <c r="V118" s="57"/>
      <c r="W118" s="57"/>
      <c r="X118" s="59"/>
      <c r="Y118" s="60"/>
    </row>
  </sheetData>
  <mergeCells count="23">
    <mergeCell ref="Y15:Y17"/>
    <mergeCell ref="M16:X16"/>
    <mergeCell ref="M15:N15"/>
    <mergeCell ref="M13:P13"/>
    <mergeCell ref="D2:E2"/>
    <mergeCell ref="D7:I7"/>
    <mergeCell ref="G13:J13"/>
    <mergeCell ref="S15:T15"/>
    <mergeCell ref="U15:V15"/>
    <mergeCell ref="E9:I9"/>
    <mergeCell ref="E10:I10"/>
    <mergeCell ref="S8:T8"/>
    <mergeCell ref="D8:E8"/>
    <mergeCell ref="N2:O2"/>
    <mergeCell ref="A15:C17"/>
    <mergeCell ref="O15:P15"/>
    <mergeCell ref="Q15:R15"/>
    <mergeCell ref="G15:J15"/>
    <mergeCell ref="G16:J17"/>
    <mergeCell ref="D15:F17"/>
    <mergeCell ref="K16:K17"/>
    <mergeCell ref="L16:L17"/>
    <mergeCell ref="K15:L15"/>
  </mergeCells>
  <phoneticPr fontId="4" type="noConversion"/>
  <conditionalFormatting sqref="A19:Y118">
    <cfRule type="expression" dxfId="54" priority="39">
      <formula>AND($H19="")</formula>
    </cfRule>
    <cfRule type="expression" dxfId="53" priority="40">
      <formula>AND($H19="M")</formula>
    </cfRule>
    <cfRule type="expression" dxfId="52" priority="41">
      <formula>AND($H19="F")</formula>
    </cfRule>
    <cfRule type="expression" dxfId="51" priority="42">
      <formula>AND($H19="M",$G19="Abandon")</formula>
    </cfRule>
    <cfRule type="expression" dxfId="50" priority="43">
      <formula>AND($H19="F",$G19="Abandon")</formula>
    </cfRule>
    <cfRule type="expression" dxfId="49" priority="44">
      <formula>AND($H19="M",$G19="Absent")</formula>
    </cfRule>
    <cfRule type="expression" dxfId="48" priority="45">
      <formula>AND($H19="F",$G19="Absente")</formula>
    </cfRule>
    <cfRule type="expression" dxfId="47" priority="46">
      <formula>AND($H19="M",$G19="Présent")</formula>
    </cfRule>
    <cfRule type="expression" dxfId="46" priority="47">
      <formula>AND($H19="F",$G19="Présente")</formula>
    </cfRule>
  </conditionalFormatting>
  <conditionalFormatting sqref="M19:M118">
    <cfRule type="expression" dxfId="45" priority="37">
      <formula>AND($M19&gt;=30)</formula>
    </cfRule>
    <cfRule type="expression" dxfId="44" priority="38">
      <formula>AND($M19&gt;=20)</formula>
    </cfRule>
  </conditionalFormatting>
  <conditionalFormatting sqref="N19:N118">
    <cfRule type="expression" dxfId="43" priority="35">
      <formula>AND($N19&gt;=45)</formula>
    </cfRule>
    <cfRule type="expression" dxfId="42" priority="36">
      <formula>AND($N19&gt;=30)</formula>
    </cfRule>
  </conditionalFormatting>
  <conditionalFormatting sqref="O19:O118">
    <cfRule type="expression" dxfId="41" priority="9">
      <formula>AND($M19&gt;=30)</formula>
    </cfRule>
    <cfRule type="expression" dxfId="40" priority="10">
      <formula>AND($M19&gt;=20)</formula>
    </cfRule>
    <cfRule type="expression" dxfId="39" priority="32">
      <formula>AND($O19&gt;=30)</formula>
    </cfRule>
    <cfRule type="expression" dxfId="38" priority="33">
      <formula>AND($O19&gt;=20)</formula>
    </cfRule>
  </conditionalFormatting>
  <conditionalFormatting sqref="P19:P118">
    <cfRule type="expression" dxfId="37" priority="7">
      <formula>AND($N19&gt;=45)</formula>
    </cfRule>
    <cfRule type="expression" dxfId="36" priority="8">
      <formula>AND($N19&gt;=30)</formula>
    </cfRule>
    <cfRule type="expression" dxfId="35" priority="30">
      <formula>AND($P19&gt;=45)</formula>
    </cfRule>
    <cfRule type="expression" dxfId="34" priority="31">
      <formula>AND($P19&gt;=30)</formula>
    </cfRule>
  </conditionalFormatting>
  <conditionalFormatting sqref="Q19:Q118">
    <cfRule type="expression" dxfId="33" priority="28">
      <formula>AND($Q19&gt;=18)</formula>
    </cfRule>
    <cfRule type="expression" dxfId="32" priority="29">
      <formula>AND($Q19&gt;=12)</formula>
    </cfRule>
  </conditionalFormatting>
  <conditionalFormatting sqref="R19:R118">
    <cfRule type="expression" dxfId="31" priority="26">
      <formula>AND($R19&gt;=12)</formula>
    </cfRule>
    <cfRule type="expression" dxfId="30" priority="27">
      <formula>AND($R19&gt;=8)</formula>
    </cfRule>
  </conditionalFormatting>
  <conditionalFormatting sqref="S19:S118">
    <cfRule type="expression" dxfId="29" priority="5">
      <formula>AND($Q19&gt;=18)</formula>
    </cfRule>
    <cfRule type="expression" dxfId="28" priority="6">
      <formula>AND($Q19&gt;=12)</formula>
    </cfRule>
    <cfRule type="expression" dxfId="27" priority="24">
      <formula>AND($S19&gt;=18)</formula>
    </cfRule>
    <cfRule type="expression" dxfId="26" priority="25">
      <formula>AND($S19&gt;=12)</formula>
    </cfRule>
  </conditionalFormatting>
  <conditionalFormatting sqref="T19:T118">
    <cfRule type="expression" dxfId="25" priority="3">
      <formula>AND($R19&gt;=12)</formula>
    </cfRule>
    <cfRule type="expression" dxfId="24" priority="4">
      <formula>AND($R19&gt;=8)</formula>
    </cfRule>
    <cfRule type="expression" dxfId="23" priority="22">
      <formula>AND($T19&gt;=12)</formula>
    </cfRule>
    <cfRule type="expression" dxfId="22" priority="23">
      <formula>AND($T19&gt;=8)</formula>
    </cfRule>
  </conditionalFormatting>
  <conditionalFormatting sqref="U19:U118">
    <cfRule type="expression" dxfId="21" priority="19">
      <formula>AND($U19&gt;=7.5)</formula>
    </cfRule>
    <cfRule type="expression" dxfId="20" priority="21">
      <formula>AND($U19&gt;=5)</formula>
    </cfRule>
  </conditionalFormatting>
  <conditionalFormatting sqref="V19:W118">
    <cfRule type="expression" dxfId="19" priority="1">
      <formula>AND($V19&gt;=7.5)</formula>
    </cfRule>
    <cfRule type="expression" dxfId="18" priority="2">
      <formula>AND($V19&gt;=5)</formula>
    </cfRule>
  </conditionalFormatting>
  <conditionalFormatting sqref="W19:W118">
    <cfRule type="expression" dxfId="17" priority="15">
      <formula>AND($W19&gt;=7.5)</formula>
    </cfRule>
    <cfRule type="expression" dxfId="16" priority="16">
      <formula>AND($W19&gt;=5)</formula>
    </cfRule>
  </conditionalFormatting>
  <conditionalFormatting sqref="X19:X118">
    <cfRule type="expression" dxfId="15" priority="13">
      <formula>AND($X19&gt;=7.5)</formula>
    </cfRule>
    <cfRule type="expression" dxfId="14" priority="14">
      <formula>AND($X19&gt;=5)</formula>
    </cfRule>
  </conditionalFormatting>
  <conditionalFormatting sqref="Y19:Y118">
    <cfRule type="expression" dxfId="13" priority="11">
      <formula>AND($Y19&gt;5)</formula>
    </cfRule>
    <cfRule type="expression" dxfId="12" priority="12">
      <formula>AND($Y19&lt;=5)</formula>
    </cfRule>
  </conditionalFormatting>
  <dataValidations count="25">
    <dataValidation type="decimal" allowBlank="1" showInputMessage="1" showErrorMessage="1" errorTitle="E.P.S. &amp; Art_Ed. Musicale" sqref="V61:V118" xr:uid="{00000000-0002-0000-1700-000000000000}">
      <formula1>0</formula1>
      <formula2>10</formula2>
    </dataValidation>
    <dataValidation type="decimal" allowBlank="1" showInputMessage="1" showErrorMessage="1" errorTitle="E.P.S. &amp; Art_Art. Plast" sqref="U61:U118" xr:uid="{00000000-0002-0000-1700-000001000000}">
      <formula1>0</formula1>
      <formula2>10</formula2>
    </dataValidation>
    <dataValidation type="decimal" allowBlank="1" showInputMessage="1" showErrorMessage="1" errorTitle="Maths_Ressources" error="Note invalide" sqref="O19:O118" xr:uid="{00000000-0002-0000-1700-000009000000}">
      <formula1>0</formula1>
      <formula2>40</formula2>
    </dataValidation>
    <dataValidation type="list" allowBlank="1" showInputMessage="1" showErrorMessage="1" sqref="H19:H118" xr:uid="{00000000-0002-0000-1700-00000A000000}">
      <formula1>"M,F"</formula1>
    </dataValidation>
    <dataValidation type="list" allowBlank="1" showInputMessage="1" showErrorMessage="1" sqref="G19:G118" xr:uid="{00000000-0002-0000-1700-00000B000000}">
      <formula1>"Présent,Présente,Absent,Absente,Abandon"</formula1>
    </dataValidation>
    <dataValidation type="list" allowBlank="1" showInputMessage="1" showErrorMessage="1" errorTitle="SITUATION DE L'ÉLÈVE" error="Situation non valide" sqref="J19:J118" xr:uid="{C54EA198-CEF5-4ECA-B7B3-1592CA996D07}">
      <formula1>"Passant,Passante,Redoublant,Redoublante,Transféré,Transférée"</formula1>
    </dataValidation>
    <dataValidation type="list" allowBlank="1" showInputMessage="1" showErrorMessage="1" errorTitle="TITRE CIVIL" error="Titre non valide" sqref="D9:D10" xr:uid="{5DE10FFB-C5BA-40A0-BD57-0B8D9872E2E8}">
      <formula1>"M.,Mme,Mlle"</formula1>
    </dataValidation>
    <dataValidation type="decimal" allowBlank="1" showInputMessage="1" showErrorMessage="1" errorTitle="Langue &amp; Comm_Ressources" error="Note invalide" sqref="M61:M118" xr:uid="{B1ADD0C4-E703-4865-852F-F606E85F4194}">
      <formula1>0</formula1>
      <formula2>70</formula2>
    </dataValidation>
    <dataValidation type="decimal" allowBlank="1" showInputMessage="1" showErrorMessage="1" errorTitle="Langue &amp; Comm_Compétence" sqref="N61:N118" xr:uid="{FD2E11E5-E023-4DA3-A173-8632BC9D062D}">
      <formula1>0</formula1>
      <formula2>10</formula2>
    </dataValidation>
    <dataValidation type="decimal" allowBlank="1" showInputMessage="1" showErrorMessage="1" errorTitle="Maths_Compétence" sqref="P61:P118" xr:uid="{01D4E201-33A2-49F2-8394-20E82D9A7073}">
      <formula1>0</formula1>
      <formula2>10</formula2>
    </dataValidation>
    <dataValidation type="decimal" allowBlank="1" showInputMessage="1" showErrorMessage="1" errorTitle="Découv. du Monde_Ressources" sqref="Q61:Q118" xr:uid="{D662C836-3332-4E05-A35D-EC2C612365CD}">
      <formula1>0</formula1>
      <formula2>30</formula2>
    </dataValidation>
    <dataValidation type="decimal" allowBlank="1" showInputMessage="1" showErrorMessage="1" errorTitle="Découv. du Monde_Compétence" sqref="R61:R118" xr:uid="{DA40D4AE-1E6F-47C6-BAE9-8BAEE3E30BAA}">
      <formula1>0</formula1>
      <formula2>10</formula2>
    </dataValidation>
    <dataValidation type="decimal" allowBlank="1" showInputMessage="1" showErrorMessage="1" errorTitle="Dév. Durable_Ressources" sqref="S61:S118" xr:uid="{4B977FDF-6418-4E73-9B64-59CD12919A44}">
      <formula1>0</formula1>
      <formula2>20</formula2>
    </dataValidation>
    <dataValidation type="decimal" allowBlank="1" showInputMessage="1" showErrorMessage="1" errorTitle="Dév. Durable_Compétence" sqref="T61:T118" xr:uid="{B10CCB56-87AD-4451-B78F-620F0C1A8774}">
      <formula1>0</formula1>
      <formula2>10</formula2>
    </dataValidation>
    <dataValidation type="decimal" allowBlank="1" showInputMessage="1" showErrorMessage="1" errorTitle="Langue &amp; Comm_Compétence" sqref="N19:N60" xr:uid="{7FFABD0F-1996-4B20-8473-63E5B720E6BF}">
      <formula1>0</formula1>
      <formula2>60</formula2>
    </dataValidation>
    <dataValidation type="decimal" allowBlank="1" showInputMessage="1" showErrorMessage="1" errorTitle="Langue &amp; Comm_Ressources" error="Note invalide" sqref="M19:M60" xr:uid="{232EE0CF-E195-4823-86A7-2FD6D2040899}">
      <formula1>0</formula1>
      <formula2>40</formula2>
    </dataValidation>
    <dataValidation type="decimal" allowBlank="1" showInputMessage="1" showErrorMessage="1" errorTitle="Découv. du Monde_Ressources" sqref="Q19:Q60" xr:uid="{0F1070DC-8F5C-4D4D-83A7-76E1262CCE58}">
      <formula1>0</formula1>
      <formula2>24</formula2>
    </dataValidation>
    <dataValidation type="decimal" allowBlank="1" showInputMessage="1" showErrorMessage="1" errorTitle="Découv. du Monde_Compétence" sqref="R19:R60" xr:uid="{CE9D1BE3-B0A2-436D-B3B9-D20BD21EB057}">
      <formula1>0</formula1>
      <formula2>16</formula2>
    </dataValidation>
    <dataValidation type="decimal" allowBlank="1" showInputMessage="1" showErrorMessage="1" errorTitle="Lecture" sqref="X19:X60" xr:uid="{2F66649D-C2F9-44F1-AEF3-88A0762A4B15}">
      <formula1>0</formula1>
      <formula2>10</formula2>
    </dataValidation>
    <dataValidation type="decimal" allowBlank="1" showInputMessage="1" showErrorMessage="1" errorTitle="Arabe" sqref="W19:W60" xr:uid="{623E5410-1C69-41C7-917C-1AFC996AC7DE}">
      <formula1>0</formula1>
      <formula2>10</formula2>
    </dataValidation>
    <dataValidation type="decimal" allowBlank="1" showInputMessage="1" showErrorMessage="1" errorTitle="Art. Plast" sqref="U19:U60" xr:uid="{B6E8E0C7-5EF5-4CED-81B7-7BDDA3E395E0}">
      <formula1>0</formula1>
      <formula2>10</formula2>
    </dataValidation>
    <dataValidation type="decimal" allowBlank="1" showInputMessage="1" showErrorMessage="1" errorTitle="Ed. Musicale" sqref="V19:V60" xr:uid="{849F0096-22E4-4F3D-8942-1D54221C193A}">
      <formula1>0</formula1>
      <formula2>10</formula2>
    </dataValidation>
    <dataValidation type="decimal" allowBlank="1" showInputMessage="1" showErrorMessage="1" errorTitle="Dév. Durable_Compétence" sqref="T19:T60" xr:uid="{7263A53E-9448-4C63-9A52-D01F69BAC354}">
      <formula1>0</formula1>
      <formula2>16</formula2>
    </dataValidation>
    <dataValidation type="decimal" allowBlank="1" showInputMessage="1" showErrorMessage="1" errorTitle="Dév. Durable_Ressources" sqref="S19:S60" xr:uid="{7C2870D1-4DC3-4C5D-BF98-D63136159FBF}">
      <formula1>0</formula1>
      <formula2>24</formula2>
    </dataValidation>
    <dataValidation type="decimal" allowBlank="1" showInputMessage="1" showErrorMessage="1" errorTitle="Maths_Compétence" sqref="P19:P60" xr:uid="{C32FCA32-7395-4F66-8620-F19E0C4FC436}">
      <formula1>0</formula1>
      <formula2>60</formula2>
    </dataValidation>
  </dataValidation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F982-541B-40D3-B916-26F23CF7192D}">
  <sheetPr>
    <tabColor rgb="FF2F2933"/>
  </sheetPr>
  <dimension ref="A1:AC117"/>
  <sheetViews>
    <sheetView topLeftCell="A16" zoomScale="120" zoomScaleNormal="120" workbookViewId="0">
      <selection activeCell="E52" sqref="E52"/>
    </sheetView>
  </sheetViews>
  <sheetFormatPr defaultColWidth="11.42578125" defaultRowHeight="15" customHeight="1" x14ac:dyDescent="0.25"/>
  <cols>
    <col min="1" max="1" width="8.28515625" style="66" bestFit="1" customWidth="1"/>
    <col min="2" max="2" width="25.7109375" style="66" customWidth="1"/>
    <col min="3" max="3" width="12.7109375" style="66" customWidth="1"/>
    <col min="4" max="4" width="8.7109375" style="66" customWidth="1"/>
    <col min="5" max="5" width="8.28515625" style="66" customWidth="1"/>
    <col min="6" max="6" width="8.7109375" style="66" customWidth="1"/>
    <col min="7" max="8" width="10.7109375" style="66" customWidth="1"/>
    <col min="9" max="9" width="10.7109375" style="66" bestFit="1" customWidth="1"/>
    <col min="10" max="11" width="10.7109375" style="66" customWidth="1"/>
    <col min="12" max="12" width="8.42578125" style="66" customWidth="1"/>
    <col min="13" max="14" width="10.7109375" style="66" customWidth="1"/>
    <col min="15" max="15" width="7.7109375" style="66" customWidth="1"/>
    <col min="16" max="17" width="10.7109375" style="66" customWidth="1"/>
    <col min="18" max="18" width="7.7109375" style="66" customWidth="1"/>
    <col min="19" max="19" width="8.7109375" style="66" customWidth="1"/>
    <col min="20" max="21" width="7.7109375" style="66" customWidth="1"/>
    <col min="22" max="22" width="8.140625" style="66" customWidth="1"/>
    <col min="23" max="23" width="8.42578125" style="66" bestFit="1" customWidth="1"/>
    <col min="24" max="24" width="12.42578125" style="66" bestFit="1" customWidth="1"/>
    <col min="25" max="25" width="9.7109375" style="66" customWidth="1"/>
    <col min="26" max="26" width="9.7109375" style="66" bestFit="1" customWidth="1"/>
    <col min="27" max="27" width="15.7109375" style="95" customWidth="1"/>
    <col min="28" max="28" width="11.42578125" style="66"/>
    <col min="29" max="29" width="6.140625" style="66" customWidth="1"/>
    <col min="30" max="16384" width="11.42578125" style="66"/>
  </cols>
  <sheetData>
    <row r="1" spans="1:29" ht="15" customHeight="1" x14ac:dyDescent="0.25">
      <c r="L1" s="67"/>
      <c r="AA1" s="66"/>
      <c r="AC1" s="66" t="s">
        <v>16</v>
      </c>
    </row>
    <row r="2" spans="1:29" ht="15" customHeight="1" x14ac:dyDescent="0.25">
      <c r="A2" s="67"/>
      <c r="B2" s="67"/>
      <c r="C2" s="3" t="str">
        <f>PROPER(DATA!C2)</f>
        <v>Date:</v>
      </c>
      <c r="D2" s="267">
        <f ca="1">DATA!D2</f>
        <v>45273.864609143522</v>
      </c>
      <c r="E2" s="267"/>
      <c r="F2" s="267"/>
      <c r="H2" s="68"/>
      <c r="I2" s="69"/>
      <c r="J2" s="69"/>
      <c r="L2" s="67"/>
      <c r="M2" s="3" t="str">
        <f>PROPER(DATA!M2)</f>
        <v>School Year</v>
      </c>
      <c r="N2" s="70" t="str">
        <f>DATA!N2</f>
        <v>2023/2024</v>
      </c>
      <c r="AA2" s="66"/>
    </row>
    <row r="3" spans="1:29" ht="15" customHeight="1" x14ac:dyDescent="0.25">
      <c r="A3" s="67"/>
      <c r="B3" s="67"/>
      <c r="C3" s="67"/>
      <c r="AA3" s="66"/>
    </row>
    <row r="4" spans="1:29" ht="15" customHeight="1" x14ac:dyDescent="0.25">
      <c r="A4" s="67"/>
      <c r="B4" s="67"/>
      <c r="C4" s="67"/>
      <c r="AA4" s="66"/>
    </row>
    <row r="5" spans="1:29" ht="15" customHeight="1" x14ac:dyDescent="0.25">
      <c r="A5" s="67"/>
      <c r="B5" s="67"/>
      <c r="C5" s="67"/>
      <c r="AA5" s="66"/>
    </row>
    <row r="6" spans="1:29" ht="15" customHeight="1" thickBot="1" x14ac:dyDescent="0.3">
      <c r="A6" s="67"/>
      <c r="B6" s="67"/>
      <c r="C6" s="67"/>
      <c r="Z6" s="67"/>
      <c r="AA6" s="66"/>
    </row>
    <row r="7" spans="1:29" ht="15" customHeight="1" thickBot="1" x14ac:dyDescent="0.3">
      <c r="A7" s="71" t="str">
        <f>PROPER(DATA!A7)</f>
        <v>I.A.</v>
      </c>
      <c r="B7" s="72" t="str">
        <f>PROPER(DATA!B7)</f>
        <v>Db</v>
      </c>
      <c r="C7" s="73" t="str">
        <f>PROPER(DATA!C7)</f>
        <v>Class</v>
      </c>
      <c r="D7" s="268" t="str">
        <f>UPPER(DATA!D7)</f>
        <v>CM2</v>
      </c>
      <c r="E7" s="269"/>
      <c r="F7" s="269"/>
      <c r="G7" s="270"/>
      <c r="I7" s="274" t="s">
        <v>166</v>
      </c>
      <c r="J7" s="275"/>
      <c r="K7" s="275"/>
      <c r="L7" s="275"/>
      <c r="M7" s="275"/>
      <c r="N7" s="275"/>
      <c r="O7" s="275"/>
      <c r="P7" s="275"/>
      <c r="AA7" s="66"/>
    </row>
    <row r="8" spans="1:29" ht="15" customHeight="1" thickBot="1" x14ac:dyDescent="0.3">
      <c r="A8" s="71" t="str">
        <f>PROPER(DATA!A8)</f>
        <v>I.D.F</v>
      </c>
      <c r="B8" s="72" t="str">
        <f>PROPER(DATA!B8)</f>
        <v>Bb</v>
      </c>
      <c r="C8" s="73" t="str">
        <f>PROPER(DATA!C8)</f>
        <v>Number</v>
      </c>
      <c r="D8" s="268">
        <f>DATA!D8</f>
        <v>53</v>
      </c>
      <c r="E8" s="271"/>
      <c r="F8" s="271"/>
      <c r="G8" s="272"/>
      <c r="I8" s="275"/>
      <c r="J8" s="275"/>
      <c r="K8" s="275"/>
      <c r="L8" s="275"/>
      <c r="M8" s="275"/>
      <c r="N8" s="275"/>
      <c r="O8" s="275"/>
      <c r="P8" s="275"/>
      <c r="Q8" s="13" t="str">
        <f>PROPER(DATA!$R$8)</f>
        <v>Composition:</v>
      </c>
      <c r="R8" s="74"/>
      <c r="S8" s="273" t="s">
        <v>58</v>
      </c>
      <c r="T8" s="273"/>
      <c r="U8" s="74"/>
      <c r="V8" s="74"/>
      <c r="X8" s="67"/>
      <c r="Y8" s="75"/>
      <c r="AA8" s="66"/>
    </row>
    <row r="9" spans="1:29" ht="15" customHeight="1" thickBot="1" x14ac:dyDescent="0.3">
      <c r="A9" s="71" t="str">
        <f>PROPER(DATA!A9)</f>
        <v>School</v>
      </c>
      <c r="B9" s="72" t="str">
        <f>PROPER(DATA!B9)</f>
        <v>Ste Mariane</v>
      </c>
      <c r="C9" s="73" t="str">
        <f>PROPER(DATA!C9)</f>
        <v>Teacher</v>
      </c>
      <c r="D9" s="268" t="str">
        <f>PROPER(DATA!D9)&amp;" "&amp;UPPER(DATA!E9)</f>
        <v xml:space="preserve">Mme </v>
      </c>
      <c r="E9" s="271"/>
      <c r="F9" s="271"/>
      <c r="G9" s="272"/>
      <c r="I9" s="275"/>
      <c r="J9" s="275"/>
      <c r="K9" s="275"/>
      <c r="L9" s="275"/>
      <c r="M9" s="275"/>
      <c r="N9" s="275"/>
      <c r="O9" s="275"/>
      <c r="P9" s="275"/>
      <c r="Z9" s="76"/>
      <c r="AA9" s="66"/>
    </row>
    <row r="10" spans="1:29" ht="15" customHeight="1" x14ac:dyDescent="0.25">
      <c r="A10" s="67"/>
      <c r="B10" s="67"/>
      <c r="C10" s="67"/>
      <c r="I10" s="275"/>
      <c r="J10" s="275"/>
      <c r="K10" s="275"/>
      <c r="L10" s="275"/>
      <c r="M10" s="275"/>
      <c r="N10" s="275"/>
      <c r="O10" s="275"/>
      <c r="P10" s="275"/>
      <c r="X10" s="67"/>
      <c r="Z10" s="76"/>
      <c r="AA10" s="66"/>
    </row>
    <row r="11" spans="1:29" ht="15" customHeight="1" x14ac:dyDescent="0.25">
      <c r="A11" s="67"/>
      <c r="B11" s="67"/>
      <c r="C11" s="67"/>
      <c r="I11" s="275"/>
      <c r="J11" s="275"/>
      <c r="K11" s="275"/>
      <c r="L11" s="275"/>
      <c r="M11" s="275"/>
      <c r="N11" s="275"/>
      <c r="O11" s="275"/>
      <c r="P11" s="275"/>
      <c r="AA11" s="66"/>
    </row>
    <row r="12" spans="1:29" ht="15" customHeight="1" x14ac:dyDescent="0.25">
      <c r="A12" s="67"/>
      <c r="B12" s="67"/>
      <c r="C12" s="67"/>
      <c r="D12" s="77"/>
      <c r="E12" s="77"/>
      <c r="F12" s="77"/>
      <c r="G12" s="77"/>
      <c r="H12" s="78"/>
      <c r="I12" s="78"/>
      <c r="J12" s="78"/>
      <c r="K12" s="78"/>
      <c r="O12" s="79"/>
      <c r="AA12" s="66"/>
    </row>
    <row r="13" spans="1:29" ht="15" customHeight="1" thickBot="1" x14ac:dyDescent="0.3">
      <c r="A13" s="67"/>
      <c r="B13" s="67"/>
      <c r="C13" s="67"/>
      <c r="AA13" s="66"/>
    </row>
    <row r="14" spans="1:29" ht="15" customHeight="1" thickTop="1" thickBot="1" x14ac:dyDescent="0.3">
      <c r="A14" s="204" t="e">
        <f>DATA!A15:C17</f>
        <v>#VALUE!</v>
      </c>
      <c r="B14" s="205"/>
      <c r="C14" s="206"/>
      <c r="D14" s="215" t="str">
        <f>PROPER(DATA!G15)</f>
        <v>Domaine</v>
      </c>
      <c r="E14" s="216"/>
      <c r="F14" s="217"/>
      <c r="G14" s="215" t="str">
        <f>PROPER(DATA!M15)</f>
        <v>Language &amp; Comm.</v>
      </c>
      <c r="H14" s="216"/>
      <c r="I14" s="217"/>
      <c r="J14" s="215" t="str">
        <f>PROPER(DATA!O15)</f>
        <v>Mathematiques</v>
      </c>
      <c r="K14" s="216"/>
      <c r="L14" s="217"/>
      <c r="M14" s="215" t="str">
        <f>PROPER(DATA!Q15)</f>
        <v>Découv. Du Monde</v>
      </c>
      <c r="N14" s="216"/>
      <c r="O14" s="217"/>
      <c r="P14" s="215" t="str">
        <f>PROPER(DATA!S15)</f>
        <v>Dév. Durable</v>
      </c>
      <c r="Q14" s="216"/>
      <c r="R14" s="217"/>
      <c r="S14" s="215" t="str">
        <f>PROPER(DATA!U15)</f>
        <v>E.P.S. &amp; Art.</v>
      </c>
      <c r="T14" s="217"/>
      <c r="U14" s="21" t="str">
        <f>PROPER(DATA!W15)</f>
        <v>Langue</v>
      </c>
      <c r="V14" s="21" t="str">
        <f>DATA!X15</f>
        <v>Lecture</v>
      </c>
      <c r="W14" s="258" t="str">
        <f>PROPER(DATA!Y15)</f>
        <v>Absence</v>
      </c>
      <c r="X14" s="178" t="s">
        <v>23</v>
      </c>
      <c r="Y14" s="80" t="s">
        <v>161</v>
      </c>
      <c r="Z14" s="80" t="s">
        <v>24</v>
      </c>
      <c r="AA14" s="150" t="s">
        <v>63</v>
      </c>
    </row>
    <row r="15" spans="1:29" ht="15" customHeight="1" thickTop="1" thickBot="1" x14ac:dyDescent="0.3">
      <c r="A15" s="207"/>
      <c r="B15" s="208"/>
      <c r="C15" s="209"/>
      <c r="D15" s="261" t="str">
        <f>PROPER(DATA!G16)</f>
        <v>Maxi</v>
      </c>
      <c r="E15" s="262"/>
      <c r="F15" s="263"/>
      <c r="G15" s="238" t="str">
        <f>PROPER(DATA!M16)</f>
        <v>Points</v>
      </c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40"/>
      <c r="W15" s="259"/>
      <c r="X15" s="238" t="s">
        <v>46</v>
      </c>
      <c r="Y15" s="239"/>
      <c r="Z15" s="240"/>
      <c r="AA15" s="151"/>
    </row>
    <row r="16" spans="1:29" ht="15" customHeight="1" thickTop="1" thickBot="1" x14ac:dyDescent="0.3">
      <c r="A16" s="210"/>
      <c r="B16" s="211"/>
      <c r="C16" s="212"/>
      <c r="D16" s="264"/>
      <c r="E16" s="265"/>
      <c r="F16" s="266"/>
      <c r="G16" s="81">
        <f>DATA!$M$17</f>
        <v>40</v>
      </c>
      <c r="H16" s="82">
        <f>DATA!$N$17</f>
        <v>60</v>
      </c>
      <c r="I16" s="171">
        <f>SUM(G16+H16)</f>
        <v>100</v>
      </c>
      <c r="J16" s="81">
        <f>DATA!$O$17</f>
        <v>40</v>
      </c>
      <c r="K16" s="82">
        <f>DATA!$P$17</f>
        <v>60</v>
      </c>
      <c r="L16" s="171">
        <f>SUM(J16+K16)</f>
        <v>100</v>
      </c>
      <c r="M16" s="83">
        <f>DATA!$Q$17</f>
        <v>24</v>
      </c>
      <c r="N16" s="82">
        <f>DATA!$R$17</f>
        <v>16</v>
      </c>
      <c r="O16" s="174">
        <f>SUM(M16+N16)</f>
        <v>40</v>
      </c>
      <c r="P16" s="83">
        <f>DATA!S17</f>
        <v>24</v>
      </c>
      <c r="Q16" s="82">
        <f>DATA!$T$17</f>
        <v>16</v>
      </c>
      <c r="R16" s="175">
        <f>SUM(P16+Q16)</f>
        <v>40</v>
      </c>
      <c r="S16" s="83">
        <f>DATA!$U$17</f>
        <v>10</v>
      </c>
      <c r="T16" s="82">
        <f>DATA!$V$17</f>
        <v>10</v>
      </c>
      <c r="U16" s="84">
        <f>DATA!$W$17</f>
        <v>10</v>
      </c>
      <c r="V16" s="84">
        <f>DATA!$X$17</f>
        <v>10</v>
      </c>
      <c r="W16" s="260"/>
      <c r="X16" s="176">
        <f>SUM(I16+L16+O16+R16+S16+T16+U16+V16+W16)</f>
        <v>320</v>
      </c>
      <c r="Y16" s="149">
        <f>SUM($X$16/$AA$16)</f>
        <v>10</v>
      </c>
      <c r="Z16" s="85">
        <f>$D$8</f>
        <v>53</v>
      </c>
      <c r="AA16" s="137">
        <f>SUM(DATA!$AD$19:$AD$33)</f>
        <v>32</v>
      </c>
      <c r="AB16" s="67"/>
    </row>
    <row r="17" spans="1:29" ht="15" customHeight="1" thickTop="1" thickBot="1" x14ac:dyDescent="0.3">
      <c r="A17" s="86" t="s">
        <v>40</v>
      </c>
      <c r="B17" s="87" t="s">
        <v>2</v>
      </c>
      <c r="C17" s="88" t="s">
        <v>3</v>
      </c>
      <c r="D17" s="89" t="s">
        <v>4</v>
      </c>
      <c r="E17" s="90" t="s">
        <v>5</v>
      </c>
      <c r="F17" s="90" t="s">
        <v>6</v>
      </c>
      <c r="G17" s="87" t="str">
        <f>DATA!$M$18</f>
        <v>Ressour.L</v>
      </c>
      <c r="H17" s="144" t="str">
        <f>DATA!$N$18</f>
        <v>Compét.L</v>
      </c>
      <c r="I17" s="172" t="s">
        <v>19</v>
      </c>
      <c r="J17" s="87" t="str">
        <f>DATA!$O$18</f>
        <v>Ressour.M</v>
      </c>
      <c r="K17" s="144" t="str">
        <f>DATA!$P$18</f>
        <v>Compét.M</v>
      </c>
      <c r="L17" s="172" t="s">
        <v>20</v>
      </c>
      <c r="M17" s="87" t="str">
        <f>DATA!$Q$18</f>
        <v>Ressour.D.M</v>
      </c>
      <c r="N17" s="145" t="str">
        <f>DATA!$R$18</f>
        <v>Compét.D.M</v>
      </c>
      <c r="O17" s="172" t="s">
        <v>21</v>
      </c>
      <c r="P17" s="87" t="str">
        <f>DATA!$S$18</f>
        <v>Ressour.D.D</v>
      </c>
      <c r="Q17" s="145" t="str">
        <f>DATA!$T$18</f>
        <v>Compét.D.D</v>
      </c>
      <c r="R17" s="172" t="s">
        <v>22</v>
      </c>
      <c r="S17" s="87" t="str">
        <f>DATA!$U$18</f>
        <v>Art.Plast.</v>
      </c>
      <c r="T17" s="145" t="str">
        <f>DATA!$V$18</f>
        <v>Ed.Mus.</v>
      </c>
      <c r="U17" s="87" t="str">
        <f>DATA!$W$18</f>
        <v>Arabe</v>
      </c>
      <c r="V17" s="87" t="str">
        <f>DATA!$X$18</f>
        <v>Lecture</v>
      </c>
      <c r="W17" s="146" t="str">
        <f>DATA!$Y$18</f>
        <v>Missing</v>
      </c>
      <c r="X17" s="179" t="s">
        <v>23</v>
      </c>
      <c r="Y17" s="91" t="s">
        <v>160</v>
      </c>
      <c r="Z17" s="91" t="s">
        <v>24</v>
      </c>
      <c r="AA17" s="92" t="str">
        <f>AA14</f>
        <v>COEF. TOTAL</v>
      </c>
      <c r="AB17" s="66" t="s">
        <v>168</v>
      </c>
      <c r="AC17" s="66" t="s">
        <v>167</v>
      </c>
    </row>
    <row r="18" spans="1:29" ht="15" customHeight="1" thickTop="1" x14ac:dyDescent="0.25">
      <c r="A18" s="33">
        <f>DATA!A19</f>
        <v>1</v>
      </c>
      <c r="B18" s="93" t="str">
        <f>UPPER(DATA!B19)</f>
        <v>DAENERYS</v>
      </c>
      <c r="C18" s="135" t="str">
        <f>UPPER(DATA!C19)</f>
        <v>TARGARYEN</v>
      </c>
      <c r="D18" s="93" t="str">
        <f>PROPER(DATA!G19)</f>
        <v>Présente</v>
      </c>
      <c r="E18" s="132" t="str">
        <f>PROPER(DATA!H19)</f>
        <v>F</v>
      </c>
      <c r="F18" s="134" t="str">
        <f>UPPER(DATA!I19)</f>
        <v>CM2</v>
      </c>
      <c r="G18" s="94">
        <f>IF(DATA!M19="","",DATA!M19)</f>
        <v>40</v>
      </c>
      <c r="H18" s="94">
        <f>IF(DATA!N19="","",DATA!N19)</f>
        <v>60</v>
      </c>
      <c r="I18" s="173" cm="1">
        <f t="array" ref="I18">IF(AND(G18:H18=""),"",SUMIF(G18:H18,"&lt;&gt;"))</f>
        <v>100</v>
      </c>
      <c r="J18" s="94">
        <f>IF(DATA!O19="","",DATA!O19)</f>
        <v>40</v>
      </c>
      <c r="K18" s="94">
        <f>IF(DATA!P19="","",DATA!P19)</f>
        <v>60</v>
      </c>
      <c r="L18" s="173" cm="1">
        <f t="array" ref="L18">IF(AND(J18:K18=""),"",SUMIF(J18:K18,"&lt;&gt;"))</f>
        <v>100</v>
      </c>
      <c r="M18" s="94">
        <f>IF(DATA!Q19="","",DATA!Q19)</f>
        <v>24</v>
      </c>
      <c r="N18" s="94">
        <f>IF(DATA!R19="","",DATA!R19)</f>
        <v>16</v>
      </c>
      <c r="O18" s="173" cm="1">
        <f t="array" ref="O18">IF(AND(M18:N18=""),"",SUMIF(M18:N18,"&lt;&gt;"))</f>
        <v>40</v>
      </c>
      <c r="P18" s="94">
        <f>IF(DATA!S19="","",DATA!S19)</f>
        <v>24</v>
      </c>
      <c r="Q18" s="94">
        <f>IF(DATA!T19="","",DATA!T19)</f>
        <v>16</v>
      </c>
      <c r="R18" s="173" cm="1">
        <f t="array" ref="R18">IF(AND(P18:Q18=""),"",SUMIF(P18:Q18,"&lt;&gt;"))</f>
        <v>40</v>
      </c>
      <c r="S18" s="94">
        <f>IF(DATA!U19="","",DATA!U19)</f>
        <v>10</v>
      </c>
      <c r="T18" s="94">
        <f>IF(DATA!V19="","",DATA!V19)</f>
        <v>10</v>
      </c>
      <c r="U18" s="94" t="str">
        <f>IF(DATA!W19="","",DATA!W19)</f>
        <v/>
      </c>
      <c r="V18" s="94" t="str">
        <f>IF(DATA!X19="","",DATA!X19)</f>
        <v/>
      </c>
      <c r="W18" s="94" t="str">
        <f>IF(DATA!Y19="","",DATA!Y19)</f>
        <v/>
      </c>
      <c r="X18" s="177" cm="1">
        <f t="array" ref="X18">IF(AND(_xlfn.HSTACK(I18,L18,O18,R18,S18,T18,U18,V18)=""),"",SUMPRODUCT(_xlfn.HSTACK(I18,L18,O18,R18,S18,T18,U18,V18),{1,1,1,1,1,1,1,1}))</f>
        <v>300</v>
      </c>
      <c r="Y18" s="203" cm="1">
        <f t="array" ref="Y18">IF(COUNT(X18)=1,$Y$16*AVERAGE(IFERROR(_xlfn.HSTACK(G18:H18,J18:K18,M18:N18,P18:Q18,S18:V18)/TRANSPOSE(DATA!$AC$19:$AC$30),"")),"-")</f>
        <v>10</v>
      </c>
      <c r="Z18" s="199" t="str">
        <f>IF(ISERROR(AB18),"",AB18&amp;IF(AB18=1,IF(E18="M","er","ère"),"ème")&amp;IF(AC18&gt;1,"Ex",""))</f>
        <v>1èreEx</v>
      </c>
      <c r="AA18" s="180" t="str">
        <f>IF(Y18&gt;=10,"Très Bien",IF(Y18&gt;=8,"Bien",IF(Y18&gt;=6,"Assez Bien",IF(Y18&gt;=5,"Passable",IF(Y18&gt;=3,"Médiocre",IF(Y18&gt;=1,"Échec",IF(Y18&lt;=1,"-")))))))</f>
        <v>Très Bien</v>
      </c>
      <c r="AB18" s="66">
        <f t="shared" ref="AB18:AB49" si="0">RANK(Y18,$Y$18:$Y$117,)</f>
        <v>1</v>
      </c>
      <c r="AC18" s="66">
        <f>IF(ISERROR(AB18),"",COUNTIF($Y$18:$Y$117,Y18))</f>
        <v>3</v>
      </c>
    </row>
    <row r="19" spans="1:29" ht="15" customHeight="1" x14ac:dyDescent="0.25">
      <c r="A19" s="33">
        <f>DATA!A20</f>
        <v>2</v>
      </c>
      <c r="B19" s="93" t="str">
        <f>UPPER(DATA!B20)</f>
        <v>BRON</v>
      </c>
      <c r="C19" s="135" t="str">
        <f>UPPER(DATA!C20)</f>
        <v>STARK</v>
      </c>
      <c r="D19" s="93" t="str">
        <f>PROPER(DATA!G20)</f>
        <v>Présent</v>
      </c>
      <c r="E19" s="133" t="str">
        <f>PROPER(DATA!H20)</f>
        <v>M</v>
      </c>
      <c r="F19" s="134" t="str">
        <f>UPPER(DATA!I20)</f>
        <v>CM2</v>
      </c>
      <c r="G19" s="94">
        <f>IF(DATA!M20="","",DATA!M20)</f>
        <v>20</v>
      </c>
      <c r="H19" s="94">
        <f>IF(DATA!N20="","",DATA!N20)</f>
        <v>30</v>
      </c>
      <c r="I19" s="173" cm="1">
        <f t="array" ref="I19">IF(AND(G19:H19=""),"",SUMIF(G19:H19,"&lt;&gt;"))</f>
        <v>50</v>
      </c>
      <c r="J19" s="94">
        <f>IF(DATA!O20="","",DATA!O20)</f>
        <v>20</v>
      </c>
      <c r="K19" s="94">
        <f>IF(DATA!P20="","",DATA!P20)</f>
        <v>30</v>
      </c>
      <c r="L19" s="173" cm="1">
        <f t="array" ref="L19">IF(AND(J19:K19=""),"",SUMIF(J19:K19,"&lt;&gt;"))</f>
        <v>50</v>
      </c>
      <c r="M19" s="94">
        <f>IF(DATA!Q20="","",DATA!Q20)</f>
        <v>12</v>
      </c>
      <c r="N19" s="94">
        <f>IF(DATA!R20="","",DATA!R20)</f>
        <v>8</v>
      </c>
      <c r="O19" s="173" cm="1">
        <f t="array" ref="O19">IF(AND(M19:N19=""),"",SUMIF(M19:N19,"&lt;&gt;"))</f>
        <v>20</v>
      </c>
      <c r="P19" s="94">
        <f>IF(DATA!S20="","",DATA!S20)</f>
        <v>12</v>
      </c>
      <c r="Q19" s="94">
        <f>IF(DATA!T20="","",DATA!T20)</f>
        <v>8</v>
      </c>
      <c r="R19" s="173" cm="1">
        <f t="array" ref="R19">IF(AND(P19:Q19=""),"",SUMIF(P19:Q19,"&lt;&gt;"))</f>
        <v>20</v>
      </c>
      <c r="S19" s="94">
        <f>IF(DATA!U20="","",DATA!U20)</f>
        <v>5</v>
      </c>
      <c r="T19" s="94">
        <f>IF(DATA!V20="","",DATA!V20)</f>
        <v>5</v>
      </c>
      <c r="U19" s="94">
        <f>IF(DATA!W20="","",DATA!W20)</f>
        <v>5</v>
      </c>
      <c r="V19" s="94">
        <f>IF(DATA!X20="","",DATA!X20)</f>
        <v>5</v>
      </c>
      <c r="W19" s="94" t="str">
        <f>IF(DATA!Y20="","",DATA!Y20)</f>
        <v/>
      </c>
      <c r="X19" s="195" cm="1">
        <f t="array" ref="X19">IF(AND(_xlfn.HSTACK(I19,L19,O19,R19,S19,T19,U19,V19)=""),"",SUMPRODUCT(_xlfn.HSTACK(I19,L19,O19,R19,S19,T19,U19,V19),{1,1,1,1,1,1,1,1}))</f>
        <v>160</v>
      </c>
      <c r="Y19" s="203" cm="1">
        <f t="array" ref="Y19">IF(COUNT(X19)=1,$Y$16*AVERAGE(IFERROR(_xlfn.HSTACK(G19:H19,J19:K19,M19:N19,P19:Q19,S19:V19)/TRANSPOSE(DATA!$AC$19:$AC$30),"")),"-")</f>
        <v>5</v>
      </c>
      <c r="Z19" s="202" t="str">
        <f t="shared" ref="Z19:Z82" si="1">IF(ISERROR(AB19),"",AB19&amp;IF(AB19=1,IF(E19="M","er","ère"),"ème")&amp;IF(AC19&gt;1,"Ex",""))</f>
        <v>9ème</v>
      </c>
      <c r="AA19" s="180" t="str">
        <f t="shared" ref="AA19:AA82" si="2">IF(Y19&gt;=10,"Très Bien",IF(Y19&gt;=8,"Bien",IF(Y19&gt;=6,"Assez Bien",IF(Y19&gt;=5,"Passable",IF(Y19&gt;=3,"Médiocre",IF(Y19&gt;=1,"Échec",IF(Y19&lt;=1,"-")))))))</f>
        <v>Passable</v>
      </c>
      <c r="AB19" s="66">
        <f t="shared" si="0"/>
        <v>9</v>
      </c>
      <c r="AC19" s="66">
        <f t="shared" ref="AC19:AC82" si="3">IF(ISERROR(AB19),"",COUNTIF($Y$18:$Y$117,Y19))</f>
        <v>1</v>
      </c>
    </row>
    <row r="20" spans="1:29" ht="15" customHeight="1" x14ac:dyDescent="0.25">
      <c r="A20" s="33">
        <f>DATA!A21</f>
        <v>3</v>
      </c>
      <c r="B20" s="93" t="str">
        <f>UPPER(DATA!B21)</f>
        <v>JAIME</v>
      </c>
      <c r="C20" s="135" t="str">
        <f>UPPER(DATA!C21)</f>
        <v>LANNISTER</v>
      </c>
      <c r="D20" s="93" t="str">
        <f>PROPER(DATA!G21)</f>
        <v>Présent</v>
      </c>
      <c r="E20" s="133" t="str">
        <f>PROPER(DATA!H21)</f>
        <v>M</v>
      </c>
      <c r="F20" s="134" t="str">
        <f>UPPER(DATA!I21)</f>
        <v>CM2</v>
      </c>
      <c r="G20" s="94" t="str">
        <f>IF(DATA!M21="","",DATA!M21)</f>
        <v/>
      </c>
      <c r="H20" s="94">
        <f>IF(DATA!N21="","",DATA!N21)</f>
        <v>44</v>
      </c>
      <c r="I20" s="173" cm="1">
        <f t="array" ref="I20">IF(AND(G20:H20=""),"",SUMIF(G20:H20,"&lt;&gt;"))</f>
        <v>44</v>
      </c>
      <c r="J20" s="94">
        <f>IF(DATA!O21="","",DATA!O21)</f>
        <v>27</v>
      </c>
      <c r="K20" s="94">
        <f>IF(DATA!P21="","",DATA!P21)</f>
        <v>45</v>
      </c>
      <c r="L20" s="173" cm="1">
        <f t="array" ref="L20">IF(AND(J20:K20=""),"",SUMIF(J20:K20,"&lt;&gt;"))</f>
        <v>72</v>
      </c>
      <c r="M20" s="94">
        <f>IF(DATA!Q21="","",DATA!Q21)</f>
        <v>23</v>
      </c>
      <c r="N20" s="94">
        <f>IF(DATA!R21="","",DATA!R21)</f>
        <v>16</v>
      </c>
      <c r="O20" s="173" cm="1">
        <f t="array" ref="O20">IF(AND(M20:N20=""),"",SUMIF(M20:N20,"&lt;&gt;"))</f>
        <v>39</v>
      </c>
      <c r="P20" s="94">
        <f>IF(DATA!S21="","",DATA!S21)</f>
        <v>24</v>
      </c>
      <c r="Q20" s="94" t="str">
        <f>IF(DATA!T21="","",DATA!T21)</f>
        <v/>
      </c>
      <c r="R20" s="173" cm="1">
        <f t="array" ref="R20">IF(AND(P20:Q20=""),"",SUMIF(P20:Q20,"&lt;&gt;"))</f>
        <v>24</v>
      </c>
      <c r="S20" s="94">
        <f>IF(DATA!U21="","",DATA!U21)</f>
        <v>8</v>
      </c>
      <c r="T20" s="94">
        <f>IF(DATA!V21="","",DATA!V21)</f>
        <v>9</v>
      </c>
      <c r="U20" s="94">
        <f>IF(DATA!W21="","",DATA!W21)</f>
        <v>6</v>
      </c>
      <c r="V20" s="94">
        <f>IF(DATA!X21="","",DATA!X21)</f>
        <v>9</v>
      </c>
      <c r="W20" s="94" t="str">
        <f>IF(DATA!Y21="","",DATA!Y21)</f>
        <v/>
      </c>
      <c r="X20" s="195" cm="1">
        <f t="array" ref="X20">IF(AND(_xlfn.HSTACK(I20,L20,O20,R20,S20,T20,U20,V20)=""),"",SUMPRODUCT(_xlfn.HSTACK(I20,L20,O20,R20,S20,T20,U20,V20),{1,1,1,1,1,1,1,1}))</f>
        <v>211</v>
      </c>
      <c r="Y20" s="203" cm="1">
        <f t="array" ref="Y20">IF(COUNT(X20)=1,$Y$16*AVERAGE(IFERROR(_xlfn.HSTACK(G20:H20,J20:K20,M20:N20,P20:Q20,S20:V20)/TRANSPOSE(DATA!$AC$19:$AC$30),"")),"-")</f>
        <v>8.3166666666666664</v>
      </c>
      <c r="Z20" s="202" t="str">
        <f t="shared" si="1"/>
        <v>4ème</v>
      </c>
      <c r="AA20" s="180" t="str">
        <f t="shared" si="2"/>
        <v>Bien</v>
      </c>
      <c r="AB20" s="66">
        <f t="shared" si="0"/>
        <v>4</v>
      </c>
      <c r="AC20" s="66">
        <f t="shared" si="3"/>
        <v>1</v>
      </c>
    </row>
    <row r="21" spans="1:29" ht="15" customHeight="1" x14ac:dyDescent="0.25">
      <c r="A21" s="33">
        <f>DATA!A22</f>
        <v>4</v>
      </c>
      <c r="B21" s="93" t="str">
        <f>UPPER(DATA!B22)</f>
        <v>SANSA</v>
      </c>
      <c r="C21" s="135" t="str">
        <f>UPPER(DATA!C22)</f>
        <v>STARK</v>
      </c>
      <c r="D21" s="93" t="str">
        <f>PROPER(DATA!G22)</f>
        <v>Présente</v>
      </c>
      <c r="E21" s="133" t="str">
        <f>PROPER(DATA!H22)</f>
        <v>F</v>
      </c>
      <c r="F21" s="134" t="str">
        <f>UPPER(DATA!I22)</f>
        <v>CM2</v>
      </c>
      <c r="G21" s="94">
        <f>IF(DATA!M22="","",DATA!M22)</f>
        <v>39</v>
      </c>
      <c r="H21" s="94" t="str">
        <f>IF(DATA!N22="","",DATA!N22)</f>
        <v/>
      </c>
      <c r="I21" s="173" cm="1">
        <f t="array" ref="I21">IF(AND(G21:H21=""),"",SUMIF(G21:H21,"&lt;&gt;"))</f>
        <v>39</v>
      </c>
      <c r="J21" s="94">
        <f>IF(DATA!O22="","",DATA!O22)</f>
        <v>35</v>
      </c>
      <c r="K21" s="94">
        <f>IF(DATA!P22="","",DATA!P22)</f>
        <v>54</v>
      </c>
      <c r="L21" s="173" cm="1">
        <f t="array" ref="L21">IF(AND(J21:K21=""),"",SUMIF(J21:K21,"&lt;&gt;"))</f>
        <v>89</v>
      </c>
      <c r="M21" s="94">
        <f>IF(DATA!Q22="","",DATA!Q22)</f>
        <v>0</v>
      </c>
      <c r="N21" s="94">
        <f>IF(DATA!R22="","",DATA!R22)</f>
        <v>16</v>
      </c>
      <c r="O21" s="173" cm="1">
        <f t="array" ref="O21">IF(AND(M21:N21=""),"",SUMIF(M21:N21,"&lt;&gt;"))</f>
        <v>16</v>
      </c>
      <c r="P21" s="94">
        <f>IF(DATA!S22="","",DATA!S22)</f>
        <v>20</v>
      </c>
      <c r="Q21" s="94">
        <f>IF(DATA!T22="","",DATA!T22)</f>
        <v>14</v>
      </c>
      <c r="R21" s="173" cm="1">
        <f t="array" ref="R21">IF(AND(P21:Q21=""),"",SUMIF(P21:Q21,"&lt;&gt;"))</f>
        <v>34</v>
      </c>
      <c r="S21" s="94">
        <f>IF(DATA!U22="","",DATA!U22)</f>
        <v>10</v>
      </c>
      <c r="T21" s="94">
        <f>IF(DATA!V22="","",DATA!V22)</f>
        <v>8</v>
      </c>
      <c r="U21" s="94">
        <f>IF(DATA!W22="","",DATA!W22)</f>
        <v>7</v>
      </c>
      <c r="V21" s="94">
        <f>IF(DATA!X22="","",DATA!X22)</f>
        <v>8</v>
      </c>
      <c r="W21" s="94" t="str">
        <f>IF(DATA!Y22="","",DATA!Y22)</f>
        <v/>
      </c>
      <c r="X21" s="195" cm="1">
        <f t="array" ref="X21">IF(AND(_xlfn.HSTACK(I21,L21,O21,R21,S21,T21,U21,V21)=""),"",SUMPRODUCT(_xlfn.HSTACK(I21,L21,O21,R21,S21,T21,U21,V21),{1,1,1,1,1,1,1,1}))</f>
        <v>211</v>
      </c>
      <c r="Y21" s="203" cm="1">
        <f t="array" ref="Y21">IF(COUNT(X21)=1,$Y$16*AVERAGE(IFERROR(_xlfn.HSTACK(G21:H21,J21:K21,M21:N21,P21:Q21,S21:V21)/TRANSPOSE(DATA!$AC$19:$AC$30),"")),"-")</f>
        <v>7.962121212121211</v>
      </c>
      <c r="Z21" s="202" t="str">
        <f t="shared" si="1"/>
        <v>5ème</v>
      </c>
      <c r="AA21" s="170" t="str">
        <f t="shared" si="2"/>
        <v>Assez Bien</v>
      </c>
      <c r="AB21" s="66">
        <f t="shared" si="0"/>
        <v>5</v>
      </c>
      <c r="AC21" s="66">
        <f t="shared" si="3"/>
        <v>1</v>
      </c>
    </row>
    <row r="22" spans="1:29" ht="15" customHeight="1" x14ac:dyDescent="0.25">
      <c r="A22" s="33">
        <f>DATA!A23</f>
        <v>5</v>
      </c>
      <c r="B22" s="93" t="str">
        <f>UPPER(DATA!B23)</f>
        <v>JON</v>
      </c>
      <c r="C22" s="135" t="str">
        <f>UPPER(DATA!C23)</f>
        <v>SNOW</v>
      </c>
      <c r="D22" s="93" t="str">
        <f>PROPER(DATA!G23)</f>
        <v>Présent</v>
      </c>
      <c r="E22" s="133" t="str">
        <f>PROPER(DATA!H23)</f>
        <v>M</v>
      </c>
      <c r="F22" s="134" t="str">
        <f>UPPER(DATA!I23)</f>
        <v>CM2</v>
      </c>
      <c r="G22" s="94">
        <f>IF(DATA!M23="","",DATA!M23)</f>
        <v>26</v>
      </c>
      <c r="H22" s="94">
        <f>IF(DATA!N23="","",DATA!N23)</f>
        <v>51</v>
      </c>
      <c r="I22" s="173" cm="1">
        <f t="array" ref="I22">IF(AND(G22:H22=""),"",SUMIF(G22:H22,"&lt;&gt;"))</f>
        <v>77</v>
      </c>
      <c r="J22" s="94">
        <f>IF(DATA!O23="","",DATA!O23)</f>
        <v>20</v>
      </c>
      <c r="K22" s="94">
        <f>IF(DATA!P23="","",DATA!P23)</f>
        <v>34</v>
      </c>
      <c r="L22" s="173" cm="1">
        <f t="array" ref="L22">IF(AND(J22:K22=""),"",SUMIF(J22:K22,"&lt;&gt;"))</f>
        <v>54</v>
      </c>
      <c r="M22" s="94">
        <f>IF(DATA!Q23="","",DATA!Q23)</f>
        <v>18</v>
      </c>
      <c r="N22" s="94">
        <f>IF(DATA!R23="","",DATA!R23)</f>
        <v>16</v>
      </c>
      <c r="O22" s="173" cm="1">
        <f t="array" ref="O22">IF(AND(M22:N22=""),"",SUMIF(M22:N22,"&lt;&gt;"))</f>
        <v>34</v>
      </c>
      <c r="P22" s="94">
        <f>IF(DATA!S23="","",DATA!S23)</f>
        <v>21</v>
      </c>
      <c r="Q22" s="94">
        <f>IF(DATA!T23="","",DATA!T23)</f>
        <v>10</v>
      </c>
      <c r="R22" s="173" cm="1">
        <f t="array" ref="R22">IF(AND(P22:Q22=""),"",SUMIF(P22:Q22,"&lt;&gt;"))</f>
        <v>31</v>
      </c>
      <c r="S22" s="94">
        <f>IF(DATA!U23="","",DATA!U23)</f>
        <v>9</v>
      </c>
      <c r="T22" s="94">
        <f>IF(DATA!V23="","",DATA!V23)</f>
        <v>10</v>
      </c>
      <c r="U22" s="94">
        <f>IF(DATA!W23="","",DATA!W23)</f>
        <v>8</v>
      </c>
      <c r="V22" s="94">
        <f>IF(DATA!X23="","",DATA!X23)</f>
        <v>7</v>
      </c>
      <c r="W22" s="94" t="str">
        <f>IF(DATA!Y23="","",DATA!Y23)</f>
        <v/>
      </c>
      <c r="X22" s="195" cm="1">
        <f t="array" ref="X22">IF(AND(_xlfn.HSTACK(I22,L22,O22,R22,S22,T22,U22,V22)=""),"",SUMPRODUCT(_xlfn.HSTACK(I22,L22,O22,R22,S22,T22,U22,V22),{1,1,1,1,1,1,1,1}))</f>
        <v>230</v>
      </c>
      <c r="Y22" s="203" cm="1">
        <f t="array" ref="Y22">IF(COUNT(X22)=1,$Y$16*AVERAGE(IFERROR(_xlfn.HSTACK(G22:H22,J22:K22,M22:N22,P22:Q22,S22:V22)/TRANSPOSE(DATA!$AC$19:$AC$30),"")),"-")</f>
        <v>7.6805555555555562</v>
      </c>
      <c r="Z22" s="202" t="str">
        <f t="shared" si="1"/>
        <v>7ème</v>
      </c>
      <c r="AA22" s="170" t="str">
        <f t="shared" si="2"/>
        <v>Assez Bien</v>
      </c>
      <c r="AB22" s="66">
        <f t="shared" si="0"/>
        <v>7</v>
      </c>
      <c r="AC22" s="66">
        <f t="shared" si="3"/>
        <v>1</v>
      </c>
    </row>
    <row r="23" spans="1:29" ht="15" customHeight="1" x14ac:dyDescent="0.25">
      <c r="A23" s="33">
        <f>DATA!A24</f>
        <v>6</v>
      </c>
      <c r="B23" s="93" t="str">
        <f>UPPER(DATA!B24)</f>
        <v>TYRION</v>
      </c>
      <c r="C23" s="135" t="str">
        <f>UPPER(DATA!C24)</f>
        <v>LANNISTER</v>
      </c>
      <c r="D23" s="93" t="str">
        <f>PROPER(DATA!G24)</f>
        <v>Présent</v>
      </c>
      <c r="E23" s="133" t="str">
        <f>PROPER(DATA!H24)</f>
        <v>M</v>
      </c>
      <c r="F23" s="134" t="str">
        <f>UPPER(DATA!I24)</f>
        <v>CM2</v>
      </c>
      <c r="G23" s="94">
        <f>IF(DATA!M24="","",DATA!M24)</f>
        <v>37</v>
      </c>
      <c r="H23" s="94">
        <f>IF(DATA!N24="","",DATA!N24)</f>
        <v>60</v>
      </c>
      <c r="I23" s="173" cm="1">
        <f t="array" ref="I23">IF(AND(G23:H23=""),"",SUMIF(G23:H23,"&lt;&gt;"))</f>
        <v>97</v>
      </c>
      <c r="J23" s="94">
        <f>IF(DATA!O24="","",DATA!O24)</f>
        <v>38</v>
      </c>
      <c r="K23" s="94">
        <f>IF(DATA!P24="","",DATA!P24)</f>
        <v>55</v>
      </c>
      <c r="L23" s="173" cm="1">
        <f t="array" ref="L23">IF(AND(J23:K23=""),"",SUMIF(J23:K23,"&lt;&gt;"))</f>
        <v>93</v>
      </c>
      <c r="M23" s="94">
        <f>IF(DATA!Q24="","",DATA!Q24)</f>
        <v>12</v>
      </c>
      <c r="N23" s="94">
        <f>IF(DATA!R24="","",DATA!R24)</f>
        <v>13</v>
      </c>
      <c r="O23" s="173" cm="1">
        <f t="array" ref="O23">IF(AND(M23:N23=""),"",SUMIF(M23:N23,"&lt;&gt;"))</f>
        <v>25</v>
      </c>
      <c r="P23" s="94">
        <f>IF(DATA!S24="","",DATA!S24)</f>
        <v>20</v>
      </c>
      <c r="Q23" s="94">
        <f>IF(DATA!T24="","",DATA!T24)</f>
        <v>14</v>
      </c>
      <c r="R23" s="173" cm="1">
        <f t="array" ref="R23">IF(AND(P23:Q23=""),"",SUMIF(P23:Q23,"&lt;&gt;"))</f>
        <v>34</v>
      </c>
      <c r="S23" s="94">
        <f>IF(DATA!U24="","",DATA!U24)</f>
        <v>6</v>
      </c>
      <c r="T23" s="94">
        <f>IF(DATA!V24="","",DATA!V24)</f>
        <v>8</v>
      </c>
      <c r="U23" s="94">
        <f>IF(DATA!W24="","",DATA!W24)</f>
        <v>4</v>
      </c>
      <c r="V23" s="94">
        <f>IF(DATA!X24="","",DATA!X24)</f>
        <v>9</v>
      </c>
      <c r="W23" s="94" t="str">
        <f>IF(DATA!Y24="","",DATA!Y24)</f>
        <v/>
      </c>
      <c r="X23" s="195" cm="1">
        <f t="array" ref="X23">IF(AND(_xlfn.HSTACK(I23,L23,O23,R23,S23,T23,U23,V23)=""),"",SUMPRODUCT(_xlfn.HSTACK(I23,L23,O23,R23,S23,T23,U23,V23),{1,1,1,1,1,1,1,1}))</f>
        <v>276</v>
      </c>
      <c r="Y23" s="203" cm="1">
        <f t="array" ref="Y23">IF(COUNT(X23)=1,$Y$16*AVERAGE(IFERROR(_xlfn.HSTACK(G23:H23,J23:K23,M23:N23,P23:Q23,S23:V23)/TRANSPOSE(DATA!$AC$19:$AC$30),"")),"-")</f>
        <v>7.9270833333333321</v>
      </c>
      <c r="Z23" s="202" t="str">
        <f t="shared" si="1"/>
        <v>6ème</v>
      </c>
      <c r="AA23" s="170" t="str">
        <f t="shared" si="2"/>
        <v>Assez Bien</v>
      </c>
      <c r="AB23" s="66">
        <f t="shared" si="0"/>
        <v>6</v>
      </c>
      <c r="AC23" s="66">
        <f t="shared" si="3"/>
        <v>1</v>
      </c>
    </row>
    <row r="24" spans="1:29" ht="15" customHeight="1" x14ac:dyDescent="0.25">
      <c r="A24" s="33">
        <f>DATA!A25</f>
        <v>7</v>
      </c>
      <c r="B24" s="93" t="str">
        <f>UPPER(DATA!B25)</f>
        <v>INGRID</v>
      </c>
      <c r="C24" s="135" t="str">
        <f>UPPER(DATA!C25)</f>
        <v/>
      </c>
      <c r="D24" s="93" t="str">
        <f>PROPER(DATA!G25)</f>
        <v>Présente</v>
      </c>
      <c r="E24" s="133" t="str">
        <f>PROPER(DATA!H25)</f>
        <v>F</v>
      </c>
      <c r="F24" s="134" t="str">
        <f>UPPER(DATA!I25)</f>
        <v>CM2</v>
      </c>
      <c r="G24" s="94">
        <f>IF(DATA!M25="","",DATA!M25)</f>
        <v>40</v>
      </c>
      <c r="H24" s="94">
        <f>IF(DATA!N25="","",DATA!N25)</f>
        <v>15</v>
      </c>
      <c r="I24" s="173" cm="1">
        <f t="array" ref="I24">IF(AND(G24:H24=""),"",SUMIF(G24:H24,"&lt;&gt;"))</f>
        <v>55</v>
      </c>
      <c r="J24" s="94">
        <f>IF(DATA!O25="","",DATA!O25)</f>
        <v>0</v>
      </c>
      <c r="K24" s="94">
        <f>IF(DATA!P25="","",DATA!P25)</f>
        <v>38</v>
      </c>
      <c r="L24" s="173" cm="1">
        <f t="array" ref="L24">IF(AND(J24:K24=""),"",SUMIF(J24:K24,"&lt;&gt;"))</f>
        <v>38</v>
      </c>
      <c r="M24" s="94">
        <f>IF(DATA!Q25="","",DATA!Q25)</f>
        <v>20</v>
      </c>
      <c r="N24" s="94">
        <f>IF(DATA!R25="","",DATA!R25)</f>
        <v>10</v>
      </c>
      <c r="O24" s="173" cm="1">
        <f t="array" ref="O24">IF(AND(M24:N24=""),"",SUMIF(M24:N24,"&lt;&gt;"))</f>
        <v>30</v>
      </c>
      <c r="P24" s="94">
        <f>IF(DATA!S25="","",DATA!S25)</f>
        <v>4</v>
      </c>
      <c r="Q24" s="94">
        <f>IF(DATA!T25="","",DATA!T25)</f>
        <v>6</v>
      </c>
      <c r="R24" s="173" cm="1">
        <f t="array" ref="R24">IF(AND(P24:Q24=""),"",SUMIF(P24:Q24,"&lt;&gt;"))</f>
        <v>10</v>
      </c>
      <c r="S24" s="94">
        <f>IF(DATA!U25="","",DATA!U25)</f>
        <v>9</v>
      </c>
      <c r="T24" s="94">
        <f>IF(DATA!V25="","",DATA!V25)</f>
        <v>7</v>
      </c>
      <c r="U24" s="94">
        <f>IF(DATA!W25="","",DATA!W25)</f>
        <v>3</v>
      </c>
      <c r="V24" s="94">
        <f>IF(DATA!X25="","",DATA!X25)</f>
        <v>8</v>
      </c>
      <c r="W24" s="94" t="str">
        <f>IF(DATA!Y25="","",DATA!Y25)</f>
        <v/>
      </c>
      <c r="X24" s="195" cm="1">
        <f t="array" ref="X24">IF(AND(_xlfn.HSTACK(I24,L24,O24,R24,S24,T24,U24,V24)=""),"",SUMPRODUCT(_xlfn.HSTACK(I24,L24,O24,R24,S24,T24,U24,V24),{1,1,1,1,1,1,1,1}))</f>
        <v>160</v>
      </c>
      <c r="Y24" s="203" cm="1">
        <f t="array" ref="Y24">IF(COUNT(X24)=1,$Y$16*AVERAGE(IFERROR(_xlfn.HSTACK(G24:H24,J24:K24,M24:N24,P24:Q24,S24:V24)/TRANSPOSE(DATA!$AC$19:$AC$30),"")),"-")</f>
        <v>5.4861111111111107</v>
      </c>
      <c r="Z24" s="202" t="str">
        <f t="shared" si="1"/>
        <v>8ème</v>
      </c>
      <c r="AA24" s="170" t="str">
        <f t="shared" si="2"/>
        <v>Passable</v>
      </c>
      <c r="AB24" s="66">
        <f t="shared" si="0"/>
        <v>8</v>
      </c>
      <c r="AC24" s="66">
        <f t="shared" si="3"/>
        <v>1</v>
      </c>
    </row>
    <row r="25" spans="1:29" ht="15" customHeight="1" x14ac:dyDescent="0.25">
      <c r="A25" s="33">
        <f>DATA!A26</f>
        <v>8</v>
      </c>
      <c r="B25" s="93" t="str">
        <f>UPPER(DATA!B26)</f>
        <v>UHTRED</v>
      </c>
      <c r="C25" s="135" t="str">
        <f>UPPER(DATA!C26)</f>
        <v>DE BEBBANBURG</v>
      </c>
      <c r="D25" s="93" t="str">
        <f>PROPER(DATA!G26)</f>
        <v>Présent</v>
      </c>
      <c r="E25" s="133" t="str">
        <f>PROPER(DATA!H26)</f>
        <v>M</v>
      </c>
      <c r="F25" s="134" t="str">
        <f>UPPER(DATA!I26)</f>
        <v>CM2</v>
      </c>
      <c r="G25" s="94">
        <f>IF(DATA!M26="","",DATA!M26)</f>
        <v>0</v>
      </c>
      <c r="H25" s="94">
        <f>IF(DATA!N26="","",DATA!N26)</f>
        <v>0</v>
      </c>
      <c r="I25" s="173" cm="1">
        <f t="array" ref="I25">IF(AND(G25:H25=""),"",SUMIF(G25:H25,"&lt;&gt;"))</f>
        <v>0</v>
      </c>
      <c r="J25" s="94">
        <f>IF(DATA!O26="","",DATA!O26)</f>
        <v>0</v>
      </c>
      <c r="K25" s="94">
        <f>IF(DATA!P26="","",DATA!P26)</f>
        <v>7.4999999999999997E-2</v>
      </c>
      <c r="L25" s="173" cm="1">
        <f t="array" ref="L25">IF(AND(J25:K25=""),"",SUMIF(J25:K25,"&lt;&gt;"))</f>
        <v>7.4999999999999997E-2</v>
      </c>
      <c r="M25" s="94">
        <f>IF(DATA!Q26="","",DATA!Q26)</f>
        <v>0</v>
      </c>
      <c r="N25" s="94">
        <f>IF(DATA!R26="","",DATA!R26)</f>
        <v>0</v>
      </c>
      <c r="O25" s="173" cm="1">
        <f t="array" ref="O25">IF(AND(M25:N25=""),"",SUMIF(M25:N25,"&lt;&gt;"))</f>
        <v>0</v>
      </c>
      <c r="P25" s="94" t="str">
        <f>IF(DATA!S26="","",DATA!S26)</f>
        <v/>
      </c>
      <c r="Q25" s="94">
        <f>IF(DATA!T26="","",DATA!T26)</f>
        <v>0</v>
      </c>
      <c r="R25" s="173" cm="1">
        <f t="array" ref="R25">IF(AND(P25:Q25=""),"",SUMIF(P25:Q25,"&lt;&gt;"))</f>
        <v>0</v>
      </c>
      <c r="S25" s="94" t="str">
        <f>IF(DATA!U26="","",DATA!U26)</f>
        <v/>
      </c>
      <c r="T25" s="94" t="str">
        <f>IF(DATA!V26="","",DATA!V26)</f>
        <v/>
      </c>
      <c r="U25" s="94">
        <f>IF(DATA!W26="","",DATA!W26)</f>
        <v>0</v>
      </c>
      <c r="V25" s="94">
        <f>IF(DATA!X26="","",DATA!X26)</f>
        <v>0</v>
      </c>
      <c r="W25" s="94" t="str">
        <f>IF(DATA!Y26="","",DATA!Y26)</f>
        <v/>
      </c>
      <c r="X25" s="195" cm="1">
        <f t="array" ref="X25">IF(AND(_xlfn.HSTACK(I25,L25,O25,R25,S25,T25,U25,V25)=""),"",SUMPRODUCT(_xlfn.HSTACK(I25,L25,O25,R25,S25,T25,U25,V25),{1,1,1,1,1,1,1,1}))</f>
        <v>7.4999999999999997E-2</v>
      </c>
      <c r="Y25" s="203" cm="1">
        <f t="array" ref="Y25">IF(COUNT(X25)=1,$Y$16*AVERAGE(IFERROR(_xlfn.HSTACK(G25:H25,J25:K25,M25:N25,P25:Q25,S25:V25)/TRANSPOSE(DATA!$AC$19:$AC$30),"")),"-")</f>
        <v>1.3888888888888889E-3</v>
      </c>
      <c r="Z25" s="202" t="str">
        <f t="shared" si="1"/>
        <v>10ème</v>
      </c>
      <c r="AA25" s="170" t="str">
        <f t="shared" si="2"/>
        <v>-</v>
      </c>
      <c r="AB25" s="66">
        <f t="shared" si="0"/>
        <v>10</v>
      </c>
      <c r="AC25" s="66">
        <f t="shared" si="3"/>
        <v>1</v>
      </c>
    </row>
    <row r="26" spans="1:29" ht="15" customHeight="1" x14ac:dyDescent="0.25">
      <c r="A26" s="33">
        <f>DATA!A27</f>
        <v>9</v>
      </c>
      <c r="B26" s="93" t="str">
        <f>UPPER(DATA!B27)</f>
        <v>SIHTRIC</v>
      </c>
      <c r="C26" s="135" t="str">
        <f>UPPER(DATA!C27)</f>
        <v/>
      </c>
      <c r="D26" s="93" t="str">
        <f>PROPER(DATA!G27)</f>
        <v>Présent</v>
      </c>
      <c r="E26" s="133" t="str">
        <f>PROPER(DATA!H27)</f>
        <v>M</v>
      </c>
      <c r="F26" s="134" t="str">
        <f>UPPER(DATA!I27)</f>
        <v>CM2</v>
      </c>
      <c r="G26" s="94">
        <f>IF(DATA!M27="","",DATA!M27)</f>
        <v>40</v>
      </c>
      <c r="H26" s="94">
        <f>IF(DATA!N27="","",DATA!N27)</f>
        <v>60</v>
      </c>
      <c r="I26" s="173" cm="1">
        <f t="array" ref="I26">IF(AND(G26:H26=""),"",SUMIF(G26:H26,"&lt;&gt;"))</f>
        <v>100</v>
      </c>
      <c r="J26" s="94">
        <f>IF(DATA!O27="","",DATA!O27)</f>
        <v>40</v>
      </c>
      <c r="K26" s="94">
        <f>IF(DATA!P27="","",DATA!P27)</f>
        <v>60</v>
      </c>
      <c r="L26" s="173" cm="1">
        <f t="array" ref="L26">IF(AND(J26:K26=""),"",SUMIF(J26:K26,"&lt;&gt;"))</f>
        <v>100</v>
      </c>
      <c r="M26" s="94" t="str">
        <f>IF(DATA!Q27="","",DATA!Q27)</f>
        <v/>
      </c>
      <c r="N26" s="94">
        <f>IF(DATA!R27="","",DATA!R27)</f>
        <v>16</v>
      </c>
      <c r="O26" s="173" cm="1">
        <f t="array" ref="O26">IF(AND(M26:N26=""),"",SUMIF(M26:N26,"&lt;&gt;"))</f>
        <v>16</v>
      </c>
      <c r="P26" s="94">
        <f>IF(DATA!S27="","",DATA!S27)</f>
        <v>24</v>
      </c>
      <c r="Q26" s="94">
        <f>IF(DATA!T27="","",DATA!T27)</f>
        <v>16</v>
      </c>
      <c r="R26" s="173" cm="1">
        <f t="array" ref="R26">IF(AND(P26:Q26=""),"",SUMIF(P26:Q26,"&lt;&gt;"))</f>
        <v>40</v>
      </c>
      <c r="S26" s="94">
        <f>IF(DATA!U27="","",DATA!U27)</f>
        <v>10</v>
      </c>
      <c r="T26" s="94" t="str">
        <f>IF(DATA!V27="","",DATA!V27)</f>
        <v/>
      </c>
      <c r="U26" s="94">
        <f>IF(DATA!W27="","",DATA!W27)</f>
        <v>10</v>
      </c>
      <c r="V26" s="94" t="str">
        <f>IF(DATA!X27="","",DATA!X27)</f>
        <v/>
      </c>
      <c r="W26" s="94" t="str">
        <f>IF(DATA!Y27="","",DATA!Y27)</f>
        <v/>
      </c>
      <c r="X26" s="195" cm="1">
        <f t="array" ref="X26">IF(AND(_xlfn.HSTACK(I26,L26,O26,R26,S26,T26,U26,V26)=""),"",SUMPRODUCT(_xlfn.HSTACK(I26,L26,O26,R26,S26,T26,U26,V26),{1,1,1,1,1,1,1,1}))</f>
        <v>276</v>
      </c>
      <c r="Y26" s="203" cm="1">
        <f t="array" ref="Y26">IF(COUNT(X26)=1,$Y$16*AVERAGE(IFERROR(_xlfn.HSTACK(G26:H26,J26:K26,M26:N26,P26:Q26,S26:V26)/TRANSPOSE(DATA!$AC$19:$AC$30),"")),"-")</f>
        <v>10</v>
      </c>
      <c r="Z26" s="202" t="str">
        <f t="shared" si="1"/>
        <v>1erEx</v>
      </c>
      <c r="AA26" s="170" t="str">
        <f t="shared" si="2"/>
        <v>Très Bien</v>
      </c>
      <c r="AB26" s="66">
        <f t="shared" si="0"/>
        <v>1</v>
      </c>
      <c r="AC26" s="66">
        <f t="shared" si="3"/>
        <v>3</v>
      </c>
    </row>
    <row r="27" spans="1:29" ht="15" customHeight="1" x14ac:dyDescent="0.25">
      <c r="A27" s="33">
        <f>DATA!A28</f>
        <v>10</v>
      </c>
      <c r="B27" s="93" t="str">
        <f>UPPER(DATA!B28)</f>
        <v>OSFERTH</v>
      </c>
      <c r="C27" s="135" t="str">
        <f>UPPER(DATA!C28)</f>
        <v/>
      </c>
      <c r="D27" s="93" t="str">
        <f>PROPER(DATA!G28)</f>
        <v>Présent</v>
      </c>
      <c r="E27" s="133" t="str">
        <f>PROPER(DATA!H28)</f>
        <v>M</v>
      </c>
      <c r="F27" s="134" t="str">
        <f>UPPER(DATA!I28)</f>
        <v>CM2</v>
      </c>
      <c r="G27" s="94">
        <f>IF(DATA!M28="","",DATA!M28)</f>
        <v>40</v>
      </c>
      <c r="H27" s="94">
        <f>IF(DATA!N28="","",DATA!N28)</f>
        <v>60</v>
      </c>
      <c r="I27" s="173" cm="1">
        <f t="array" ref="I27">IF(AND(G27:H27=""),"",SUMIF(G27:H27,"&lt;&gt;"))</f>
        <v>100</v>
      </c>
      <c r="J27" s="94">
        <f>IF(DATA!O28="","",DATA!O28)</f>
        <v>40</v>
      </c>
      <c r="K27" s="94">
        <f>IF(DATA!P28="","",DATA!P28)</f>
        <v>60</v>
      </c>
      <c r="L27" s="173" cm="1">
        <f t="array" ref="L27">IF(AND(J27:K27=""),"",SUMIF(J27:K27,"&lt;&gt;"))</f>
        <v>100</v>
      </c>
      <c r="M27" s="94">
        <f>IF(DATA!Q28="","",DATA!Q28)</f>
        <v>24</v>
      </c>
      <c r="N27" s="94">
        <f>IF(DATA!R28="","",DATA!R28)</f>
        <v>16</v>
      </c>
      <c r="O27" s="173" cm="1">
        <f t="array" ref="O27">IF(AND(M27:N27=""),"",SUMIF(M27:N27,"&lt;&gt;"))</f>
        <v>40</v>
      </c>
      <c r="P27" s="94">
        <f>IF(DATA!S28="","",DATA!S28)</f>
        <v>24</v>
      </c>
      <c r="Q27" s="94">
        <f>IF(DATA!T28="","",DATA!T28)</f>
        <v>16</v>
      </c>
      <c r="R27" s="173" cm="1">
        <f t="array" ref="R27">IF(AND(P27:Q27=""),"",SUMIF(P27:Q27,"&lt;&gt;"))</f>
        <v>40</v>
      </c>
      <c r="S27" s="94">
        <f>IF(DATA!U28="","",DATA!U28)</f>
        <v>10</v>
      </c>
      <c r="T27" s="94">
        <f>IF(DATA!V28="","",DATA!V28)</f>
        <v>10</v>
      </c>
      <c r="U27" s="94" t="str">
        <f>IF(DATA!W28="","",DATA!W28)</f>
        <v/>
      </c>
      <c r="V27" s="94" t="str">
        <f>IF(DATA!X28="","",DATA!X28)</f>
        <v/>
      </c>
      <c r="W27" s="94" t="str">
        <f>IF(DATA!Y28="","",DATA!Y28)</f>
        <v/>
      </c>
      <c r="X27" s="195" cm="1">
        <f t="array" ref="X27">IF(AND(_xlfn.HSTACK(I27,L27,O27,R27,S27,T27,U27,V27)=""),"",SUMPRODUCT(_xlfn.HSTACK(I27,L27,O27,R27,S27,T27,U27,V27),{1,1,1,1,1,1,1,1}))</f>
        <v>300</v>
      </c>
      <c r="Y27" s="203" cm="1">
        <f t="array" ref="Y27">IF(COUNT(X27)=1,$Y$16*AVERAGE(IFERROR(_xlfn.HSTACK(G27:H27,J27:K27,M27:N27,P27:Q27,S27:V27)/TRANSPOSE(DATA!$AC$19:$AC$30),"")),"-")</f>
        <v>10</v>
      </c>
      <c r="Z27" s="202" t="str">
        <f t="shared" si="1"/>
        <v>1erEx</v>
      </c>
      <c r="AA27" s="170" t="str">
        <f t="shared" si="2"/>
        <v>Très Bien</v>
      </c>
      <c r="AB27" s="66">
        <f t="shared" si="0"/>
        <v>1</v>
      </c>
      <c r="AC27" s="66">
        <f t="shared" si="3"/>
        <v>3</v>
      </c>
    </row>
    <row r="28" spans="1:29" ht="15" customHeight="1" x14ac:dyDescent="0.25">
      <c r="A28" s="33">
        <f>DATA!A29</f>
        <v>11</v>
      </c>
      <c r="B28" s="93" t="str">
        <f>UPPER(DATA!B29)</f>
        <v>EARL RAGNAR</v>
      </c>
      <c r="C28" s="135" t="str">
        <f>UPPER(DATA!C29)</f>
        <v>LOTHBROCK</v>
      </c>
      <c r="D28" s="93" t="str">
        <f>PROPER(DATA!G29)</f>
        <v>Présent</v>
      </c>
      <c r="E28" s="133" t="str">
        <f>PROPER(DATA!H29)</f>
        <v>M</v>
      </c>
      <c r="F28" s="134" t="str">
        <f>UPPER(DATA!I29)</f>
        <v>CM2</v>
      </c>
      <c r="G28" s="94" t="str">
        <f>IF(DATA!M29="","",DATA!M29)</f>
        <v/>
      </c>
      <c r="H28" s="94" t="str">
        <f>IF(DATA!N29="","",DATA!N29)</f>
        <v/>
      </c>
      <c r="I28" s="173" t="str" cm="1">
        <f t="array" ref="I28">IF(AND(G28:H28=""),"",SUMIF(G28:H28,"&lt;&gt;"))</f>
        <v/>
      </c>
      <c r="J28" s="94" t="str">
        <f>IF(DATA!O29="","",DATA!O29)</f>
        <v/>
      </c>
      <c r="K28" s="94" t="str">
        <f>IF(DATA!P29="","",DATA!P29)</f>
        <v/>
      </c>
      <c r="L28" s="173" t="str" cm="1">
        <f t="array" ref="L28">IF(AND(J28:K28=""),"",SUMIF(J28:K28,"&lt;&gt;"))</f>
        <v/>
      </c>
      <c r="M28" s="94" t="str">
        <f>IF(DATA!Q29="","",DATA!Q29)</f>
        <v/>
      </c>
      <c r="N28" s="94" t="str">
        <f>IF(DATA!R29="","",DATA!R29)</f>
        <v/>
      </c>
      <c r="O28" s="173" t="str" cm="1">
        <f t="array" ref="O28">IF(AND(M28:N28=""),"",SUMIF(M28:N28,"&lt;&gt;"))</f>
        <v/>
      </c>
      <c r="P28" s="94" t="str">
        <f>IF(DATA!S29="","",DATA!S29)</f>
        <v/>
      </c>
      <c r="Q28" s="94" t="str">
        <f>IF(DATA!T29="","",DATA!T29)</f>
        <v/>
      </c>
      <c r="R28" s="173" t="str" cm="1">
        <f t="array" ref="R28">IF(AND(P28:Q28=""),"",SUMIF(P28:Q28,"&lt;&gt;"))</f>
        <v/>
      </c>
      <c r="S28" s="94" t="str">
        <f>IF(DATA!U29="","",DATA!U29)</f>
        <v/>
      </c>
      <c r="T28" s="94" t="str">
        <f>IF(DATA!V29="","",DATA!V29)</f>
        <v/>
      </c>
      <c r="U28" s="94" t="str">
        <f>IF(DATA!W29="","",DATA!W29)</f>
        <v/>
      </c>
      <c r="V28" s="94" t="str">
        <f>IF(DATA!X29="","",DATA!X29)</f>
        <v/>
      </c>
      <c r="W28" s="94" t="str">
        <f>IF(DATA!Y29="","",DATA!Y29)</f>
        <v/>
      </c>
      <c r="X28" s="195" t="str" cm="1">
        <f t="array" ref="X28">IF(AND(_xlfn.HSTACK(I28,L28,O28,R28,S28,T28,U28,V28)=""),"",SUMPRODUCT(_xlfn.HSTACK(I28,L28,O28,R28,S28,T28,U28,V28),{1,1,1,1,1,1,1,1}))</f>
        <v/>
      </c>
      <c r="Y28" s="203" t="str" cm="1">
        <f t="array" ref="Y28">IF(COUNT(X28)=1,$Y$16*AVERAGE(IFERROR(_xlfn.HSTACK(G28:H28,J28:K28,M28:N28,P28:Q28,S28:V28)/TRANSPOSE(DATA!$AC$19:$AC$30),"")),"-")</f>
        <v>-</v>
      </c>
      <c r="Z28" s="202" t="str">
        <f t="shared" si="1"/>
        <v/>
      </c>
      <c r="AA28" s="170" t="str">
        <f t="shared" si="2"/>
        <v>Très Bien</v>
      </c>
      <c r="AB28" s="66" t="e">
        <f t="shared" si="0"/>
        <v>#VALUE!</v>
      </c>
      <c r="AC28" s="66" t="str">
        <f t="shared" si="3"/>
        <v/>
      </c>
    </row>
    <row r="29" spans="1:29" ht="15" customHeight="1" x14ac:dyDescent="0.25">
      <c r="A29" s="33">
        <f>DATA!A30</f>
        <v>12</v>
      </c>
      <c r="B29" s="93" t="str">
        <f>UPPER(DATA!B30)</f>
        <v>FLOKI</v>
      </c>
      <c r="C29" s="135" t="str">
        <f>UPPER(DATA!C30)</f>
        <v/>
      </c>
      <c r="D29" s="93" t="str">
        <f>PROPER(DATA!G30)</f>
        <v>Présent</v>
      </c>
      <c r="E29" s="133" t="str">
        <f>PROPER(DATA!H30)</f>
        <v>M</v>
      </c>
      <c r="F29" s="134" t="str">
        <f>UPPER(DATA!I30)</f>
        <v>CM2</v>
      </c>
      <c r="G29" s="94" t="str">
        <f>IF(DATA!M30="","",DATA!M30)</f>
        <v/>
      </c>
      <c r="H29" s="94" t="str">
        <f>IF(DATA!N30="","",DATA!N30)</f>
        <v/>
      </c>
      <c r="I29" s="173" t="str" cm="1">
        <f t="array" ref="I29">IF(AND(G29:H29=""),"",SUMIF(G29:H29,"&lt;&gt;"))</f>
        <v/>
      </c>
      <c r="J29" s="94" t="str">
        <f>IF(DATA!O30="","",DATA!O30)</f>
        <v/>
      </c>
      <c r="K29" s="94" t="str">
        <f>IF(DATA!P30="","",DATA!P30)</f>
        <v/>
      </c>
      <c r="L29" s="173" t="str" cm="1">
        <f t="array" ref="L29">IF(AND(J29:K29=""),"",SUMIF(J29:K29,"&lt;&gt;"))</f>
        <v/>
      </c>
      <c r="M29" s="94" t="str">
        <f>IF(DATA!Q30="","",DATA!Q30)</f>
        <v/>
      </c>
      <c r="N29" s="94" t="str">
        <f>IF(DATA!R30="","",DATA!R30)</f>
        <v/>
      </c>
      <c r="O29" s="173" t="str" cm="1">
        <f t="array" ref="O29">IF(AND(M29:N29=""),"",SUMIF(M29:N29,"&lt;&gt;"))</f>
        <v/>
      </c>
      <c r="P29" s="94" t="str">
        <f>IF(DATA!S30="","",DATA!S30)</f>
        <v/>
      </c>
      <c r="Q29" s="94" t="str">
        <f>IF(DATA!T30="","",DATA!T30)</f>
        <v/>
      </c>
      <c r="R29" s="173" t="str" cm="1">
        <f t="array" ref="R29">IF(AND(P29:Q29=""),"",SUMIF(P29:Q29,"&lt;&gt;"))</f>
        <v/>
      </c>
      <c r="S29" s="94" t="str">
        <f>IF(DATA!U30="","",DATA!U30)</f>
        <v/>
      </c>
      <c r="T29" s="94" t="str">
        <f>IF(DATA!V30="","",DATA!V30)</f>
        <v/>
      </c>
      <c r="U29" s="94" t="str">
        <f>IF(DATA!W30="","",DATA!W30)</f>
        <v/>
      </c>
      <c r="V29" s="94" t="str">
        <f>IF(DATA!X30="","",DATA!X30)</f>
        <v/>
      </c>
      <c r="W29" s="94" t="str">
        <f>IF(DATA!Y30="","",DATA!Y30)</f>
        <v/>
      </c>
      <c r="X29" s="195" t="str" cm="1">
        <f t="array" ref="X29">IF(AND(_xlfn.HSTACK(I29,L29,O29,R29,S29,T29,U29,V29)=""),"",SUMPRODUCT(_xlfn.HSTACK(I29,L29,O29,R29,S29,T29,U29,V29),{1,1,1,1,1,1,1,1}))</f>
        <v/>
      </c>
      <c r="Y29" s="203" t="str" cm="1">
        <f t="array" ref="Y29">IF(COUNT(X29)=1,$Y$16*AVERAGE(IFERROR(_xlfn.HSTACK(G29:H29,J29:K29,M29:N29,P29:Q29,S29:V29)/TRANSPOSE(DATA!$AC$19:$AC$30),"")),"-")</f>
        <v>-</v>
      </c>
      <c r="Z29" s="202" t="str">
        <f t="shared" si="1"/>
        <v/>
      </c>
      <c r="AA29" s="170" t="str">
        <f t="shared" si="2"/>
        <v>Très Bien</v>
      </c>
      <c r="AB29" s="66" t="e">
        <f t="shared" si="0"/>
        <v>#VALUE!</v>
      </c>
      <c r="AC29" s="66" t="str">
        <f t="shared" si="3"/>
        <v/>
      </c>
    </row>
    <row r="30" spans="1:29" ht="15" customHeight="1" x14ac:dyDescent="0.25">
      <c r="A30" s="33">
        <f>DATA!A31</f>
        <v>13</v>
      </c>
      <c r="B30" s="93" t="str">
        <f>UPPER(DATA!B31)</f>
        <v>BJORN</v>
      </c>
      <c r="C30" s="135" t="str">
        <f>UPPER(DATA!C31)</f>
        <v>IRONSIDE</v>
      </c>
      <c r="D30" s="93" t="str">
        <f>PROPER(DATA!G31)</f>
        <v>Présent</v>
      </c>
      <c r="E30" s="133" t="str">
        <f>PROPER(DATA!H31)</f>
        <v>M</v>
      </c>
      <c r="F30" s="134" t="str">
        <f>UPPER(DATA!I31)</f>
        <v>CM2</v>
      </c>
      <c r="G30" s="94" t="str">
        <f>IF(DATA!M31="","",DATA!M31)</f>
        <v/>
      </c>
      <c r="H30" s="94" t="str">
        <f>IF(DATA!N31="","",DATA!N31)</f>
        <v/>
      </c>
      <c r="I30" s="173" t="str" cm="1">
        <f t="array" ref="I30">IF(AND(G30:H30=""),"",SUMIF(G30:H30,"&lt;&gt;"))</f>
        <v/>
      </c>
      <c r="J30" s="94" t="str">
        <f>IF(DATA!O31="","",DATA!O31)</f>
        <v/>
      </c>
      <c r="K30" s="94" t="str">
        <f>IF(DATA!P31="","",DATA!P31)</f>
        <v/>
      </c>
      <c r="L30" s="173" t="str" cm="1">
        <f t="array" ref="L30">IF(AND(J30:K30=""),"",SUMIF(J30:K30,"&lt;&gt;"))</f>
        <v/>
      </c>
      <c r="M30" s="94" t="str">
        <f>IF(DATA!Q31="","",DATA!Q31)</f>
        <v/>
      </c>
      <c r="N30" s="94" t="str">
        <f>IF(DATA!R31="","",DATA!R31)</f>
        <v/>
      </c>
      <c r="O30" s="173" t="str" cm="1">
        <f t="array" ref="O30">IF(AND(M30:N30=""),"",SUMIF(M30:N30,"&lt;&gt;"))</f>
        <v/>
      </c>
      <c r="P30" s="94" t="str">
        <f>IF(DATA!S31="","",DATA!S31)</f>
        <v/>
      </c>
      <c r="Q30" s="94" t="str">
        <f>IF(DATA!T31="","",DATA!T31)</f>
        <v/>
      </c>
      <c r="R30" s="173" t="str" cm="1">
        <f t="array" ref="R30">IF(AND(P30:Q30=""),"",SUMIF(P30:Q30,"&lt;&gt;"))</f>
        <v/>
      </c>
      <c r="S30" s="94" t="str">
        <f>IF(DATA!U31="","",DATA!U31)</f>
        <v/>
      </c>
      <c r="T30" s="94" t="str">
        <f>IF(DATA!V31="","",DATA!V31)</f>
        <v/>
      </c>
      <c r="U30" s="94" t="str">
        <f>IF(DATA!W31="","",DATA!W31)</f>
        <v/>
      </c>
      <c r="V30" s="94" t="str">
        <f>IF(DATA!X31="","",DATA!X31)</f>
        <v/>
      </c>
      <c r="W30" s="94" t="str">
        <f>IF(DATA!Y31="","",DATA!Y31)</f>
        <v/>
      </c>
      <c r="X30" s="195" t="str" cm="1">
        <f t="array" ref="X30">IF(AND(_xlfn.HSTACK(I30,L30,O30,R30,S30,T30,U30,V30)=""),"",SUMPRODUCT(_xlfn.HSTACK(I30,L30,O30,R30,S30,T30,U30,V30),{1,1,1,1,1,1,1,1}))</f>
        <v/>
      </c>
      <c r="Y30" s="203" t="str" cm="1">
        <f t="array" ref="Y30">IF(COUNT(X30)=1,$Y$16*AVERAGE(IFERROR(_xlfn.HSTACK(G30:H30,J30:K30,M30:N30,P30:Q30,S30:V30)/TRANSPOSE(DATA!$AC$19:$AC$30),"")),"-")</f>
        <v>-</v>
      </c>
      <c r="Z30" s="202" t="str">
        <f t="shared" si="1"/>
        <v/>
      </c>
      <c r="AA30" s="170" t="str">
        <f t="shared" si="2"/>
        <v>Très Bien</v>
      </c>
      <c r="AB30" s="66" t="e">
        <f t="shared" si="0"/>
        <v>#VALUE!</v>
      </c>
      <c r="AC30" s="66" t="str">
        <f t="shared" si="3"/>
        <v/>
      </c>
    </row>
    <row r="31" spans="1:29" ht="15" customHeight="1" x14ac:dyDescent="0.25">
      <c r="A31" s="33">
        <f>DATA!A32</f>
        <v>14</v>
      </c>
      <c r="B31" s="93" t="str">
        <f>UPPER(DATA!B32)</f>
        <v>DARYL</v>
      </c>
      <c r="C31" s="135" t="str">
        <f>UPPER(DATA!C32)</f>
        <v>DIXON</v>
      </c>
      <c r="D31" s="93" t="str">
        <f>PROPER(DATA!G32)</f>
        <v>Présent</v>
      </c>
      <c r="E31" s="133" t="str">
        <f>PROPER(DATA!H32)</f>
        <v>M</v>
      </c>
      <c r="F31" s="134" t="str">
        <f>UPPER(DATA!I32)</f>
        <v>CM2</v>
      </c>
      <c r="G31" s="94" t="str">
        <f>IF(DATA!M32="","",DATA!M32)</f>
        <v/>
      </c>
      <c r="H31" s="94" t="str">
        <f>IF(DATA!N32="","",DATA!N32)</f>
        <v/>
      </c>
      <c r="I31" s="173" t="str" cm="1">
        <f t="array" ref="I31">IF(AND(G31:H31=""),"",SUMIF(G31:H31,"&lt;&gt;"))</f>
        <v/>
      </c>
      <c r="J31" s="94" t="str">
        <f>IF(DATA!O32="","",DATA!O32)</f>
        <v/>
      </c>
      <c r="K31" s="94" t="str">
        <f>IF(DATA!P32="","",DATA!P32)</f>
        <v/>
      </c>
      <c r="L31" s="173" t="str" cm="1">
        <f t="array" ref="L31">IF(AND(J31:K31=""),"",SUMIF(J31:K31,"&lt;&gt;"))</f>
        <v/>
      </c>
      <c r="M31" s="94" t="str">
        <f>IF(DATA!Q32="","",DATA!Q32)</f>
        <v/>
      </c>
      <c r="N31" s="94" t="str">
        <f>IF(DATA!R32="","",DATA!R32)</f>
        <v/>
      </c>
      <c r="O31" s="173" t="str" cm="1">
        <f t="array" ref="O31">IF(AND(M31:N31=""),"",SUMIF(M31:N31,"&lt;&gt;"))</f>
        <v/>
      </c>
      <c r="P31" s="94" t="str">
        <f>IF(DATA!S32="","",DATA!S32)</f>
        <v/>
      </c>
      <c r="Q31" s="94" t="str">
        <f>IF(DATA!T32="","",DATA!T32)</f>
        <v/>
      </c>
      <c r="R31" s="173" t="str" cm="1">
        <f t="array" ref="R31">IF(AND(P31:Q31=""),"",SUMIF(P31:Q31,"&lt;&gt;"))</f>
        <v/>
      </c>
      <c r="S31" s="94" t="str">
        <f>IF(DATA!U32="","",DATA!U32)</f>
        <v/>
      </c>
      <c r="T31" s="94" t="str">
        <f>IF(DATA!V32="","",DATA!V32)</f>
        <v/>
      </c>
      <c r="U31" s="94" t="str">
        <f>IF(DATA!W32="","",DATA!W32)</f>
        <v/>
      </c>
      <c r="V31" s="94" t="str">
        <f>IF(DATA!X32="","",DATA!X32)</f>
        <v/>
      </c>
      <c r="W31" s="94" t="str">
        <f>IF(DATA!Y32="","",DATA!Y32)</f>
        <v/>
      </c>
      <c r="X31" s="195" t="str" cm="1">
        <f t="array" ref="X31">IF(AND(_xlfn.HSTACK(I31,L31,O31,R31,S31,T31,U31,V31)=""),"",SUMPRODUCT(_xlfn.HSTACK(I31,L31,O31,R31,S31,T31,U31,V31),{1,1,1,1,1,1,1,1}))</f>
        <v/>
      </c>
      <c r="Y31" s="196" t="str" cm="1">
        <f t="array" ref="Y31">IF(COUNT(X31)=1,$Y$16*AVERAGE(IFERROR(_xlfn.HSTACK(G31:H31,J31:K31,M31:N31,P31:Q31,S31:V31)/TRANSPOSE(DATA!$AC$19:$AC$30),"")),"-")</f>
        <v>-</v>
      </c>
      <c r="Z31" s="202" t="str">
        <f t="shared" si="1"/>
        <v/>
      </c>
      <c r="AA31" s="170" t="str">
        <f t="shared" si="2"/>
        <v>Très Bien</v>
      </c>
      <c r="AB31" s="66" t="e">
        <f t="shared" si="0"/>
        <v>#VALUE!</v>
      </c>
      <c r="AC31" s="66" t="str">
        <f t="shared" si="3"/>
        <v/>
      </c>
    </row>
    <row r="32" spans="1:29" ht="15" customHeight="1" x14ac:dyDescent="0.25">
      <c r="A32" s="33">
        <f>DATA!A33</f>
        <v>15</v>
      </c>
      <c r="B32" s="93" t="str">
        <f>UPPER(DATA!B33)</f>
        <v>LAGERTHA</v>
      </c>
      <c r="C32" s="135" t="str">
        <f>UPPER(DATA!C33)</f>
        <v>LOTHBROCK</v>
      </c>
      <c r="D32" s="93" t="str">
        <f>PROPER(DATA!G33)</f>
        <v>Présente</v>
      </c>
      <c r="E32" s="133" t="str">
        <f>PROPER(DATA!H33)</f>
        <v>F</v>
      </c>
      <c r="F32" s="134" t="str">
        <f>UPPER(DATA!I33)</f>
        <v>CM2</v>
      </c>
      <c r="G32" s="94" t="str">
        <f>IF(DATA!M33="","",DATA!M33)</f>
        <v/>
      </c>
      <c r="H32" s="94" t="str">
        <f>IF(DATA!N33="","",DATA!N33)</f>
        <v/>
      </c>
      <c r="I32" s="173" t="str" cm="1">
        <f t="array" ref="I32">IF(AND(G32:H32=""),"",SUMIF(G32:H32,"&lt;&gt;"))</f>
        <v/>
      </c>
      <c r="J32" s="94" t="str">
        <f>IF(DATA!O33="","",DATA!O33)</f>
        <v/>
      </c>
      <c r="K32" s="94" t="str">
        <f>IF(DATA!P33="","",DATA!P33)</f>
        <v/>
      </c>
      <c r="L32" s="173" t="str" cm="1">
        <f t="array" ref="L32">IF(AND(J32:K32=""),"",SUMIF(J32:K32,"&lt;&gt;"))</f>
        <v/>
      </c>
      <c r="M32" s="94" t="str">
        <f>IF(DATA!Q33="","",DATA!Q33)</f>
        <v/>
      </c>
      <c r="N32" s="94" t="str">
        <f>IF(DATA!R33="","",DATA!R33)</f>
        <v/>
      </c>
      <c r="O32" s="173" t="str" cm="1">
        <f t="array" ref="O32">IF(AND(M32:N32=""),"",SUMIF(M32:N32,"&lt;&gt;"))</f>
        <v/>
      </c>
      <c r="P32" s="94" t="str">
        <f>IF(DATA!S33="","",DATA!S33)</f>
        <v/>
      </c>
      <c r="Q32" s="94" t="str">
        <f>IF(DATA!T33="","",DATA!T33)</f>
        <v/>
      </c>
      <c r="R32" s="173" t="str" cm="1">
        <f t="array" ref="R32">IF(AND(P32:Q32=""),"",SUMIF(P32:Q32,"&lt;&gt;"))</f>
        <v/>
      </c>
      <c r="S32" s="94" t="str">
        <f>IF(DATA!U33="","",DATA!U33)</f>
        <v/>
      </c>
      <c r="T32" s="94" t="str">
        <f>IF(DATA!V33="","",DATA!V33)</f>
        <v/>
      </c>
      <c r="U32" s="94" t="str">
        <f>IF(DATA!W33="","",DATA!W33)</f>
        <v/>
      </c>
      <c r="V32" s="94" t="str">
        <f>IF(DATA!X33="","",DATA!X33)</f>
        <v/>
      </c>
      <c r="W32" s="94" t="str">
        <f>IF(DATA!Y33="","",DATA!Y33)</f>
        <v/>
      </c>
      <c r="X32" s="195" t="str" cm="1">
        <f t="array" ref="X32">IF(AND(_xlfn.HSTACK(I32,L32,O32,R32,S32,T32,U32,V32)=""),"",SUMPRODUCT(_xlfn.HSTACK(I32,L32,O32,R32,S32,T32,U32,V32),{1,1,1,1,1,1,1,1}))</f>
        <v/>
      </c>
      <c r="Y32" s="196" t="str" cm="1">
        <f t="array" ref="Y32">IF(COUNT(X32)=1,$Y$16*AVERAGE(IFERROR(_xlfn.HSTACK(G32:H32,J32:K32,M32:N32,P32:Q32,S32:V32)/TRANSPOSE(DATA!$AC$19:$AC$30),"")),"-")</f>
        <v>-</v>
      </c>
      <c r="Z32" s="202" t="str">
        <f t="shared" si="1"/>
        <v/>
      </c>
      <c r="AA32" s="170" t="str">
        <f t="shared" si="2"/>
        <v>Très Bien</v>
      </c>
      <c r="AB32" s="66" t="e">
        <f t="shared" si="0"/>
        <v>#VALUE!</v>
      </c>
      <c r="AC32" s="66" t="str">
        <f t="shared" si="3"/>
        <v/>
      </c>
    </row>
    <row r="33" spans="1:29" ht="15" customHeight="1" x14ac:dyDescent="0.25">
      <c r="A33" s="33">
        <f>DATA!A34</f>
        <v>16</v>
      </c>
      <c r="B33" s="93" t="str">
        <f>UPPER(DATA!B34)</f>
        <v>RICK</v>
      </c>
      <c r="C33" s="135" t="str">
        <f>UPPER(DATA!C34)</f>
        <v>GRIMES</v>
      </c>
      <c r="D33" s="93" t="str">
        <f>PROPER(DATA!G34)</f>
        <v>Présent</v>
      </c>
      <c r="E33" s="133" t="str">
        <f>PROPER(DATA!H34)</f>
        <v>M</v>
      </c>
      <c r="F33" s="134" t="str">
        <f>UPPER(DATA!I34)</f>
        <v>CM2</v>
      </c>
      <c r="G33" s="94" t="str">
        <f>IF(DATA!M34="","",DATA!M34)</f>
        <v/>
      </c>
      <c r="H33" s="94" t="str">
        <f>IF(DATA!N34="","",DATA!N34)</f>
        <v/>
      </c>
      <c r="I33" s="173" t="str" cm="1">
        <f t="array" ref="I33">IF(AND(G33:H33=""),"",SUMIF(G33:H33,"&lt;&gt;"))</f>
        <v/>
      </c>
      <c r="J33" s="94" t="str">
        <f>IF(DATA!O34="","",DATA!O34)</f>
        <v/>
      </c>
      <c r="K33" s="94" t="str">
        <f>IF(DATA!P34="","",DATA!P34)</f>
        <v/>
      </c>
      <c r="L33" s="173" t="str" cm="1">
        <f t="array" ref="L33">IF(AND(J33:K33=""),"",SUMIF(J33:K33,"&lt;&gt;"))</f>
        <v/>
      </c>
      <c r="M33" s="94" t="str">
        <f>IF(DATA!Q34="","",DATA!Q34)</f>
        <v/>
      </c>
      <c r="N33" s="94" t="str">
        <f>IF(DATA!R34="","",DATA!R34)</f>
        <v/>
      </c>
      <c r="O33" s="173" t="str" cm="1">
        <f t="array" ref="O33">IF(AND(M33:N33=""),"",SUMIF(M33:N33,"&lt;&gt;"))</f>
        <v/>
      </c>
      <c r="P33" s="94" t="str">
        <f>IF(DATA!S34="","",DATA!S34)</f>
        <v/>
      </c>
      <c r="Q33" s="94" t="str">
        <f>IF(DATA!T34="","",DATA!T34)</f>
        <v/>
      </c>
      <c r="R33" s="173" t="str" cm="1">
        <f t="array" ref="R33">IF(AND(P33:Q33=""),"",SUMIF(P33:Q33,"&lt;&gt;"))</f>
        <v/>
      </c>
      <c r="S33" s="94" t="str">
        <f>IF(DATA!U34="","",DATA!U34)</f>
        <v/>
      </c>
      <c r="T33" s="94" t="str">
        <f>IF(DATA!V34="","",DATA!V34)</f>
        <v/>
      </c>
      <c r="U33" s="94" t="str">
        <f>IF(DATA!W34="","",DATA!W34)</f>
        <v/>
      </c>
      <c r="V33" s="94" t="str">
        <f>IF(DATA!X34="","",DATA!X34)</f>
        <v/>
      </c>
      <c r="W33" s="94" t="str">
        <f>IF(DATA!Y34="","",DATA!Y34)</f>
        <v/>
      </c>
      <c r="X33" s="195" t="str" cm="1">
        <f t="array" ref="X33">IF(AND(_xlfn.HSTACK(I33,L33,O33,R33,S33,T33,U33,V33)=""),"",SUMPRODUCT(_xlfn.HSTACK(I33,L33,O33,R33,S33,T33,U33,V33),{1,1,1,1,1,1,1,1}))</f>
        <v/>
      </c>
      <c r="Y33" s="196" t="str" cm="1">
        <f t="array" ref="Y33">IF(COUNT(X33)=1,$Y$16*AVERAGE(IFERROR(_xlfn.HSTACK(G33:H33,J33:K33,M33:N33,P33:Q33,S33:V33)/TRANSPOSE(DATA!$AC$19:$AC$30),"")),"-")</f>
        <v>-</v>
      </c>
      <c r="Z33" s="202" t="str">
        <f t="shared" si="1"/>
        <v/>
      </c>
      <c r="AA33" s="170" t="str">
        <f t="shared" si="2"/>
        <v>Très Bien</v>
      </c>
      <c r="AB33" s="66" t="e">
        <f t="shared" si="0"/>
        <v>#VALUE!</v>
      </c>
      <c r="AC33" s="66" t="str">
        <f t="shared" si="3"/>
        <v/>
      </c>
    </row>
    <row r="34" spans="1:29" ht="15" customHeight="1" x14ac:dyDescent="0.25">
      <c r="A34" s="33">
        <f>DATA!A35</f>
        <v>17</v>
      </c>
      <c r="B34" s="93" t="str">
        <f>UPPER(DATA!B35)</f>
        <v>NEGAN</v>
      </c>
      <c r="C34" s="135" t="str">
        <f>UPPER(DATA!C35)</f>
        <v/>
      </c>
      <c r="D34" s="93" t="str">
        <f>PROPER(DATA!G35)</f>
        <v>Présent</v>
      </c>
      <c r="E34" s="133" t="str">
        <f>PROPER(DATA!H35)</f>
        <v>M</v>
      </c>
      <c r="F34" s="134" t="str">
        <f>UPPER(DATA!I35)</f>
        <v>CM2</v>
      </c>
      <c r="G34" s="94" t="str">
        <f>IF(DATA!M35="","",DATA!M35)</f>
        <v/>
      </c>
      <c r="H34" s="94" t="str">
        <f>IF(DATA!N35="","",DATA!N35)</f>
        <v/>
      </c>
      <c r="I34" s="173" t="str" cm="1">
        <f t="array" ref="I34">IF(AND(G34:H34=""),"",SUMIF(G34:H34,"&lt;&gt;"))</f>
        <v/>
      </c>
      <c r="J34" s="94" t="str">
        <f>IF(DATA!O35="","",DATA!O35)</f>
        <v/>
      </c>
      <c r="K34" s="94" t="str">
        <f>IF(DATA!P35="","",DATA!P35)</f>
        <v/>
      </c>
      <c r="L34" s="173" t="str" cm="1">
        <f t="array" ref="L34">IF(AND(J34:K34=""),"",SUMIF(J34:K34,"&lt;&gt;"))</f>
        <v/>
      </c>
      <c r="M34" s="94" t="str">
        <f>IF(DATA!Q35="","",DATA!Q35)</f>
        <v/>
      </c>
      <c r="N34" s="94" t="str">
        <f>IF(DATA!R35="","",DATA!R35)</f>
        <v/>
      </c>
      <c r="O34" s="173" t="str" cm="1">
        <f t="array" ref="O34">IF(AND(M34:N34=""),"",SUMIF(M34:N34,"&lt;&gt;"))</f>
        <v/>
      </c>
      <c r="P34" s="94" t="str">
        <f>IF(DATA!S35="","",DATA!S35)</f>
        <v/>
      </c>
      <c r="Q34" s="94" t="str">
        <f>IF(DATA!T35="","",DATA!T35)</f>
        <v/>
      </c>
      <c r="R34" s="173" t="str" cm="1">
        <f t="array" ref="R34">IF(AND(P34:Q34=""),"",SUMIF(P34:Q34,"&lt;&gt;"))</f>
        <v/>
      </c>
      <c r="S34" s="94" t="str">
        <f>IF(DATA!U35="","",DATA!U35)</f>
        <v/>
      </c>
      <c r="T34" s="94" t="str">
        <f>IF(DATA!V35="","",DATA!V35)</f>
        <v/>
      </c>
      <c r="U34" s="94" t="str">
        <f>IF(DATA!W35="","",DATA!W35)</f>
        <v/>
      </c>
      <c r="V34" s="94" t="str">
        <f>IF(DATA!X35="","",DATA!X35)</f>
        <v/>
      </c>
      <c r="W34" s="94" t="str">
        <f>IF(DATA!Y35="","",DATA!Y35)</f>
        <v/>
      </c>
      <c r="X34" s="195" t="str" cm="1">
        <f t="array" ref="X34">IF(AND(_xlfn.HSTACK(I34,L34,O34,R34,S34,T34,U34,V34)=""),"",SUMPRODUCT(_xlfn.HSTACK(I34,L34,O34,R34,S34,T34,U34,V34),{1,1,1,1,1,1,1,1}))</f>
        <v/>
      </c>
      <c r="Y34" s="196" t="str" cm="1">
        <f t="array" ref="Y34">IF(COUNT(X34)=1,$Y$16*AVERAGE(IFERROR(_xlfn.HSTACK(G34:H34,J34:K34,M34:N34,P34:Q34,S34:V34)/TRANSPOSE(DATA!$AC$19:$AC$30),"")),"-")</f>
        <v>-</v>
      </c>
      <c r="Z34" s="202" t="str">
        <f t="shared" si="1"/>
        <v/>
      </c>
      <c r="AA34" s="170" t="str">
        <f t="shared" si="2"/>
        <v>Très Bien</v>
      </c>
      <c r="AB34" s="66" t="e">
        <f t="shared" si="0"/>
        <v>#VALUE!</v>
      </c>
      <c r="AC34" s="66" t="str">
        <f t="shared" si="3"/>
        <v/>
      </c>
    </row>
    <row r="35" spans="1:29" ht="15" customHeight="1" x14ac:dyDescent="0.25">
      <c r="A35" s="33">
        <f>DATA!A36</f>
        <v>18</v>
      </c>
      <c r="B35" s="93" t="str">
        <f>UPPER(DATA!B36)</f>
        <v>MICHONNE</v>
      </c>
      <c r="C35" s="135" t="str">
        <f>UPPER(DATA!C36)</f>
        <v/>
      </c>
      <c r="D35" s="93" t="str">
        <f>PROPER(DATA!G36)</f>
        <v>Présente</v>
      </c>
      <c r="E35" s="133" t="str">
        <f>PROPER(DATA!H36)</f>
        <v>F</v>
      </c>
      <c r="F35" s="134" t="str">
        <f>UPPER(DATA!I36)</f>
        <v>CM2</v>
      </c>
      <c r="G35" s="94" t="str">
        <f>IF(DATA!M36="","",DATA!M36)</f>
        <v/>
      </c>
      <c r="H35" s="94" t="str">
        <f>IF(DATA!N36="","",DATA!N36)</f>
        <v/>
      </c>
      <c r="I35" s="173" t="str" cm="1">
        <f t="array" ref="I35">IF(AND(G35:H35=""),"",SUMIF(G35:H35,"&lt;&gt;"))</f>
        <v/>
      </c>
      <c r="J35" s="94" t="str">
        <f>IF(DATA!O36="","",DATA!O36)</f>
        <v/>
      </c>
      <c r="K35" s="94" t="str">
        <f>IF(DATA!P36="","",DATA!P36)</f>
        <v/>
      </c>
      <c r="L35" s="173" t="str" cm="1">
        <f t="array" ref="L35">IF(AND(J35:K35=""),"",SUMIF(J35:K35,"&lt;&gt;"))</f>
        <v/>
      </c>
      <c r="M35" s="94" t="str">
        <f>IF(DATA!Q36="","",DATA!Q36)</f>
        <v/>
      </c>
      <c r="N35" s="94" t="str">
        <f>IF(DATA!R36="","",DATA!R36)</f>
        <v/>
      </c>
      <c r="O35" s="173" t="str" cm="1">
        <f t="array" ref="O35">IF(AND(M35:N35=""),"",SUMIF(M35:N35,"&lt;&gt;"))</f>
        <v/>
      </c>
      <c r="P35" s="94" t="str">
        <f>IF(DATA!S36="","",DATA!S36)</f>
        <v/>
      </c>
      <c r="Q35" s="94" t="str">
        <f>IF(DATA!T36="","",DATA!T36)</f>
        <v/>
      </c>
      <c r="R35" s="173" t="str" cm="1">
        <f t="array" ref="R35">IF(AND(P35:Q35=""),"",SUMIF(P35:Q35,"&lt;&gt;"))</f>
        <v/>
      </c>
      <c r="S35" s="94" t="str">
        <f>IF(DATA!U36="","",DATA!U36)</f>
        <v/>
      </c>
      <c r="T35" s="94" t="str">
        <f>IF(DATA!V36="","",DATA!V36)</f>
        <v/>
      </c>
      <c r="U35" s="94" t="str">
        <f>IF(DATA!W36="","",DATA!W36)</f>
        <v/>
      </c>
      <c r="V35" s="94" t="str">
        <f>IF(DATA!X36="","",DATA!X36)</f>
        <v/>
      </c>
      <c r="W35" s="94" t="str">
        <f>IF(DATA!Y36="","",DATA!Y36)</f>
        <v/>
      </c>
      <c r="X35" s="195" t="str" cm="1">
        <f t="array" ref="X35">IF(AND(_xlfn.HSTACK(I35,L35,O35,R35,S35,T35,U35,V35)=""),"",SUMPRODUCT(_xlfn.HSTACK(I35,L35,O35,R35,S35,T35,U35,V35),{1,1,1,1,1,1,1,1}))</f>
        <v/>
      </c>
      <c r="Y35" s="196" t="str" cm="1">
        <f t="array" ref="Y35">IF(COUNT(X35)=1,$Y$16*AVERAGE(IFERROR(_xlfn.HSTACK(G35:H35,J35:K35,M35:N35,P35:Q35,S35:V35)/TRANSPOSE(DATA!$AC$19:$AC$30),"")),"-")</f>
        <v>-</v>
      </c>
      <c r="Z35" s="202" t="str">
        <f t="shared" si="1"/>
        <v/>
      </c>
      <c r="AA35" s="170" t="str">
        <f t="shared" si="2"/>
        <v>Très Bien</v>
      </c>
      <c r="AB35" s="66" t="e">
        <f t="shared" si="0"/>
        <v>#VALUE!</v>
      </c>
      <c r="AC35" s="66" t="str">
        <f t="shared" si="3"/>
        <v/>
      </c>
    </row>
    <row r="36" spans="1:29" ht="15" customHeight="1" x14ac:dyDescent="0.25">
      <c r="A36" s="33">
        <f>DATA!A37</f>
        <v>19</v>
      </c>
      <c r="B36" s="93" t="str">
        <f>UPPER(DATA!B37)</f>
        <v>GLENN</v>
      </c>
      <c r="C36" s="135" t="str">
        <f>UPPER(DATA!C37)</f>
        <v/>
      </c>
      <c r="D36" s="93" t="str">
        <f>PROPER(DATA!G37)</f>
        <v>Présent</v>
      </c>
      <c r="E36" s="133" t="str">
        <f>PROPER(DATA!H37)</f>
        <v>M</v>
      </c>
      <c r="F36" s="134" t="str">
        <f>UPPER(DATA!I37)</f>
        <v>CM2</v>
      </c>
      <c r="G36" s="94" t="str">
        <f>IF(DATA!M37="","",DATA!M37)</f>
        <v/>
      </c>
      <c r="H36" s="94" t="str">
        <f>IF(DATA!N37="","",DATA!N37)</f>
        <v/>
      </c>
      <c r="I36" s="173" t="str" cm="1">
        <f t="array" ref="I36">IF(AND(G36:H36=""),"",SUMIF(G36:H36,"&lt;&gt;"))</f>
        <v/>
      </c>
      <c r="J36" s="94" t="str">
        <f>IF(DATA!O37="","",DATA!O37)</f>
        <v/>
      </c>
      <c r="K36" s="94" t="str">
        <f>IF(DATA!P37="","",DATA!P37)</f>
        <v/>
      </c>
      <c r="L36" s="173" t="str" cm="1">
        <f t="array" ref="L36">IF(AND(J36:K36=""),"",SUMIF(J36:K36,"&lt;&gt;"))</f>
        <v/>
      </c>
      <c r="M36" s="94" t="str">
        <f>IF(DATA!Q37="","",DATA!Q37)</f>
        <v/>
      </c>
      <c r="N36" s="94" t="str">
        <f>IF(DATA!R37="","",DATA!R37)</f>
        <v/>
      </c>
      <c r="O36" s="173" t="str" cm="1">
        <f t="array" ref="O36">IF(AND(M36:N36=""),"",SUMIF(M36:N36,"&lt;&gt;"))</f>
        <v/>
      </c>
      <c r="P36" s="94" t="str">
        <f>IF(DATA!S37="","",DATA!S37)</f>
        <v/>
      </c>
      <c r="Q36" s="94" t="str">
        <f>IF(DATA!T37="","",DATA!T37)</f>
        <v/>
      </c>
      <c r="R36" s="173" t="str" cm="1">
        <f t="array" ref="R36">IF(AND(P36:Q36=""),"",SUMIF(P36:Q36,"&lt;&gt;"))</f>
        <v/>
      </c>
      <c r="S36" s="94" t="str">
        <f>IF(DATA!U37="","",DATA!U37)</f>
        <v/>
      </c>
      <c r="T36" s="94" t="str">
        <f>IF(DATA!V37="","",DATA!V37)</f>
        <v/>
      </c>
      <c r="U36" s="94" t="str">
        <f>IF(DATA!W37="","",DATA!W37)</f>
        <v/>
      </c>
      <c r="V36" s="94" t="str">
        <f>IF(DATA!X37="","",DATA!X37)</f>
        <v/>
      </c>
      <c r="W36" s="94" t="str">
        <f>IF(DATA!Y37="","",DATA!Y37)</f>
        <v/>
      </c>
      <c r="X36" s="195" t="str" cm="1">
        <f t="array" ref="X36">IF(AND(_xlfn.HSTACK(I36,L36,O36,R36,S36,T36,U36,V36)=""),"",SUMPRODUCT(_xlfn.HSTACK(I36,L36,O36,R36,S36,T36,U36,V36),{1,1,1,1,1,1,1,1}))</f>
        <v/>
      </c>
      <c r="Y36" s="196" t="str" cm="1">
        <f t="array" ref="Y36">IF(COUNT(X36)=1,$Y$16*AVERAGE(IFERROR(_xlfn.HSTACK(G36:H36,J36:K36,M36:N36,P36:Q36,S36:V36)/TRANSPOSE(DATA!$AC$19:$AC$30),"")),"-")</f>
        <v>-</v>
      </c>
      <c r="Z36" s="202" t="str">
        <f t="shared" si="1"/>
        <v/>
      </c>
      <c r="AA36" s="170" t="str">
        <f t="shared" si="2"/>
        <v>Très Bien</v>
      </c>
      <c r="AB36" s="66" t="e">
        <f t="shared" si="0"/>
        <v>#VALUE!</v>
      </c>
      <c r="AC36" s="66" t="str">
        <f t="shared" si="3"/>
        <v/>
      </c>
    </row>
    <row r="37" spans="1:29" ht="15" customHeight="1" x14ac:dyDescent="0.25">
      <c r="A37" s="33">
        <f>DATA!A38</f>
        <v>20</v>
      </c>
      <c r="B37" s="93" t="str">
        <f>UPPER(DATA!B38)</f>
        <v>MAGGIE</v>
      </c>
      <c r="C37" s="135" t="str">
        <f>UPPER(DATA!C38)</f>
        <v>GREENE</v>
      </c>
      <c r="D37" s="93" t="str">
        <f>PROPER(DATA!G38)</f>
        <v>Présente</v>
      </c>
      <c r="E37" s="133" t="str">
        <f>PROPER(DATA!H38)</f>
        <v>F</v>
      </c>
      <c r="F37" s="134" t="str">
        <f>UPPER(DATA!I38)</f>
        <v>CM2</v>
      </c>
      <c r="G37" s="94" t="str">
        <f>IF(DATA!M38="","",DATA!M38)</f>
        <v/>
      </c>
      <c r="H37" s="94" t="str">
        <f>IF(DATA!N38="","",DATA!N38)</f>
        <v/>
      </c>
      <c r="I37" s="173" t="str" cm="1">
        <f t="array" ref="I37">IF(AND(G37:H37=""),"",SUMIF(G37:H37,"&lt;&gt;"))</f>
        <v/>
      </c>
      <c r="J37" s="94" t="str">
        <f>IF(DATA!O38="","",DATA!O38)</f>
        <v/>
      </c>
      <c r="K37" s="94" t="str">
        <f>IF(DATA!P38="","",DATA!P38)</f>
        <v/>
      </c>
      <c r="L37" s="173" t="str" cm="1">
        <f t="array" ref="L37">IF(AND(J37:K37=""),"",SUMIF(J37:K37,"&lt;&gt;"))</f>
        <v/>
      </c>
      <c r="M37" s="94" t="str">
        <f>IF(DATA!Q38="","",DATA!Q38)</f>
        <v/>
      </c>
      <c r="N37" s="94" t="str">
        <f>IF(DATA!R38="","",DATA!R38)</f>
        <v/>
      </c>
      <c r="O37" s="173" t="str" cm="1">
        <f t="array" ref="O37">IF(AND(M37:N37=""),"",SUMIF(M37:N37,"&lt;&gt;"))</f>
        <v/>
      </c>
      <c r="P37" s="94" t="str">
        <f>IF(DATA!S38="","",DATA!S38)</f>
        <v/>
      </c>
      <c r="Q37" s="94" t="str">
        <f>IF(DATA!T38="","",DATA!T38)</f>
        <v/>
      </c>
      <c r="R37" s="173" t="str" cm="1">
        <f t="array" ref="R37">IF(AND(P37:Q37=""),"",SUMIF(P37:Q37,"&lt;&gt;"))</f>
        <v/>
      </c>
      <c r="S37" s="94" t="str">
        <f>IF(DATA!U38="","",DATA!U38)</f>
        <v/>
      </c>
      <c r="T37" s="94" t="str">
        <f>IF(DATA!V38="","",DATA!V38)</f>
        <v/>
      </c>
      <c r="U37" s="94" t="str">
        <f>IF(DATA!W38="","",DATA!W38)</f>
        <v/>
      </c>
      <c r="V37" s="94" t="str">
        <f>IF(DATA!X38="","",DATA!X38)</f>
        <v/>
      </c>
      <c r="W37" s="94" t="str">
        <f>IF(DATA!Y38="","",DATA!Y38)</f>
        <v/>
      </c>
      <c r="X37" s="195" t="str" cm="1">
        <f t="array" ref="X37">IF(AND(_xlfn.HSTACK(I37,L37,O37,R37,S37,T37,U37,V37)=""),"",SUMPRODUCT(_xlfn.HSTACK(I37,L37,O37,R37,S37,T37,U37,V37),{1,1,1,1,1,1,1,1}))</f>
        <v/>
      </c>
      <c r="Y37" s="196" t="str" cm="1">
        <f t="array" ref="Y37">IF(COUNT(X37)=1,$Y$16*AVERAGE(IFERROR(_xlfn.HSTACK(G37:H37,J37:K37,M37:N37,P37:Q37,S37:V37)/TRANSPOSE(DATA!$AC$19:$AC$30),"")),"-")</f>
        <v>-</v>
      </c>
      <c r="Z37" s="202" t="str">
        <f t="shared" si="1"/>
        <v/>
      </c>
      <c r="AA37" s="170" t="str">
        <f t="shared" si="2"/>
        <v>Très Bien</v>
      </c>
      <c r="AB37" s="66" t="e">
        <f t="shared" si="0"/>
        <v>#VALUE!</v>
      </c>
      <c r="AC37" s="66" t="str">
        <f t="shared" si="3"/>
        <v/>
      </c>
    </row>
    <row r="38" spans="1:29" ht="15" customHeight="1" x14ac:dyDescent="0.25">
      <c r="A38" s="33">
        <f>DATA!A39</f>
        <v>21</v>
      </c>
      <c r="B38" s="93" t="str">
        <f>UPPER(DATA!B39)</f>
        <v>MORGAN</v>
      </c>
      <c r="C38" s="135" t="str">
        <f>UPPER(DATA!C39)</f>
        <v>JONES</v>
      </c>
      <c r="D38" s="93" t="str">
        <f>PROPER(DATA!G39)</f>
        <v>Présent</v>
      </c>
      <c r="E38" s="133" t="str">
        <f>PROPER(DATA!H39)</f>
        <v>M</v>
      </c>
      <c r="F38" s="134" t="str">
        <f>UPPER(DATA!I39)</f>
        <v>CM2</v>
      </c>
      <c r="G38" s="94" t="str">
        <f>IF(DATA!M39="","",DATA!M39)</f>
        <v/>
      </c>
      <c r="H38" s="94" t="str">
        <f>IF(DATA!N39="","",DATA!N39)</f>
        <v/>
      </c>
      <c r="I38" s="173" t="str" cm="1">
        <f t="array" ref="I38">IF(AND(G38:H38=""),"",SUMIF(G38:H38,"&lt;&gt;"))</f>
        <v/>
      </c>
      <c r="J38" s="94" t="str">
        <f>IF(DATA!O39="","",DATA!O39)</f>
        <v/>
      </c>
      <c r="K38" s="94" t="str">
        <f>IF(DATA!P39="","",DATA!P39)</f>
        <v/>
      </c>
      <c r="L38" s="173" t="str" cm="1">
        <f t="array" ref="L38">IF(AND(J38:K38=""),"",SUMIF(J38:K38,"&lt;&gt;"))</f>
        <v/>
      </c>
      <c r="M38" s="94" t="str">
        <f>IF(DATA!Q39="","",DATA!Q39)</f>
        <v/>
      </c>
      <c r="N38" s="94" t="str">
        <f>IF(DATA!R39="","",DATA!R39)</f>
        <v/>
      </c>
      <c r="O38" s="173" t="str" cm="1">
        <f t="array" ref="O38">IF(AND(M38:N38=""),"",SUMIF(M38:N38,"&lt;&gt;"))</f>
        <v/>
      </c>
      <c r="P38" s="94" t="str">
        <f>IF(DATA!S39="","",DATA!S39)</f>
        <v/>
      </c>
      <c r="Q38" s="94" t="str">
        <f>IF(DATA!T39="","",DATA!T39)</f>
        <v/>
      </c>
      <c r="R38" s="173" t="str" cm="1">
        <f t="array" ref="R38">IF(AND(P38:Q38=""),"",SUMIF(P38:Q38,"&lt;&gt;"))</f>
        <v/>
      </c>
      <c r="S38" s="94" t="str">
        <f>IF(DATA!U39="","",DATA!U39)</f>
        <v/>
      </c>
      <c r="T38" s="94" t="str">
        <f>IF(DATA!V39="","",DATA!V39)</f>
        <v/>
      </c>
      <c r="U38" s="94" t="str">
        <f>IF(DATA!W39="","",DATA!W39)</f>
        <v/>
      </c>
      <c r="V38" s="94" t="str">
        <f>IF(DATA!X39="","",DATA!X39)</f>
        <v/>
      </c>
      <c r="W38" s="94" t="str">
        <f>IF(DATA!Y39="","",DATA!Y39)</f>
        <v/>
      </c>
      <c r="X38" s="195" t="str" cm="1">
        <f t="array" ref="X38">IF(AND(_xlfn.HSTACK(I38,L38,O38,R38,S38,T38,U38,V38)=""),"",SUMPRODUCT(_xlfn.HSTACK(I38,L38,O38,R38,S38,T38,U38,V38),{1,1,1,1,1,1,1,1}))</f>
        <v/>
      </c>
      <c r="Y38" s="196" t="str" cm="1">
        <f t="array" ref="Y38">IF(COUNT(X38)=1,$Y$16*AVERAGE(IFERROR(_xlfn.HSTACK(G38:H38,J38:K38,M38:N38,P38:Q38,S38:V38)/TRANSPOSE(DATA!$AC$19:$AC$30),"")),"-")</f>
        <v>-</v>
      </c>
      <c r="Z38" s="202" t="str">
        <f t="shared" si="1"/>
        <v/>
      </c>
      <c r="AA38" s="170" t="str">
        <f t="shared" si="2"/>
        <v>Très Bien</v>
      </c>
      <c r="AB38" s="66" t="e">
        <f t="shared" si="0"/>
        <v>#VALUE!</v>
      </c>
      <c r="AC38" s="66" t="str">
        <f t="shared" si="3"/>
        <v/>
      </c>
    </row>
    <row r="39" spans="1:29" ht="15" customHeight="1" x14ac:dyDescent="0.25">
      <c r="A39" s="33">
        <f>DATA!A40</f>
        <v>22</v>
      </c>
      <c r="B39" s="93" t="str">
        <f>UPPER(DATA!B40)</f>
        <v>ABRAHAM</v>
      </c>
      <c r="C39" s="135" t="str">
        <f>UPPER(DATA!C40)</f>
        <v>FORD</v>
      </c>
      <c r="D39" s="93" t="str">
        <f>PROPER(DATA!G40)</f>
        <v>Présent</v>
      </c>
      <c r="E39" s="133" t="str">
        <f>PROPER(DATA!H40)</f>
        <v>M</v>
      </c>
      <c r="F39" s="134" t="str">
        <f>UPPER(DATA!I40)</f>
        <v>CM2</v>
      </c>
      <c r="G39" s="94" t="str">
        <f>IF(DATA!M40="","",DATA!M40)</f>
        <v/>
      </c>
      <c r="H39" s="94" t="str">
        <f>IF(DATA!N40="","",DATA!N40)</f>
        <v/>
      </c>
      <c r="I39" s="173" t="str" cm="1">
        <f t="array" ref="I39">IF(AND(G39:H39=""),"",SUMIF(G39:H39,"&lt;&gt;"))</f>
        <v/>
      </c>
      <c r="J39" s="94" t="str">
        <f>IF(DATA!O40="","",DATA!O40)</f>
        <v/>
      </c>
      <c r="K39" s="94" t="str">
        <f>IF(DATA!P40="","",DATA!P40)</f>
        <v/>
      </c>
      <c r="L39" s="173" t="str" cm="1">
        <f t="array" ref="L39">IF(AND(J39:K39=""),"",SUMIF(J39:K39,"&lt;&gt;"))</f>
        <v/>
      </c>
      <c r="M39" s="94" t="str">
        <f>IF(DATA!Q40="","",DATA!Q40)</f>
        <v/>
      </c>
      <c r="N39" s="94" t="str">
        <f>IF(DATA!R40="","",DATA!R40)</f>
        <v/>
      </c>
      <c r="O39" s="173" t="str" cm="1">
        <f t="array" ref="O39">IF(AND(M39:N39=""),"",SUMIF(M39:N39,"&lt;&gt;"))</f>
        <v/>
      </c>
      <c r="P39" s="94" t="str">
        <f>IF(DATA!S40="","",DATA!S40)</f>
        <v/>
      </c>
      <c r="Q39" s="94" t="str">
        <f>IF(DATA!T40="","",DATA!T40)</f>
        <v/>
      </c>
      <c r="R39" s="173" t="str" cm="1">
        <f t="array" ref="R39">IF(AND(P39:Q39=""),"",SUMIF(P39:Q39,"&lt;&gt;"))</f>
        <v/>
      </c>
      <c r="S39" s="94" t="str">
        <f>IF(DATA!U40="","",DATA!U40)</f>
        <v/>
      </c>
      <c r="T39" s="94" t="str">
        <f>IF(DATA!V40="","",DATA!V40)</f>
        <v/>
      </c>
      <c r="U39" s="94" t="str">
        <f>IF(DATA!W40="","",DATA!W40)</f>
        <v/>
      </c>
      <c r="V39" s="94" t="str">
        <f>IF(DATA!X40="","",DATA!X40)</f>
        <v/>
      </c>
      <c r="W39" s="94" t="str">
        <f>IF(DATA!Y40="","",DATA!Y40)</f>
        <v/>
      </c>
      <c r="X39" s="195" t="str" cm="1">
        <f t="array" ref="X39">IF(AND(_xlfn.HSTACK(I39,L39,O39,R39,S39,T39,U39,V39)=""),"",SUMPRODUCT(_xlfn.HSTACK(I39,L39,O39,R39,S39,T39,U39,V39),{1,1,1,1,1,1,1,1}))</f>
        <v/>
      </c>
      <c r="Y39" s="196" t="str" cm="1">
        <f t="array" ref="Y39">IF(COUNT(X39)=1,$Y$16*AVERAGE(IFERROR(_xlfn.HSTACK(G39:H39,J39:K39,M39:N39,P39:Q39,S39:V39)/TRANSPOSE(DATA!$AC$19:$AC$30),"")),"-")</f>
        <v>-</v>
      </c>
      <c r="Z39" s="202" t="str">
        <f t="shared" si="1"/>
        <v/>
      </c>
      <c r="AA39" s="170" t="str">
        <f t="shared" si="2"/>
        <v>Très Bien</v>
      </c>
      <c r="AB39" s="66" t="e">
        <f t="shared" si="0"/>
        <v>#VALUE!</v>
      </c>
      <c r="AC39" s="66" t="str">
        <f t="shared" si="3"/>
        <v/>
      </c>
    </row>
    <row r="40" spans="1:29" ht="15" customHeight="1" x14ac:dyDescent="0.25">
      <c r="A40" s="33">
        <f>DATA!A41</f>
        <v>23</v>
      </c>
      <c r="B40" s="93" t="str">
        <f>UPPER(DATA!B41)</f>
        <v>CAROL</v>
      </c>
      <c r="C40" s="135" t="str">
        <f>UPPER(DATA!C41)</f>
        <v>PELETIER</v>
      </c>
      <c r="D40" s="93" t="str">
        <f>PROPER(DATA!G41)</f>
        <v>Présente</v>
      </c>
      <c r="E40" s="133" t="str">
        <f>PROPER(DATA!H41)</f>
        <v>F</v>
      </c>
      <c r="F40" s="134" t="str">
        <f>UPPER(DATA!I41)</f>
        <v>CM2</v>
      </c>
      <c r="G40" s="94" t="str">
        <f>IF(DATA!M41="","",DATA!M41)</f>
        <v/>
      </c>
      <c r="H40" s="94" t="str">
        <f>IF(DATA!N41="","",DATA!N41)</f>
        <v/>
      </c>
      <c r="I40" s="173" t="str" cm="1">
        <f t="array" ref="I40">IF(AND(G40:H40=""),"",SUMIF(G40:H40,"&lt;&gt;"))</f>
        <v/>
      </c>
      <c r="J40" s="94" t="str">
        <f>IF(DATA!O41="","",DATA!O41)</f>
        <v/>
      </c>
      <c r="K40" s="94" t="str">
        <f>IF(DATA!P41="","",DATA!P41)</f>
        <v/>
      </c>
      <c r="L40" s="173" t="str" cm="1">
        <f t="array" ref="L40">IF(AND(J40:K40=""),"",SUMIF(J40:K40,"&lt;&gt;"))</f>
        <v/>
      </c>
      <c r="M40" s="94" t="str">
        <f>IF(DATA!Q41="","",DATA!Q41)</f>
        <v/>
      </c>
      <c r="N40" s="94" t="str">
        <f>IF(DATA!R41="","",DATA!R41)</f>
        <v/>
      </c>
      <c r="O40" s="173" t="str" cm="1">
        <f t="array" ref="O40">IF(AND(M40:N40=""),"",SUMIF(M40:N40,"&lt;&gt;"))</f>
        <v/>
      </c>
      <c r="P40" s="94" t="str">
        <f>IF(DATA!S41="","",DATA!S41)</f>
        <v/>
      </c>
      <c r="Q40" s="94" t="str">
        <f>IF(DATA!T41="","",DATA!T41)</f>
        <v/>
      </c>
      <c r="R40" s="173" t="str" cm="1">
        <f t="array" ref="R40">IF(AND(P40:Q40=""),"",SUMIF(P40:Q40,"&lt;&gt;"))</f>
        <v/>
      </c>
      <c r="S40" s="94" t="str">
        <f>IF(DATA!U41="","",DATA!U41)</f>
        <v/>
      </c>
      <c r="T40" s="94" t="str">
        <f>IF(DATA!V41="","",DATA!V41)</f>
        <v/>
      </c>
      <c r="U40" s="94" t="str">
        <f>IF(DATA!W41="","",DATA!W41)</f>
        <v/>
      </c>
      <c r="V40" s="94" t="str">
        <f>IF(DATA!X41="","",DATA!X41)</f>
        <v/>
      </c>
      <c r="W40" s="94" t="str">
        <f>IF(DATA!Y41="","",DATA!Y41)</f>
        <v/>
      </c>
      <c r="X40" s="195" t="str" cm="1">
        <f t="array" ref="X40">IF(AND(_xlfn.HSTACK(I40,L40,O40,R40,S40,T40,U40,V40)=""),"",SUMPRODUCT(_xlfn.HSTACK(I40,L40,O40,R40,S40,T40,U40,V40),{1,1,1,1,1,1,1,1}))</f>
        <v/>
      </c>
      <c r="Y40" s="196" t="str" cm="1">
        <f t="array" ref="Y40">IF(COUNT(X40)=1,$Y$16*AVERAGE(IFERROR(_xlfn.HSTACK(G40:H40,J40:K40,M40:N40,P40:Q40,S40:V40)/TRANSPOSE(DATA!$AC$19:$AC$30),"")),"-")</f>
        <v>-</v>
      </c>
      <c r="Z40" s="202" t="str">
        <f t="shared" si="1"/>
        <v/>
      </c>
      <c r="AA40" s="170" t="str">
        <f t="shared" si="2"/>
        <v>Très Bien</v>
      </c>
      <c r="AB40" s="66" t="e">
        <f t="shared" si="0"/>
        <v>#VALUE!</v>
      </c>
      <c r="AC40" s="66" t="str">
        <f t="shared" si="3"/>
        <v/>
      </c>
    </row>
    <row r="41" spans="1:29" ht="15" customHeight="1" x14ac:dyDescent="0.25">
      <c r="A41" s="33">
        <f>DATA!A42</f>
        <v>24</v>
      </c>
      <c r="B41" s="93" t="str">
        <f>UPPER(DATA!B42)</f>
        <v>LISSA</v>
      </c>
      <c r="C41" s="135" t="str">
        <f>UPPER(DATA!C42)</f>
        <v>ARIN</v>
      </c>
      <c r="D41" s="93" t="str">
        <f>PROPER(DATA!G42)</f>
        <v>Présente</v>
      </c>
      <c r="E41" s="133" t="str">
        <f>PROPER(DATA!H42)</f>
        <v>F</v>
      </c>
      <c r="F41" s="134" t="str">
        <f>UPPER(DATA!I42)</f>
        <v>CM2</v>
      </c>
      <c r="G41" s="94" t="str">
        <f>IF(DATA!M42="","",DATA!M42)</f>
        <v/>
      </c>
      <c r="H41" s="94" t="str">
        <f>IF(DATA!N42="","",DATA!N42)</f>
        <v/>
      </c>
      <c r="I41" s="173" t="str" cm="1">
        <f t="array" ref="I41">IF(AND(G41:H41=""),"",SUMIF(G41:H41,"&lt;&gt;"))</f>
        <v/>
      </c>
      <c r="J41" s="94" t="str">
        <f>IF(DATA!O42="","",DATA!O42)</f>
        <v/>
      </c>
      <c r="K41" s="94" t="str">
        <f>IF(DATA!P42="","",DATA!P42)</f>
        <v/>
      </c>
      <c r="L41" s="173" t="str" cm="1">
        <f t="array" ref="L41">IF(AND(J41:K41=""),"",SUMIF(J41:K41,"&lt;&gt;"))</f>
        <v/>
      </c>
      <c r="M41" s="94" t="str">
        <f>IF(DATA!Q42="","",DATA!Q42)</f>
        <v/>
      </c>
      <c r="N41" s="94" t="str">
        <f>IF(DATA!R42="","",DATA!R42)</f>
        <v/>
      </c>
      <c r="O41" s="173" t="str" cm="1">
        <f t="array" ref="O41">IF(AND(M41:N41=""),"",SUMIF(M41:N41,"&lt;&gt;"))</f>
        <v/>
      </c>
      <c r="P41" s="94" t="str">
        <f>IF(DATA!S42="","",DATA!S42)</f>
        <v/>
      </c>
      <c r="Q41" s="94" t="str">
        <f>IF(DATA!T42="","",DATA!T42)</f>
        <v/>
      </c>
      <c r="R41" s="173" t="str" cm="1">
        <f t="array" ref="R41">IF(AND(P41:Q41=""),"",SUMIF(P41:Q41,"&lt;&gt;"))</f>
        <v/>
      </c>
      <c r="S41" s="94" t="str">
        <f>IF(DATA!U42="","",DATA!U42)</f>
        <v/>
      </c>
      <c r="T41" s="94" t="str">
        <f>IF(DATA!V42="","",DATA!V42)</f>
        <v/>
      </c>
      <c r="U41" s="94" t="str">
        <f>IF(DATA!W42="","",DATA!W42)</f>
        <v/>
      </c>
      <c r="V41" s="94" t="str">
        <f>IF(DATA!X42="","",DATA!X42)</f>
        <v/>
      </c>
      <c r="W41" s="94" t="str">
        <f>IF(DATA!Y42="","",DATA!Y42)</f>
        <v/>
      </c>
      <c r="X41" s="195" t="str" cm="1">
        <f t="array" ref="X41">IF(AND(_xlfn.HSTACK(I41,L41,O41,R41,S41,T41,U41,V41)=""),"",SUMPRODUCT(_xlfn.HSTACK(I41,L41,O41,R41,S41,T41,U41,V41),{1,1,1,1,1,1,1,1}))</f>
        <v/>
      </c>
      <c r="Y41" s="196" t="str" cm="1">
        <f t="array" ref="Y41">IF(COUNT(X41)=1,$Y$16*AVERAGE(IFERROR(_xlfn.HSTACK(G41:H41,J41:K41,M41:N41,P41:Q41,S41:V41)/TRANSPOSE(DATA!$AC$19:$AC$30),"")),"-")</f>
        <v>-</v>
      </c>
      <c r="Z41" s="202" t="str">
        <f t="shared" si="1"/>
        <v/>
      </c>
      <c r="AA41" s="170" t="str">
        <f t="shared" si="2"/>
        <v>Très Bien</v>
      </c>
      <c r="AB41" s="66" t="e">
        <f t="shared" si="0"/>
        <v>#VALUE!</v>
      </c>
      <c r="AC41" s="66" t="str">
        <f t="shared" si="3"/>
        <v/>
      </c>
    </row>
    <row r="42" spans="1:29" ht="15" customHeight="1" x14ac:dyDescent="0.25">
      <c r="A42" s="33">
        <f>DATA!A43</f>
        <v>25</v>
      </c>
      <c r="B42" s="93" t="str">
        <f>UPPER(DATA!B43)</f>
        <v>SASHA</v>
      </c>
      <c r="C42" s="135" t="str">
        <f>UPPER(DATA!C43)</f>
        <v>WILLIAMS</v>
      </c>
      <c r="D42" s="93" t="str">
        <f>PROPER(DATA!G43)</f>
        <v>Présente</v>
      </c>
      <c r="E42" s="133" t="str">
        <f>PROPER(DATA!H43)</f>
        <v>F</v>
      </c>
      <c r="F42" s="134" t="str">
        <f>UPPER(DATA!I43)</f>
        <v>CM2</v>
      </c>
      <c r="G42" s="94" t="str">
        <f>IF(DATA!M43="","",DATA!M43)</f>
        <v/>
      </c>
      <c r="H42" s="94" t="str">
        <f>IF(DATA!N43="","",DATA!N43)</f>
        <v/>
      </c>
      <c r="I42" s="173" t="str" cm="1">
        <f t="array" ref="I42">IF(AND(G42:H42=""),"",SUMIF(G42:H42,"&lt;&gt;"))</f>
        <v/>
      </c>
      <c r="J42" s="94" t="str">
        <f>IF(DATA!O43="","",DATA!O43)</f>
        <v/>
      </c>
      <c r="K42" s="94" t="str">
        <f>IF(DATA!P43="","",DATA!P43)</f>
        <v/>
      </c>
      <c r="L42" s="173" t="str" cm="1">
        <f t="array" ref="L42">IF(AND(J42:K42=""),"",SUMIF(J42:K42,"&lt;&gt;"))</f>
        <v/>
      </c>
      <c r="M42" s="94" t="str">
        <f>IF(DATA!Q43="","",DATA!Q43)</f>
        <v/>
      </c>
      <c r="N42" s="94" t="str">
        <f>IF(DATA!R43="","",DATA!R43)</f>
        <v/>
      </c>
      <c r="O42" s="173" t="str" cm="1">
        <f t="array" ref="O42">IF(AND(M42:N42=""),"",SUMIF(M42:N42,"&lt;&gt;"))</f>
        <v/>
      </c>
      <c r="P42" s="94" t="str">
        <f>IF(DATA!S43="","",DATA!S43)</f>
        <v/>
      </c>
      <c r="Q42" s="94" t="str">
        <f>IF(DATA!T43="","",DATA!T43)</f>
        <v/>
      </c>
      <c r="R42" s="173" t="str" cm="1">
        <f t="array" ref="R42">IF(AND(P42:Q42=""),"",SUMIF(P42:Q42,"&lt;&gt;"))</f>
        <v/>
      </c>
      <c r="S42" s="94" t="str">
        <f>IF(DATA!U43="","",DATA!U43)</f>
        <v/>
      </c>
      <c r="T42" s="94" t="str">
        <f>IF(DATA!V43="","",DATA!V43)</f>
        <v/>
      </c>
      <c r="U42" s="94" t="str">
        <f>IF(DATA!W43="","",DATA!W43)</f>
        <v/>
      </c>
      <c r="V42" s="94" t="str">
        <f>IF(DATA!X43="","",DATA!X43)</f>
        <v/>
      </c>
      <c r="W42" s="94" t="str">
        <f>IF(DATA!Y43="","",DATA!Y43)</f>
        <v/>
      </c>
      <c r="X42" s="195" t="str" cm="1">
        <f t="array" ref="X42">IF(AND(_xlfn.HSTACK(I42,L42,O42,R42,S42,T42,U42,V42)=""),"",SUMPRODUCT(_xlfn.HSTACK(I42,L42,O42,R42,S42,T42,U42,V42),{1,1,1,1,1,1,1,1}))</f>
        <v/>
      </c>
      <c r="Y42" s="196" t="str" cm="1">
        <f t="array" ref="Y42">IF(COUNT(X42)=1,$Y$16*AVERAGE(IFERROR(_xlfn.HSTACK(G42:H42,J42:K42,M42:N42,P42:Q42,S42:V42)/TRANSPOSE(DATA!$AC$19:$AC$30),"")),"-")</f>
        <v>-</v>
      </c>
      <c r="Z42" s="202" t="str">
        <f t="shared" si="1"/>
        <v/>
      </c>
      <c r="AA42" s="170" t="str">
        <f t="shared" si="2"/>
        <v>Très Bien</v>
      </c>
      <c r="AB42" s="66" t="e">
        <f t="shared" si="0"/>
        <v>#VALUE!</v>
      </c>
      <c r="AC42" s="66" t="str">
        <f t="shared" si="3"/>
        <v/>
      </c>
    </row>
    <row r="43" spans="1:29" ht="15" customHeight="1" x14ac:dyDescent="0.25">
      <c r="A43" s="33">
        <f>DATA!A44</f>
        <v>26</v>
      </c>
      <c r="B43" s="93" t="str">
        <f>UPPER(DATA!B44)</f>
        <v>EZEKIEL</v>
      </c>
      <c r="C43" s="135" t="str">
        <f>UPPER(DATA!C44)</f>
        <v>EZEKIEL</v>
      </c>
      <c r="D43" s="93" t="str">
        <f>PROPER(DATA!G44)</f>
        <v>Présent</v>
      </c>
      <c r="E43" s="133" t="str">
        <f>PROPER(DATA!H44)</f>
        <v>M</v>
      </c>
      <c r="F43" s="134" t="str">
        <f>UPPER(DATA!I44)</f>
        <v>CM2</v>
      </c>
      <c r="G43" s="94" t="str">
        <f>IF(DATA!M44="","",DATA!M44)</f>
        <v/>
      </c>
      <c r="H43" s="94" t="str">
        <f>IF(DATA!N44="","",DATA!N44)</f>
        <v/>
      </c>
      <c r="I43" s="173" t="str" cm="1">
        <f t="array" ref="I43">IF(AND(G43:H43=""),"",SUMIF(G43:H43,"&lt;&gt;"))</f>
        <v/>
      </c>
      <c r="J43" s="94" t="str">
        <f>IF(DATA!O44="","",DATA!O44)</f>
        <v/>
      </c>
      <c r="K43" s="94" t="str">
        <f>IF(DATA!P44="","",DATA!P44)</f>
        <v/>
      </c>
      <c r="L43" s="173" t="str" cm="1">
        <f t="array" ref="L43">IF(AND(J43:K43=""),"",SUMIF(J43:K43,"&lt;&gt;"))</f>
        <v/>
      </c>
      <c r="M43" s="94" t="str">
        <f>IF(DATA!Q44="","",DATA!Q44)</f>
        <v/>
      </c>
      <c r="N43" s="94" t="str">
        <f>IF(DATA!R44="","",DATA!R44)</f>
        <v/>
      </c>
      <c r="O43" s="173" t="str" cm="1">
        <f t="array" ref="O43">IF(AND(M43:N43=""),"",SUMIF(M43:N43,"&lt;&gt;"))</f>
        <v/>
      </c>
      <c r="P43" s="94" t="str">
        <f>IF(DATA!S44="","",DATA!S44)</f>
        <v/>
      </c>
      <c r="Q43" s="94" t="str">
        <f>IF(DATA!T44="","",DATA!T44)</f>
        <v/>
      </c>
      <c r="R43" s="173" t="str" cm="1">
        <f t="array" ref="R43">IF(AND(P43:Q43=""),"",SUMIF(P43:Q43,"&lt;&gt;"))</f>
        <v/>
      </c>
      <c r="S43" s="94" t="str">
        <f>IF(DATA!U44="","",DATA!U44)</f>
        <v/>
      </c>
      <c r="T43" s="94" t="str">
        <f>IF(DATA!V44="","",DATA!V44)</f>
        <v/>
      </c>
      <c r="U43" s="94" t="str">
        <f>IF(DATA!W44="","",DATA!W44)</f>
        <v/>
      </c>
      <c r="V43" s="94" t="str">
        <f>IF(DATA!X44="","",DATA!X44)</f>
        <v/>
      </c>
      <c r="W43" s="94" t="str">
        <f>IF(DATA!Y44="","",DATA!Y44)</f>
        <v/>
      </c>
      <c r="X43" s="195" t="str" cm="1">
        <f t="array" ref="X43">IF(AND(_xlfn.HSTACK(I43,L43,O43,R43,S43,T43,U43,V43)=""),"",SUMPRODUCT(_xlfn.HSTACK(I43,L43,O43,R43,S43,T43,U43,V43),{1,1,1,1,1,1,1,1}))</f>
        <v/>
      </c>
      <c r="Y43" s="196" t="str" cm="1">
        <f t="array" ref="Y43">IF(COUNT(X43)=1,$Y$16*AVERAGE(IFERROR(_xlfn.HSTACK(G43:H43,J43:K43,M43:N43,P43:Q43,S43:V43)/TRANSPOSE(DATA!$AC$19:$AC$30),"")),"-")</f>
        <v>-</v>
      </c>
      <c r="Z43" s="202" t="str">
        <f t="shared" si="1"/>
        <v/>
      </c>
      <c r="AA43" s="170" t="str">
        <f t="shared" si="2"/>
        <v>Très Bien</v>
      </c>
      <c r="AB43" s="66" t="e">
        <f t="shared" si="0"/>
        <v>#VALUE!</v>
      </c>
      <c r="AC43" s="66" t="str">
        <f t="shared" si="3"/>
        <v/>
      </c>
    </row>
    <row r="44" spans="1:29" ht="15" customHeight="1" x14ac:dyDescent="0.25">
      <c r="A44" s="33">
        <f>DATA!A45</f>
        <v>27</v>
      </c>
      <c r="B44" s="93" t="str">
        <f>UPPER(DATA!B45)</f>
        <v>TARA</v>
      </c>
      <c r="C44" s="135" t="str">
        <f>UPPER(DATA!C45)</f>
        <v>CHAMBLER</v>
      </c>
      <c r="D44" s="93" t="str">
        <f>PROPER(DATA!G45)</f>
        <v>Présente</v>
      </c>
      <c r="E44" s="133" t="str">
        <f>PROPER(DATA!H45)</f>
        <v>F</v>
      </c>
      <c r="F44" s="134" t="str">
        <f>UPPER(DATA!I45)</f>
        <v>CM2</v>
      </c>
      <c r="G44" s="94" t="str">
        <f>IF(DATA!M45="","",DATA!M45)</f>
        <v/>
      </c>
      <c r="H44" s="94" t="str">
        <f>IF(DATA!N45="","",DATA!N45)</f>
        <v/>
      </c>
      <c r="I44" s="173" t="str" cm="1">
        <f t="array" ref="I44">IF(AND(G44:H44=""),"",SUMIF(G44:H44,"&lt;&gt;"))</f>
        <v/>
      </c>
      <c r="J44" s="94" t="str">
        <f>IF(DATA!O45="","",DATA!O45)</f>
        <v/>
      </c>
      <c r="K44" s="94" t="str">
        <f>IF(DATA!P45="","",DATA!P45)</f>
        <v/>
      </c>
      <c r="L44" s="173" t="str" cm="1">
        <f t="array" ref="L44">IF(AND(J44:K44=""),"",SUMIF(J44:K44,"&lt;&gt;"))</f>
        <v/>
      </c>
      <c r="M44" s="94" t="str">
        <f>IF(DATA!Q45="","",DATA!Q45)</f>
        <v/>
      </c>
      <c r="N44" s="94" t="str">
        <f>IF(DATA!R45="","",DATA!R45)</f>
        <v/>
      </c>
      <c r="O44" s="173" t="str" cm="1">
        <f t="array" ref="O44">IF(AND(M44:N44=""),"",SUMIF(M44:N44,"&lt;&gt;"))</f>
        <v/>
      </c>
      <c r="P44" s="94" t="str">
        <f>IF(DATA!S45="","",DATA!S45)</f>
        <v/>
      </c>
      <c r="Q44" s="94" t="str">
        <f>IF(DATA!T45="","",DATA!T45)</f>
        <v/>
      </c>
      <c r="R44" s="173" t="str" cm="1">
        <f t="array" ref="R44">IF(AND(P44:Q44=""),"",SUMIF(P44:Q44,"&lt;&gt;"))</f>
        <v/>
      </c>
      <c r="S44" s="94" t="str">
        <f>IF(DATA!U45="","",DATA!U45)</f>
        <v/>
      </c>
      <c r="T44" s="94" t="str">
        <f>IF(DATA!V45="","",DATA!V45)</f>
        <v/>
      </c>
      <c r="U44" s="94" t="str">
        <f>IF(DATA!W45="","",DATA!W45)</f>
        <v/>
      </c>
      <c r="V44" s="94" t="str">
        <f>IF(DATA!X45="","",DATA!X45)</f>
        <v/>
      </c>
      <c r="W44" s="94" t="str">
        <f>IF(DATA!Y45="","",DATA!Y45)</f>
        <v/>
      </c>
      <c r="X44" s="195" t="str" cm="1">
        <f t="array" ref="X44">IF(AND(_xlfn.HSTACK(I44,L44,O44,R44,S44,T44,U44,V44)=""),"",SUMPRODUCT(_xlfn.HSTACK(I44,L44,O44,R44,S44,T44,U44,V44),{1,1,1,1,1,1,1,1}))</f>
        <v/>
      </c>
      <c r="Y44" s="196" t="str" cm="1">
        <f t="array" ref="Y44">IF(COUNT(X44)=1,$Y$16*AVERAGE(IFERROR(_xlfn.HSTACK(G44:H44,J44:K44,M44:N44,P44:Q44,S44:V44)/TRANSPOSE(DATA!$AC$19:$AC$30),"")),"-")</f>
        <v>-</v>
      </c>
      <c r="Z44" s="202" t="str">
        <f t="shared" si="1"/>
        <v/>
      </c>
      <c r="AA44" s="170" t="str">
        <f t="shared" si="2"/>
        <v>Très Bien</v>
      </c>
      <c r="AB44" s="66" t="e">
        <f t="shared" si="0"/>
        <v>#VALUE!</v>
      </c>
      <c r="AC44" s="66" t="str">
        <f t="shared" si="3"/>
        <v/>
      </c>
    </row>
    <row r="45" spans="1:29" ht="15" customHeight="1" x14ac:dyDescent="0.25">
      <c r="A45" s="33">
        <f>DATA!A46</f>
        <v>28</v>
      </c>
      <c r="B45" s="93" t="str">
        <f>UPPER(DATA!B46)</f>
        <v>GABRIEL</v>
      </c>
      <c r="C45" s="135" t="str">
        <f>UPPER(DATA!C46)</f>
        <v>STOKES</v>
      </c>
      <c r="D45" s="93" t="str">
        <f>PROPER(DATA!G46)</f>
        <v>Présent</v>
      </c>
      <c r="E45" s="133" t="str">
        <f>PROPER(DATA!H46)</f>
        <v>M</v>
      </c>
      <c r="F45" s="134" t="str">
        <f>UPPER(DATA!I46)</f>
        <v>CM2</v>
      </c>
      <c r="G45" s="94" t="str">
        <f>IF(DATA!M46="","",DATA!M46)</f>
        <v/>
      </c>
      <c r="H45" s="94" t="str">
        <f>IF(DATA!N46="","",DATA!N46)</f>
        <v/>
      </c>
      <c r="I45" s="173" t="str" cm="1">
        <f t="array" ref="I45">IF(AND(G45:H45=""),"",SUMIF(G45:H45,"&lt;&gt;"))</f>
        <v/>
      </c>
      <c r="J45" s="94" t="str">
        <f>IF(DATA!O46="","",DATA!O46)</f>
        <v/>
      </c>
      <c r="K45" s="94" t="str">
        <f>IF(DATA!P46="","",DATA!P46)</f>
        <v/>
      </c>
      <c r="L45" s="173" t="str" cm="1">
        <f t="array" ref="L45">IF(AND(J45:K45=""),"",SUMIF(J45:K45,"&lt;&gt;"))</f>
        <v/>
      </c>
      <c r="M45" s="94" t="str">
        <f>IF(DATA!Q46="","",DATA!Q46)</f>
        <v/>
      </c>
      <c r="N45" s="94" t="str">
        <f>IF(DATA!R46="","",DATA!R46)</f>
        <v/>
      </c>
      <c r="O45" s="173" t="str" cm="1">
        <f t="array" ref="O45">IF(AND(M45:N45=""),"",SUMIF(M45:N45,"&lt;&gt;"))</f>
        <v/>
      </c>
      <c r="P45" s="94" t="str">
        <f>IF(DATA!S46="","",DATA!S46)</f>
        <v/>
      </c>
      <c r="Q45" s="94" t="str">
        <f>IF(DATA!T46="","",DATA!T46)</f>
        <v/>
      </c>
      <c r="R45" s="173" t="str" cm="1">
        <f t="array" ref="R45">IF(AND(P45:Q45=""),"",SUMIF(P45:Q45,"&lt;&gt;"))</f>
        <v/>
      </c>
      <c r="S45" s="94" t="str">
        <f>IF(DATA!U46="","",DATA!U46)</f>
        <v/>
      </c>
      <c r="T45" s="94" t="str">
        <f>IF(DATA!V46="","",DATA!V46)</f>
        <v/>
      </c>
      <c r="U45" s="94" t="str">
        <f>IF(DATA!W46="","",DATA!W46)</f>
        <v/>
      </c>
      <c r="V45" s="94" t="str">
        <f>IF(DATA!X46="","",DATA!X46)</f>
        <v/>
      </c>
      <c r="W45" s="94" t="str">
        <f>IF(DATA!Y46="","",DATA!Y46)</f>
        <v/>
      </c>
      <c r="X45" s="195" t="str" cm="1">
        <f t="array" ref="X45">IF(AND(_xlfn.HSTACK(I45,L45,O45,R45,S45,T45,U45,V45)=""),"",SUMPRODUCT(_xlfn.HSTACK(I45,L45,O45,R45,S45,T45,U45,V45),{1,1,1,1,1,1,1,1}))</f>
        <v/>
      </c>
      <c r="Y45" s="196" t="str" cm="1">
        <f t="array" ref="Y45">IF(COUNT(X45)=1,$Y$16*AVERAGE(IFERROR(_xlfn.HSTACK(G45:H45,J45:K45,M45:N45,P45:Q45,S45:V45)/TRANSPOSE(DATA!$AC$19:$AC$30),"")),"-")</f>
        <v>-</v>
      </c>
      <c r="Z45" s="202" t="str">
        <f t="shared" si="1"/>
        <v/>
      </c>
      <c r="AA45" s="170" t="str">
        <f t="shared" si="2"/>
        <v>Très Bien</v>
      </c>
      <c r="AB45" s="66" t="e">
        <f t="shared" si="0"/>
        <v>#VALUE!</v>
      </c>
      <c r="AC45" s="66" t="str">
        <f t="shared" si="3"/>
        <v/>
      </c>
    </row>
    <row r="46" spans="1:29" ht="15" customHeight="1" x14ac:dyDescent="0.25">
      <c r="A46" s="33">
        <f>DATA!A47</f>
        <v>29</v>
      </c>
      <c r="B46" s="93" t="str">
        <f>UPPER(DATA!B47)</f>
        <v>JESUS</v>
      </c>
      <c r="C46" s="135" t="str">
        <f>UPPER(DATA!C47)</f>
        <v>MONROE</v>
      </c>
      <c r="D46" s="93" t="str">
        <f>PROPER(DATA!G47)</f>
        <v>Présent</v>
      </c>
      <c r="E46" s="133" t="str">
        <f>PROPER(DATA!H47)</f>
        <v>M</v>
      </c>
      <c r="F46" s="134" t="str">
        <f>UPPER(DATA!I47)</f>
        <v>CM2</v>
      </c>
      <c r="G46" s="94" t="str">
        <f>IF(DATA!M47="","",DATA!M47)</f>
        <v/>
      </c>
      <c r="H46" s="94" t="str">
        <f>IF(DATA!N47="","",DATA!N47)</f>
        <v/>
      </c>
      <c r="I46" s="173" t="str" cm="1">
        <f t="array" ref="I46">IF(AND(G46:H46=""),"",SUMIF(G46:H46,"&lt;&gt;"))</f>
        <v/>
      </c>
      <c r="J46" s="94" t="str">
        <f>IF(DATA!O47="","",DATA!O47)</f>
        <v/>
      </c>
      <c r="K46" s="94" t="str">
        <f>IF(DATA!P47="","",DATA!P47)</f>
        <v/>
      </c>
      <c r="L46" s="173" t="str" cm="1">
        <f t="array" ref="L46">IF(AND(J46:K46=""),"",SUMIF(J46:K46,"&lt;&gt;"))</f>
        <v/>
      </c>
      <c r="M46" s="94" t="str">
        <f>IF(DATA!Q47="","",DATA!Q47)</f>
        <v/>
      </c>
      <c r="N46" s="94" t="str">
        <f>IF(DATA!R47="","",DATA!R47)</f>
        <v/>
      </c>
      <c r="O46" s="173" t="str" cm="1">
        <f t="array" ref="O46">IF(AND(M46:N46=""),"",SUMIF(M46:N46,"&lt;&gt;"))</f>
        <v/>
      </c>
      <c r="P46" s="94" t="str">
        <f>IF(DATA!S47="","",DATA!S47)</f>
        <v/>
      </c>
      <c r="Q46" s="94" t="str">
        <f>IF(DATA!T47="","",DATA!T47)</f>
        <v/>
      </c>
      <c r="R46" s="173" t="str" cm="1">
        <f t="array" ref="R46">IF(AND(P46:Q46=""),"",SUMIF(P46:Q46,"&lt;&gt;"))</f>
        <v/>
      </c>
      <c r="S46" s="94" t="str">
        <f>IF(DATA!U47="","",DATA!U47)</f>
        <v/>
      </c>
      <c r="T46" s="94" t="str">
        <f>IF(DATA!V47="","",DATA!V47)</f>
        <v/>
      </c>
      <c r="U46" s="94" t="str">
        <f>IF(DATA!W47="","",DATA!W47)</f>
        <v/>
      </c>
      <c r="V46" s="94" t="str">
        <f>IF(DATA!X47="","",DATA!X47)</f>
        <v/>
      </c>
      <c r="W46" s="94" t="str">
        <f>IF(DATA!Y47="","",DATA!Y47)</f>
        <v/>
      </c>
      <c r="X46" s="195" t="str" cm="1">
        <f t="array" ref="X46">IF(AND(_xlfn.HSTACK(I46,L46,O46,R46,S46,T46,U46,V46)=""),"",SUMPRODUCT(_xlfn.HSTACK(I46,L46,O46,R46,S46,T46,U46,V46),{1,1,1,1,1,1,1,1}))</f>
        <v/>
      </c>
      <c r="Y46" s="196" t="str" cm="1">
        <f t="array" ref="Y46">IF(COUNT(X46)=1,$Y$16*AVERAGE(IFERROR(_xlfn.HSTACK(G46:H46,J46:K46,M46:N46,P46:Q46,S46:V46)/TRANSPOSE(DATA!$AC$19:$AC$30),"")),"-")</f>
        <v>-</v>
      </c>
      <c r="Z46" s="202" t="str">
        <f t="shared" si="1"/>
        <v/>
      </c>
      <c r="AA46" s="170" t="str">
        <f t="shared" si="2"/>
        <v>Très Bien</v>
      </c>
      <c r="AB46" s="66" t="e">
        <f t="shared" si="0"/>
        <v>#VALUE!</v>
      </c>
      <c r="AC46" s="66" t="str">
        <f t="shared" si="3"/>
        <v/>
      </c>
    </row>
    <row r="47" spans="1:29" ht="15" customHeight="1" x14ac:dyDescent="0.25">
      <c r="A47" s="33">
        <f>DATA!A48</f>
        <v>30</v>
      </c>
      <c r="B47" s="93" t="str">
        <f>UPPER(DATA!B48)</f>
        <v>JACK</v>
      </c>
      <c r="C47" s="135" t="str">
        <f>UPPER(DATA!C48)</f>
        <v>BAUER</v>
      </c>
      <c r="D47" s="93" t="str">
        <f>PROPER(DATA!G48)</f>
        <v>Présent</v>
      </c>
      <c r="E47" s="133" t="str">
        <f>PROPER(DATA!H48)</f>
        <v>M</v>
      </c>
      <c r="F47" s="134" t="str">
        <f>UPPER(DATA!I48)</f>
        <v>CM3</v>
      </c>
      <c r="G47" s="94" t="str">
        <f>IF(DATA!M48="","",DATA!M48)</f>
        <v/>
      </c>
      <c r="H47" s="94" t="str">
        <f>IF(DATA!N48="","",DATA!N48)</f>
        <v/>
      </c>
      <c r="I47" s="173" t="str" cm="1">
        <f t="array" ref="I47">IF(AND(G47:H47=""),"",SUMIF(G47:H47,"&lt;&gt;"))</f>
        <v/>
      </c>
      <c r="J47" s="94" t="str">
        <f>IF(DATA!O48="","",DATA!O48)</f>
        <v/>
      </c>
      <c r="K47" s="94" t="str">
        <f>IF(DATA!P48="","",DATA!P48)</f>
        <v/>
      </c>
      <c r="L47" s="173" t="str" cm="1">
        <f t="array" ref="L47">IF(AND(J47:K47=""),"",SUMIF(J47:K47,"&lt;&gt;"))</f>
        <v/>
      </c>
      <c r="M47" s="94" t="str">
        <f>IF(DATA!Q48="","",DATA!Q48)</f>
        <v/>
      </c>
      <c r="N47" s="94" t="str">
        <f>IF(DATA!R48="","",DATA!R48)</f>
        <v/>
      </c>
      <c r="O47" s="173" t="str" cm="1">
        <f t="array" ref="O47">IF(AND(M47:N47=""),"",SUMIF(M47:N47,"&lt;&gt;"))</f>
        <v/>
      </c>
      <c r="P47" s="94" t="str">
        <f>IF(DATA!S48="","",DATA!S48)</f>
        <v/>
      </c>
      <c r="Q47" s="94" t="str">
        <f>IF(DATA!T48="","",DATA!T48)</f>
        <v/>
      </c>
      <c r="R47" s="173" t="str" cm="1">
        <f t="array" ref="R47">IF(AND(P47:Q47=""),"",SUMIF(P47:Q47,"&lt;&gt;"))</f>
        <v/>
      </c>
      <c r="S47" s="94" t="str">
        <f>IF(DATA!U48="","",DATA!U48)</f>
        <v/>
      </c>
      <c r="T47" s="94" t="str">
        <f>IF(DATA!V48="","",DATA!V48)</f>
        <v/>
      </c>
      <c r="U47" s="94" t="str">
        <f>IF(DATA!W48="","",DATA!W48)</f>
        <v/>
      </c>
      <c r="V47" s="94" t="str">
        <f>IF(DATA!X48="","",DATA!X48)</f>
        <v/>
      </c>
      <c r="W47" s="94" t="str">
        <f>IF(DATA!Y48="","",DATA!Y48)</f>
        <v/>
      </c>
      <c r="X47" s="195" t="str" cm="1">
        <f t="array" ref="X47">IF(AND(_xlfn.HSTACK(I47,L47,O47,R47,S47,T47,U47,V47)=""),"",SUMPRODUCT(_xlfn.HSTACK(I47,L47,O47,R47,S47,T47,U47,V47),{1,1,1,1,1,1,1,1}))</f>
        <v/>
      </c>
      <c r="Y47" s="196" t="str" cm="1">
        <f t="array" ref="Y47">IF(COUNT(X47)=1,$Y$16*AVERAGE(IFERROR(_xlfn.HSTACK(G47:H47,J47:K47,M47:N47,P47:Q47,S47:V47)/TRANSPOSE(DATA!$AC$19:$AC$30),"")),"-")</f>
        <v>-</v>
      </c>
      <c r="Z47" s="202" t="str">
        <f t="shared" si="1"/>
        <v/>
      </c>
      <c r="AA47" s="170" t="str">
        <f t="shared" si="2"/>
        <v>Très Bien</v>
      </c>
      <c r="AB47" s="66" t="e">
        <f t="shared" si="0"/>
        <v>#VALUE!</v>
      </c>
      <c r="AC47" s="66" t="str">
        <f t="shared" si="3"/>
        <v/>
      </c>
    </row>
    <row r="48" spans="1:29" ht="15" customHeight="1" x14ac:dyDescent="0.25">
      <c r="A48" s="33">
        <f>DATA!A49</f>
        <v>31</v>
      </c>
      <c r="B48" s="93" t="str">
        <f>UPPER(DATA!B49)</f>
        <v>TONY</v>
      </c>
      <c r="C48" s="135" t="str">
        <f>UPPER(DATA!C49)</f>
        <v>ALMEIDA</v>
      </c>
      <c r="D48" s="93" t="str">
        <f>PROPER(DATA!G49)</f>
        <v>Présent</v>
      </c>
      <c r="E48" s="133" t="str">
        <f>PROPER(DATA!H49)</f>
        <v>M</v>
      </c>
      <c r="F48" s="134" t="str">
        <f>UPPER(DATA!I49)</f>
        <v>CM2</v>
      </c>
      <c r="G48" s="94" t="str">
        <f>IF(DATA!M49="","",DATA!M49)</f>
        <v/>
      </c>
      <c r="H48" s="94" t="str">
        <f>IF(DATA!N49="","",DATA!N49)</f>
        <v/>
      </c>
      <c r="I48" s="173" t="str" cm="1">
        <f t="array" ref="I48">IF(AND(G48:H48=""),"",SUMIF(G48:H48,"&lt;&gt;"))</f>
        <v/>
      </c>
      <c r="J48" s="94" t="str">
        <f>IF(DATA!O49="","",DATA!O49)</f>
        <v/>
      </c>
      <c r="K48" s="94" t="str">
        <f>IF(DATA!P49="","",DATA!P49)</f>
        <v/>
      </c>
      <c r="L48" s="173" t="str" cm="1">
        <f t="array" ref="L48">IF(AND(J48:K48=""),"",SUMIF(J48:K48,"&lt;&gt;"))</f>
        <v/>
      </c>
      <c r="M48" s="94" t="str">
        <f>IF(DATA!Q49="","",DATA!Q49)</f>
        <v/>
      </c>
      <c r="N48" s="94" t="str">
        <f>IF(DATA!R49="","",DATA!R49)</f>
        <v/>
      </c>
      <c r="O48" s="173" t="str" cm="1">
        <f t="array" ref="O48">IF(AND(M48:N48=""),"",SUMIF(M48:N48,"&lt;&gt;"))</f>
        <v/>
      </c>
      <c r="P48" s="94" t="str">
        <f>IF(DATA!S49="","",DATA!S49)</f>
        <v/>
      </c>
      <c r="Q48" s="94" t="str">
        <f>IF(DATA!T49="","",DATA!T49)</f>
        <v/>
      </c>
      <c r="R48" s="173" t="str" cm="1">
        <f t="array" ref="R48">IF(AND(P48:Q48=""),"",SUMIF(P48:Q48,"&lt;&gt;"))</f>
        <v/>
      </c>
      <c r="S48" s="94" t="str">
        <f>IF(DATA!U49="","",DATA!U49)</f>
        <v/>
      </c>
      <c r="T48" s="94" t="str">
        <f>IF(DATA!V49="","",DATA!V49)</f>
        <v/>
      </c>
      <c r="U48" s="94" t="str">
        <f>IF(DATA!W49="","",DATA!W49)</f>
        <v/>
      </c>
      <c r="V48" s="94" t="str">
        <f>IF(DATA!X49="","",DATA!X49)</f>
        <v/>
      </c>
      <c r="W48" s="94" t="str">
        <f>IF(DATA!Y49="","",DATA!Y49)</f>
        <v/>
      </c>
      <c r="X48" s="195" t="str" cm="1">
        <f t="array" ref="X48">IF(AND(_xlfn.HSTACK(I48,L48,O48,R48,S48,T48,U48,V48)=""),"",SUMPRODUCT(_xlfn.HSTACK(I48,L48,O48,R48,S48,T48,U48,V48),{1,1,1,1,1,1,1,1}))</f>
        <v/>
      </c>
      <c r="Y48" s="196" t="str" cm="1">
        <f t="array" ref="Y48">IF(COUNT(X48)=1,$Y$16*AVERAGE(IFERROR(_xlfn.HSTACK(G48:H48,J48:K48,M48:N48,P48:Q48,S48:V48)/TRANSPOSE(DATA!$AC$19:$AC$30),"")),"-")</f>
        <v>-</v>
      </c>
      <c r="Z48" s="202" t="str">
        <f t="shared" si="1"/>
        <v/>
      </c>
      <c r="AA48" s="170" t="str">
        <f t="shared" si="2"/>
        <v>Très Bien</v>
      </c>
      <c r="AB48" s="66" t="e">
        <f t="shared" si="0"/>
        <v>#VALUE!</v>
      </c>
      <c r="AC48" s="66" t="str">
        <f t="shared" si="3"/>
        <v/>
      </c>
    </row>
    <row r="49" spans="1:29" ht="15" customHeight="1" x14ac:dyDescent="0.25">
      <c r="A49" s="33">
        <f>DATA!A50</f>
        <v>32</v>
      </c>
      <c r="B49" s="93" t="str">
        <f>UPPER(DATA!B50)</f>
        <v>NINA</v>
      </c>
      <c r="C49" s="135" t="str">
        <f>UPPER(DATA!C50)</f>
        <v>MAYERS</v>
      </c>
      <c r="D49" s="93" t="str">
        <f>PROPER(DATA!G50)</f>
        <v>Présente</v>
      </c>
      <c r="E49" s="133" t="str">
        <f>PROPER(DATA!H50)</f>
        <v>F</v>
      </c>
      <c r="F49" s="134" t="str">
        <f>UPPER(DATA!I50)</f>
        <v>CM2</v>
      </c>
      <c r="G49" s="94" t="str">
        <f>IF(DATA!M50="","",DATA!M50)</f>
        <v/>
      </c>
      <c r="H49" s="94" t="str">
        <f>IF(DATA!N50="","",DATA!N50)</f>
        <v/>
      </c>
      <c r="I49" s="173" t="str" cm="1">
        <f t="array" ref="I49">IF(AND(G49:H49=""),"",SUMIF(G49:H49,"&lt;&gt;"))</f>
        <v/>
      </c>
      <c r="J49" s="94" t="str">
        <f>IF(DATA!O50="","",DATA!O50)</f>
        <v/>
      </c>
      <c r="K49" s="94" t="str">
        <f>IF(DATA!P50="","",DATA!P50)</f>
        <v/>
      </c>
      <c r="L49" s="173" t="str" cm="1">
        <f t="array" ref="L49">IF(AND(J49:K49=""),"",SUMIF(J49:K49,"&lt;&gt;"))</f>
        <v/>
      </c>
      <c r="M49" s="94" t="str">
        <f>IF(DATA!Q50="","",DATA!Q50)</f>
        <v/>
      </c>
      <c r="N49" s="94" t="str">
        <f>IF(DATA!R50="","",DATA!R50)</f>
        <v/>
      </c>
      <c r="O49" s="173" t="str" cm="1">
        <f t="array" ref="O49">IF(AND(M49:N49=""),"",SUMIF(M49:N49,"&lt;&gt;"))</f>
        <v/>
      </c>
      <c r="P49" s="94" t="str">
        <f>IF(DATA!S50="","",DATA!S50)</f>
        <v/>
      </c>
      <c r="Q49" s="94" t="str">
        <f>IF(DATA!T50="","",DATA!T50)</f>
        <v/>
      </c>
      <c r="R49" s="173" t="str" cm="1">
        <f t="array" ref="R49">IF(AND(P49:Q49=""),"",SUMIF(P49:Q49,"&lt;&gt;"))</f>
        <v/>
      </c>
      <c r="S49" s="94" t="str">
        <f>IF(DATA!U50="","",DATA!U50)</f>
        <v/>
      </c>
      <c r="T49" s="94" t="str">
        <f>IF(DATA!V50="","",DATA!V50)</f>
        <v/>
      </c>
      <c r="U49" s="94" t="str">
        <f>IF(DATA!W50="","",DATA!W50)</f>
        <v/>
      </c>
      <c r="V49" s="94" t="str">
        <f>IF(DATA!X50="","",DATA!X50)</f>
        <v/>
      </c>
      <c r="W49" s="94" t="str">
        <f>IF(DATA!Y50="","",DATA!Y50)</f>
        <v/>
      </c>
      <c r="X49" s="195" t="str" cm="1">
        <f t="array" ref="X49">IF(AND(_xlfn.HSTACK(I49,L49,O49,R49,S49,T49,U49,V49)=""),"",SUMPRODUCT(_xlfn.HSTACK(I49,L49,O49,R49,S49,T49,U49,V49),{1,1,1,1,1,1,1,1}))</f>
        <v/>
      </c>
      <c r="Y49" s="196" t="str" cm="1">
        <f t="array" ref="Y49">IF(COUNT(X49)=1,$Y$16*AVERAGE(IFERROR(_xlfn.HSTACK(G49:H49,J49:K49,M49:N49,P49:Q49,S49:V49)/TRANSPOSE(DATA!$AC$19:$AC$30),"")),"-")</f>
        <v>-</v>
      </c>
      <c r="Z49" s="202" t="str">
        <f t="shared" si="1"/>
        <v/>
      </c>
      <c r="AA49" s="170" t="str">
        <f t="shared" si="2"/>
        <v>Très Bien</v>
      </c>
      <c r="AB49" s="66" t="e">
        <f t="shared" si="0"/>
        <v>#VALUE!</v>
      </c>
      <c r="AC49" s="66" t="str">
        <f t="shared" si="3"/>
        <v/>
      </c>
    </row>
    <row r="50" spans="1:29" ht="15" customHeight="1" x14ac:dyDescent="0.25">
      <c r="A50" s="33">
        <f>DATA!A51</f>
        <v>33</v>
      </c>
      <c r="B50" s="93" t="str">
        <f>UPPER(DATA!B51)</f>
        <v>DAVID</v>
      </c>
      <c r="C50" s="135" t="str">
        <f>UPPER(DATA!C51)</f>
        <v>PALMER</v>
      </c>
      <c r="D50" s="93" t="str">
        <f>PROPER(DATA!G51)</f>
        <v>Présent</v>
      </c>
      <c r="E50" s="133" t="str">
        <f>PROPER(DATA!H51)</f>
        <v>M</v>
      </c>
      <c r="F50" s="134" t="str">
        <f>UPPER(DATA!I51)</f>
        <v>CM2</v>
      </c>
      <c r="G50" s="94" t="str">
        <f>IF(DATA!M51="","",DATA!M51)</f>
        <v/>
      </c>
      <c r="H50" s="94" t="str">
        <f>IF(DATA!N51="","",DATA!N51)</f>
        <v/>
      </c>
      <c r="I50" s="173" t="str" cm="1">
        <f t="array" ref="I50">IF(AND(G50:H50=""),"",SUMIF(G50:H50,"&lt;&gt;"))</f>
        <v/>
      </c>
      <c r="J50" s="94" t="str">
        <f>IF(DATA!O51="","",DATA!O51)</f>
        <v/>
      </c>
      <c r="K50" s="94" t="str">
        <f>IF(DATA!P51="","",DATA!P51)</f>
        <v/>
      </c>
      <c r="L50" s="173" t="str" cm="1">
        <f t="array" ref="L50">IF(AND(J50:K50=""),"",SUMIF(J50:K50,"&lt;&gt;"))</f>
        <v/>
      </c>
      <c r="M50" s="94" t="str">
        <f>IF(DATA!Q51="","",DATA!Q51)</f>
        <v/>
      </c>
      <c r="N50" s="94" t="str">
        <f>IF(DATA!R51="","",DATA!R51)</f>
        <v/>
      </c>
      <c r="O50" s="173" t="str" cm="1">
        <f t="array" ref="O50">IF(AND(M50:N50=""),"",SUMIF(M50:N50,"&lt;&gt;"))</f>
        <v/>
      </c>
      <c r="P50" s="94" t="str">
        <f>IF(DATA!S51="","",DATA!S51)</f>
        <v/>
      </c>
      <c r="Q50" s="94" t="str">
        <f>IF(DATA!T51="","",DATA!T51)</f>
        <v/>
      </c>
      <c r="R50" s="173" t="str" cm="1">
        <f t="array" ref="R50">IF(AND(P50:Q50=""),"",SUMIF(P50:Q50,"&lt;&gt;"))</f>
        <v/>
      </c>
      <c r="S50" s="94" t="str">
        <f>IF(DATA!U51="","",DATA!U51)</f>
        <v/>
      </c>
      <c r="T50" s="94" t="str">
        <f>IF(DATA!V51="","",DATA!V51)</f>
        <v/>
      </c>
      <c r="U50" s="94" t="str">
        <f>IF(DATA!W51="","",DATA!W51)</f>
        <v/>
      </c>
      <c r="V50" s="94" t="str">
        <f>IF(DATA!X51="","",DATA!X51)</f>
        <v/>
      </c>
      <c r="W50" s="94" t="str">
        <f>IF(DATA!Y51="","",DATA!Y51)</f>
        <v/>
      </c>
      <c r="X50" s="195" t="str" cm="1">
        <f t="array" ref="X50">IF(AND(_xlfn.HSTACK(I50,L50,O50,R50,S50,T50,U50,V50)=""),"",SUMPRODUCT(_xlfn.HSTACK(I50,L50,O50,R50,S50,T50,U50,V50),{1,1,1,1,1,1,1,1}))</f>
        <v/>
      </c>
      <c r="Y50" s="196" t="str" cm="1">
        <f t="array" ref="Y50">IF(COUNT(X50)=1,$Y$16*AVERAGE(IFERROR(_xlfn.HSTACK(G50:H50,J50:K50,M50:N50,P50:Q50,S50:V50)/TRANSPOSE(DATA!$AC$19:$AC$30),"")),"-")</f>
        <v>-</v>
      </c>
      <c r="Z50" s="202" t="str">
        <f t="shared" si="1"/>
        <v/>
      </c>
      <c r="AA50" s="170" t="str">
        <f t="shared" si="2"/>
        <v>Très Bien</v>
      </c>
      <c r="AB50" s="66" t="e">
        <f t="shared" ref="AB50:AB81" si="4">RANK(Y50,$Y$18:$Y$117,)</f>
        <v>#VALUE!</v>
      </c>
      <c r="AC50" s="66" t="str">
        <f t="shared" si="3"/>
        <v/>
      </c>
    </row>
    <row r="51" spans="1:29" ht="15" customHeight="1" x14ac:dyDescent="0.25">
      <c r="A51" s="33">
        <f>DATA!A52</f>
        <v>34</v>
      </c>
      <c r="B51" s="93" t="str">
        <f>UPPER(DATA!B52)</f>
        <v>KATE</v>
      </c>
      <c r="C51" s="135" t="str">
        <f>UPPER(DATA!C52)</f>
        <v>WARNER</v>
      </c>
      <c r="D51" s="93" t="str">
        <f>PROPER(DATA!G52)</f>
        <v>Présente</v>
      </c>
      <c r="E51" s="133" t="str">
        <f>PROPER(DATA!H52)</f>
        <v>F</v>
      </c>
      <c r="F51" s="134" t="str">
        <f>UPPER(DATA!I52)</f>
        <v>CM2</v>
      </c>
      <c r="G51" s="94" t="str">
        <f>IF(DATA!M52="","",DATA!M52)</f>
        <v/>
      </c>
      <c r="H51" s="94" t="str">
        <f>IF(DATA!N52="","",DATA!N52)</f>
        <v/>
      </c>
      <c r="I51" s="173" t="str" cm="1">
        <f t="array" ref="I51">IF(AND(G51:H51=""),"",SUMIF(G51:H51,"&lt;&gt;"))</f>
        <v/>
      </c>
      <c r="J51" s="94" t="str">
        <f>IF(DATA!O52="","",DATA!O52)</f>
        <v/>
      </c>
      <c r="K51" s="94" t="str">
        <f>IF(DATA!P52="","",DATA!P52)</f>
        <v/>
      </c>
      <c r="L51" s="173" t="str" cm="1">
        <f t="array" ref="L51">IF(AND(J51:K51=""),"",SUMIF(J51:K51,"&lt;&gt;"))</f>
        <v/>
      </c>
      <c r="M51" s="94" t="str">
        <f>IF(DATA!Q52="","",DATA!Q52)</f>
        <v/>
      </c>
      <c r="N51" s="94" t="str">
        <f>IF(DATA!R52="","",DATA!R52)</f>
        <v/>
      </c>
      <c r="O51" s="173" t="str" cm="1">
        <f t="array" ref="O51">IF(AND(M51:N51=""),"",SUMIF(M51:N51,"&lt;&gt;"))</f>
        <v/>
      </c>
      <c r="P51" s="94" t="str">
        <f>IF(DATA!S52="","",DATA!S52)</f>
        <v/>
      </c>
      <c r="Q51" s="94" t="str">
        <f>IF(DATA!T52="","",DATA!T52)</f>
        <v/>
      </c>
      <c r="R51" s="173" t="str" cm="1">
        <f t="array" ref="R51">IF(AND(P51:Q51=""),"",SUMIF(P51:Q51,"&lt;&gt;"))</f>
        <v/>
      </c>
      <c r="S51" s="94" t="str">
        <f>IF(DATA!U52="","",DATA!U52)</f>
        <v/>
      </c>
      <c r="T51" s="94" t="str">
        <f>IF(DATA!V52="","",DATA!V52)</f>
        <v/>
      </c>
      <c r="U51" s="94" t="str">
        <f>IF(DATA!W52="","",DATA!W52)</f>
        <v/>
      </c>
      <c r="V51" s="94" t="str">
        <f>IF(DATA!X52="","",DATA!X52)</f>
        <v/>
      </c>
      <c r="W51" s="94" t="str">
        <f>IF(DATA!Y52="","",DATA!Y52)</f>
        <v/>
      </c>
      <c r="X51" s="195" t="str" cm="1">
        <f t="array" ref="X51">IF(AND(_xlfn.HSTACK(I51,L51,O51,R51,S51,T51,U51,V51)=""),"",SUMPRODUCT(_xlfn.HSTACK(I51,L51,O51,R51,S51,T51,U51,V51),{1,1,1,1,1,1,1,1}))</f>
        <v/>
      </c>
      <c r="Y51" s="196" t="str" cm="1">
        <f t="array" ref="Y51">IF(COUNT(X51)=1,$Y$16*AVERAGE(IFERROR(_xlfn.HSTACK(G51:H51,J51:K51,M51:N51,P51:Q51,S51:V51)/TRANSPOSE(DATA!$AC$19:$AC$30),"")),"-")</f>
        <v>-</v>
      </c>
      <c r="Z51" s="202" t="str">
        <f t="shared" si="1"/>
        <v/>
      </c>
      <c r="AA51" s="170" t="str">
        <f t="shared" si="2"/>
        <v>Très Bien</v>
      </c>
      <c r="AB51" s="66" t="e">
        <f t="shared" si="4"/>
        <v>#VALUE!</v>
      </c>
      <c r="AC51" s="66" t="str">
        <f t="shared" si="3"/>
        <v/>
      </c>
    </row>
    <row r="52" spans="1:29" ht="15" customHeight="1" x14ac:dyDescent="0.25">
      <c r="A52" s="33">
        <f>DATA!A53</f>
        <v>35</v>
      </c>
      <c r="B52" s="93" t="str">
        <f>UPPER(DATA!B53)</f>
        <v>CLOE</v>
      </c>
      <c r="C52" s="135" t="str">
        <f>UPPER(DATA!C53)</f>
        <v>O'BRIAN</v>
      </c>
      <c r="D52" s="93" t="str">
        <f>PROPER(DATA!G53)</f>
        <v>Présente</v>
      </c>
      <c r="E52" s="133" t="str">
        <f>PROPER(DATA!H53)</f>
        <v>F</v>
      </c>
      <c r="F52" s="134" t="str">
        <f>UPPER(DATA!I53)</f>
        <v>CM2</v>
      </c>
      <c r="G52" s="94" t="str">
        <f>IF(DATA!M53="","",DATA!M53)</f>
        <v/>
      </c>
      <c r="H52" s="94" t="str">
        <f>IF(DATA!N53="","",DATA!N53)</f>
        <v/>
      </c>
      <c r="I52" s="173" t="str" cm="1">
        <f t="array" ref="I52">IF(AND(G52:H52=""),"",SUMIF(G52:H52,"&lt;&gt;"))</f>
        <v/>
      </c>
      <c r="J52" s="94" t="str">
        <f>IF(DATA!O53="","",DATA!O53)</f>
        <v/>
      </c>
      <c r="K52" s="94" t="str">
        <f>IF(DATA!P53="","",DATA!P53)</f>
        <v/>
      </c>
      <c r="L52" s="173" t="str" cm="1">
        <f t="array" ref="L52">IF(AND(J52:K52=""),"",SUMIF(J52:K52,"&lt;&gt;"))</f>
        <v/>
      </c>
      <c r="M52" s="94" t="str">
        <f>IF(DATA!Q53="","",DATA!Q53)</f>
        <v/>
      </c>
      <c r="N52" s="94" t="str">
        <f>IF(DATA!R53="","",DATA!R53)</f>
        <v/>
      </c>
      <c r="O52" s="173" t="str" cm="1">
        <f t="array" ref="O52">IF(AND(M52:N52=""),"",SUMIF(M52:N52,"&lt;&gt;"))</f>
        <v/>
      </c>
      <c r="P52" s="94" t="str">
        <f>IF(DATA!S53="","",DATA!S53)</f>
        <v/>
      </c>
      <c r="Q52" s="94" t="str">
        <f>IF(DATA!T53="","",DATA!T53)</f>
        <v/>
      </c>
      <c r="R52" s="173" t="str" cm="1">
        <f t="array" ref="R52">IF(AND(P52:Q52=""),"",SUMIF(P52:Q52,"&lt;&gt;"))</f>
        <v/>
      </c>
      <c r="S52" s="94" t="str">
        <f>IF(DATA!U53="","",DATA!U53)</f>
        <v/>
      </c>
      <c r="T52" s="94" t="str">
        <f>IF(DATA!V53="","",DATA!V53)</f>
        <v/>
      </c>
      <c r="U52" s="94" t="str">
        <f>IF(DATA!W53="","",DATA!W53)</f>
        <v/>
      </c>
      <c r="V52" s="94" t="str">
        <f>IF(DATA!X53="","",DATA!X53)</f>
        <v/>
      </c>
      <c r="W52" s="94" t="str">
        <f>IF(DATA!Y53="","",DATA!Y53)</f>
        <v/>
      </c>
      <c r="X52" s="195" t="str" cm="1">
        <f t="array" ref="X52">IF(AND(_xlfn.HSTACK(I52,L52,O52,R52,S52,T52,U52,V52)=""),"",SUMPRODUCT(_xlfn.HSTACK(I52,L52,O52,R52,S52,T52,U52,V52),{1,1,1,1,1,1,1,1}))</f>
        <v/>
      </c>
      <c r="Y52" s="196" t="str" cm="1">
        <f t="array" ref="Y52">IF(COUNT(X52)=1,$Y$16*AVERAGE(IFERROR(_xlfn.HSTACK(G52:H52,J52:K52,M52:N52,P52:Q52,S52:V52)/TRANSPOSE(DATA!$AC$19:$AC$30),"")),"-")</f>
        <v>-</v>
      </c>
      <c r="Z52" s="202" t="str">
        <f t="shared" si="1"/>
        <v/>
      </c>
      <c r="AA52" s="170" t="str">
        <f t="shared" si="2"/>
        <v>Très Bien</v>
      </c>
      <c r="AB52" s="66" t="e">
        <f t="shared" si="4"/>
        <v>#VALUE!</v>
      </c>
      <c r="AC52" s="66" t="str">
        <f t="shared" si="3"/>
        <v/>
      </c>
    </row>
    <row r="53" spans="1:29" ht="15" customHeight="1" x14ac:dyDescent="0.25">
      <c r="A53" s="33">
        <f>DATA!A54</f>
        <v>36</v>
      </c>
      <c r="B53" s="93" t="str">
        <f>UPPER(DATA!B54)</f>
        <v>RENEE</v>
      </c>
      <c r="C53" s="135" t="str">
        <f>UPPER(DATA!C54)</f>
        <v>WALKER</v>
      </c>
      <c r="D53" s="93" t="str">
        <f>PROPER(DATA!G54)</f>
        <v>Présente</v>
      </c>
      <c r="E53" s="133" t="str">
        <f>PROPER(DATA!H54)</f>
        <v>F</v>
      </c>
      <c r="F53" s="134" t="str">
        <f>UPPER(DATA!I54)</f>
        <v>CM2</v>
      </c>
      <c r="G53" s="94" t="str">
        <f>IF(DATA!M54="","",DATA!M54)</f>
        <v/>
      </c>
      <c r="H53" s="94" t="str">
        <f>IF(DATA!N54="","",DATA!N54)</f>
        <v/>
      </c>
      <c r="I53" s="173" t="str" cm="1">
        <f t="array" ref="I53">IF(AND(G53:H53=""),"",SUMIF(G53:H53,"&lt;&gt;"))</f>
        <v/>
      </c>
      <c r="J53" s="94" t="str">
        <f>IF(DATA!O54="","",DATA!O54)</f>
        <v/>
      </c>
      <c r="K53" s="94" t="str">
        <f>IF(DATA!P54="","",DATA!P54)</f>
        <v/>
      </c>
      <c r="L53" s="173" t="str" cm="1">
        <f t="array" ref="L53">IF(AND(J53:K53=""),"",SUMIF(J53:K53,"&lt;&gt;"))</f>
        <v/>
      </c>
      <c r="M53" s="94" t="str">
        <f>IF(DATA!Q54="","",DATA!Q54)</f>
        <v/>
      </c>
      <c r="N53" s="94" t="str">
        <f>IF(DATA!R54="","",DATA!R54)</f>
        <v/>
      </c>
      <c r="O53" s="173" t="str" cm="1">
        <f t="array" ref="O53">IF(AND(M53:N53=""),"",SUMIF(M53:N53,"&lt;&gt;"))</f>
        <v/>
      </c>
      <c r="P53" s="94" t="str">
        <f>IF(DATA!S54="","",DATA!S54)</f>
        <v/>
      </c>
      <c r="Q53" s="94" t="str">
        <f>IF(DATA!T54="","",DATA!T54)</f>
        <v/>
      </c>
      <c r="R53" s="173" t="str" cm="1">
        <f t="array" ref="R53">IF(AND(P53:Q53=""),"",SUMIF(P53:Q53,"&lt;&gt;"))</f>
        <v/>
      </c>
      <c r="S53" s="94" t="str">
        <f>IF(DATA!U54="","",DATA!U54)</f>
        <v/>
      </c>
      <c r="T53" s="94" t="str">
        <f>IF(DATA!V54="","",DATA!V54)</f>
        <v/>
      </c>
      <c r="U53" s="94" t="str">
        <f>IF(DATA!W54="","",DATA!W54)</f>
        <v/>
      </c>
      <c r="V53" s="94" t="str">
        <f>IF(DATA!X54="","",DATA!X54)</f>
        <v/>
      </c>
      <c r="W53" s="94" t="str">
        <f>IF(DATA!Y54="","",DATA!Y54)</f>
        <v/>
      </c>
      <c r="X53" s="195" t="str" cm="1">
        <f t="array" ref="X53">IF(AND(_xlfn.HSTACK(I53,L53,O53,R53,S53,T53,U53,V53)=""),"",SUMPRODUCT(_xlfn.HSTACK(I53,L53,O53,R53,S53,T53,U53,V53),{1,1,1,1,1,1,1,1}))</f>
        <v/>
      </c>
      <c r="Y53" s="196" t="str" cm="1">
        <f t="array" ref="Y53">IF(COUNT(X53)=1,$Y$16*AVERAGE(IFERROR(_xlfn.HSTACK(G53:H53,J53:K53,M53:N53,P53:Q53,S53:V53)/TRANSPOSE(DATA!$AC$19:$AC$30),"")),"-")</f>
        <v>-</v>
      </c>
      <c r="Z53" s="202" t="str">
        <f t="shared" si="1"/>
        <v/>
      </c>
      <c r="AA53" s="170" t="str">
        <f t="shared" si="2"/>
        <v>Très Bien</v>
      </c>
      <c r="AB53" s="66" t="e">
        <f t="shared" si="4"/>
        <v>#VALUE!</v>
      </c>
      <c r="AC53" s="66" t="str">
        <f t="shared" si="3"/>
        <v/>
      </c>
    </row>
    <row r="54" spans="1:29" ht="15" customHeight="1" x14ac:dyDescent="0.25">
      <c r="A54" s="33">
        <f>DATA!A55</f>
        <v>37</v>
      </c>
      <c r="B54" s="93" t="str">
        <f>UPPER(DATA!B55)</f>
        <v>KIM</v>
      </c>
      <c r="C54" s="135" t="str">
        <f>UPPER(DATA!C55)</f>
        <v>BAUER</v>
      </c>
      <c r="D54" s="93" t="str">
        <f>PROPER(DATA!G55)</f>
        <v>Présente</v>
      </c>
      <c r="E54" s="133" t="str">
        <f>PROPER(DATA!H55)</f>
        <v>F</v>
      </c>
      <c r="F54" s="134" t="str">
        <f>UPPER(DATA!I55)</f>
        <v>CM2</v>
      </c>
      <c r="G54" s="94" t="str">
        <f>IF(DATA!M55="","",DATA!M55)</f>
        <v/>
      </c>
      <c r="H54" s="94" t="str">
        <f>IF(DATA!N55="","",DATA!N55)</f>
        <v/>
      </c>
      <c r="I54" s="173" t="str" cm="1">
        <f t="array" ref="I54">IF(AND(G54:H54=""),"",SUMIF(G54:H54,"&lt;&gt;"))</f>
        <v/>
      </c>
      <c r="J54" s="94" t="str">
        <f>IF(DATA!O55="","",DATA!O55)</f>
        <v/>
      </c>
      <c r="K54" s="94" t="str">
        <f>IF(DATA!P55="","",DATA!P55)</f>
        <v/>
      </c>
      <c r="L54" s="173" t="str" cm="1">
        <f t="array" ref="L54">IF(AND(J54:K54=""),"",SUMIF(J54:K54,"&lt;&gt;"))</f>
        <v/>
      </c>
      <c r="M54" s="94" t="str">
        <f>IF(DATA!Q55="","",DATA!Q55)</f>
        <v/>
      </c>
      <c r="N54" s="94" t="str">
        <f>IF(DATA!R55="","",DATA!R55)</f>
        <v/>
      </c>
      <c r="O54" s="173" t="str" cm="1">
        <f t="array" ref="O54">IF(AND(M54:N54=""),"",SUMIF(M54:N54,"&lt;&gt;"))</f>
        <v/>
      </c>
      <c r="P54" s="94" t="str">
        <f>IF(DATA!S55="","",DATA!S55)</f>
        <v/>
      </c>
      <c r="Q54" s="94" t="str">
        <f>IF(DATA!T55="","",DATA!T55)</f>
        <v/>
      </c>
      <c r="R54" s="173" t="str" cm="1">
        <f t="array" ref="R54">IF(AND(P54:Q54=""),"",SUMIF(P54:Q54,"&lt;&gt;"))</f>
        <v/>
      </c>
      <c r="S54" s="94" t="str">
        <f>IF(DATA!U55="","",DATA!U55)</f>
        <v/>
      </c>
      <c r="T54" s="94" t="str">
        <f>IF(DATA!V55="","",DATA!V55)</f>
        <v/>
      </c>
      <c r="U54" s="94" t="str">
        <f>IF(DATA!W55="","",DATA!W55)</f>
        <v/>
      </c>
      <c r="V54" s="94" t="str">
        <f>IF(DATA!X55="","",DATA!X55)</f>
        <v/>
      </c>
      <c r="W54" s="94" t="str">
        <f>IF(DATA!Y55="","",DATA!Y55)</f>
        <v/>
      </c>
      <c r="X54" s="195" t="str" cm="1">
        <f t="array" ref="X54">IF(AND(_xlfn.HSTACK(I54,L54,O54,R54,S54,T54,U54,V54)=""),"",SUMPRODUCT(_xlfn.HSTACK(I54,L54,O54,R54,S54,T54,U54,V54),{1,1,1,1,1,1,1,1}))</f>
        <v/>
      </c>
      <c r="Y54" s="196" t="str" cm="1">
        <f t="array" ref="Y54">IF(COUNT(X54)=1,$Y$16*AVERAGE(IFERROR(_xlfn.HSTACK(G54:H54,J54:K54,M54:N54,P54:Q54,S54:V54)/TRANSPOSE(DATA!$AC$19:$AC$30),"")),"-")</f>
        <v>-</v>
      </c>
      <c r="Z54" s="202" t="str">
        <f t="shared" si="1"/>
        <v/>
      </c>
      <c r="AA54" s="170" t="str">
        <f t="shared" si="2"/>
        <v>Très Bien</v>
      </c>
      <c r="AB54" s="66" t="e">
        <f t="shared" si="4"/>
        <v>#VALUE!</v>
      </c>
      <c r="AC54" s="66" t="str">
        <f t="shared" si="3"/>
        <v/>
      </c>
    </row>
    <row r="55" spans="1:29" ht="15" customHeight="1" x14ac:dyDescent="0.25">
      <c r="A55" s="33">
        <f>DATA!A56</f>
        <v>38</v>
      </c>
      <c r="B55" s="93" t="str">
        <f>UPPER(DATA!B56)</f>
        <v>JAMES</v>
      </c>
      <c r="C55" s="135" t="str">
        <f>UPPER(DATA!C56)</f>
        <v>HELLER</v>
      </c>
      <c r="D55" s="93" t="str">
        <f>PROPER(DATA!G56)</f>
        <v>Présent</v>
      </c>
      <c r="E55" s="133" t="str">
        <f>PROPER(DATA!H56)</f>
        <v>M</v>
      </c>
      <c r="F55" s="134" t="str">
        <f>UPPER(DATA!I56)</f>
        <v>CM2</v>
      </c>
      <c r="G55" s="94" t="str">
        <f>IF(DATA!M56="","",DATA!M56)</f>
        <v/>
      </c>
      <c r="H55" s="94" t="str">
        <f>IF(DATA!N56="","",DATA!N56)</f>
        <v/>
      </c>
      <c r="I55" s="173" t="str" cm="1">
        <f t="array" ref="I55">IF(AND(G55:H55=""),"",SUMIF(G55:H55,"&lt;&gt;"))</f>
        <v/>
      </c>
      <c r="J55" s="94" t="str">
        <f>IF(DATA!O56="","",DATA!O56)</f>
        <v/>
      </c>
      <c r="K55" s="94" t="str">
        <f>IF(DATA!P56="","",DATA!P56)</f>
        <v/>
      </c>
      <c r="L55" s="173" t="str" cm="1">
        <f t="array" ref="L55">IF(AND(J55:K55=""),"",SUMIF(J55:K55,"&lt;&gt;"))</f>
        <v/>
      </c>
      <c r="M55" s="94" t="str">
        <f>IF(DATA!Q56="","",DATA!Q56)</f>
        <v/>
      </c>
      <c r="N55" s="94" t="str">
        <f>IF(DATA!R56="","",DATA!R56)</f>
        <v/>
      </c>
      <c r="O55" s="173" t="str" cm="1">
        <f t="array" ref="O55">IF(AND(M55:N55=""),"",SUMIF(M55:N55,"&lt;&gt;"))</f>
        <v/>
      </c>
      <c r="P55" s="94" t="str">
        <f>IF(DATA!S56="","",DATA!S56)</f>
        <v/>
      </c>
      <c r="Q55" s="94" t="str">
        <f>IF(DATA!T56="","",DATA!T56)</f>
        <v/>
      </c>
      <c r="R55" s="173" t="str" cm="1">
        <f t="array" ref="R55">IF(AND(P55:Q55=""),"",SUMIF(P55:Q55,"&lt;&gt;"))</f>
        <v/>
      </c>
      <c r="S55" s="94" t="str">
        <f>IF(DATA!U56="","",DATA!U56)</f>
        <v/>
      </c>
      <c r="T55" s="94" t="str">
        <f>IF(DATA!V56="","",DATA!V56)</f>
        <v/>
      </c>
      <c r="U55" s="94" t="str">
        <f>IF(DATA!W56="","",DATA!W56)</f>
        <v/>
      </c>
      <c r="V55" s="94" t="str">
        <f>IF(DATA!X56="","",DATA!X56)</f>
        <v/>
      </c>
      <c r="W55" s="94" t="str">
        <f>IF(DATA!Y56="","",DATA!Y56)</f>
        <v/>
      </c>
      <c r="X55" s="195" t="str" cm="1">
        <f t="array" ref="X55">IF(AND(_xlfn.HSTACK(I55,L55,O55,R55,S55,T55,U55,V55)=""),"",SUMPRODUCT(_xlfn.HSTACK(I55,L55,O55,R55,S55,T55,U55,V55),{1,1,1,1,1,1,1,1}))</f>
        <v/>
      </c>
      <c r="Y55" s="196" t="str" cm="1">
        <f t="array" ref="Y55">IF(COUNT(X55)=1,$Y$16*AVERAGE(IFERROR(_xlfn.HSTACK(G55:H55,J55:K55,M55:N55,P55:Q55,S55:V55)/TRANSPOSE(DATA!$AC$19:$AC$30),"")),"-")</f>
        <v>-</v>
      </c>
      <c r="Z55" s="202" t="str">
        <f t="shared" si="1"/>
        <v/>
      </c>
      <c r="AA55" s="170" t="str">
        <f t="shared" si="2"/>
        <v>Très Bien</v>
      </c>
      <c r="AB55" s="66" t="e">
        <f t="shared" si="4"/>
        <v>#VALUE!</v>
      </c>
      <c r="AC55" s="66" t="str">
        <f t="shared" si="3"/>
        <v/>
      </c>
    </row>
    <row r="56" spans="1:29" ht="15" customHeight="1" x14ac:dyDescent="0.25">
      <c r="A56" s="33">
        <f>DATA!A57</f>
        <v>39</v>
      </c>
      <c r="B56" s="93" t="str">
        <f>UPPER(DATA!B57)</f>
        <v>WAYNE</v>
      </c>
      <c r="C56" s="135" t="str">
        <f>UPPER(DATA!C57)</f>
        <v>PALMER</v>
      </c>
      <c r="D56" s="93" t="str">
        <f>PROPER(DATA!G57)</f>
        <v>Présent</v>
      </c>
      <c r="E56" s="133" t="str">
        <f>PROPER(DATA!H57)</f>
        <v>M</v>
      </c>
      <c r="F56" s="134" t="str">
        <f>UPPER(DATA!I57)</f>
        <v>CM2</v>
      </c>
      <c r="G56" s="94" t="str">
        <f>IF(DATA!M57="","",DATA!M57)</f>
        <v/>
      </c>
      <c r="H56" s="94" t="str">
        <f>IF(DATA!N57="","",DATA!N57)</f>
        <v/>
      </c>
      <c r="I56" s="173" t="str" cm="1">
        <f t="array" ref="I56">IF(AND(G56:H56=""),"",SUMIF(G56:H56,"&lt;&gt;"))</f>
        <v/>
      </c>
      <c r="J56" s="94" t="str">
        <f>IF(DATA!O57="","",DATA!O57)</f>
        <v/>
      </c>
      <c r="K56" s="94" t="str">
        <f>IF(DATA!P57="","",DATA!P57)</f>
        <v/>
      </c>
      <c r="L56" s="173" t="str" cm="1">
        <f t="array" ref="L56">IF(AND(J56:K56=""),"",SUMIF(J56:K56,"&lt;&gt;"))</f>
        <v/>
      </c>
      <c r="M56" s="94" t="str">
        <f>IF(DATA!Q57="","",DATA!Q57)</f>
        <v/>
      </c>
      <c r="N56" s="94" t="str">
        <f>IF(DATA!R57="","",DATA!R57)</f>
        <v/>
      </c>
      <c r="O56" s="173" t="str" cm="1">
        <f t="array" ref="O56">IF(AND(M56:N56=""),"",SUMIF(M56:N56,"&lt;&gt;"))</f>
        <v/>
      </c>
      <c r="P56" s="94" t="str">
        <f>IF(DATA!S57="","",DATA!S57)</f>
        <v/>
      </c>
      <c r="Q56" s="94" t="str">
        <f>IF(DATA!T57="","",DATA!T57)</f>
        <v/>
      </c>
      <c r="R56" s="173" t="str" cm="1">
        <f t="array" ref="R56">IF(AND(P56:Q56=""),"",SUMIF(P56:Q56,"&lt;&gt;"))</f>
        <v/>
      </c>
      <c r="S56" s="94" t="str">
        <f>IF(DATA!U57="","",DATA!U57)</f>
        <v/>
      </c>
      <c r="T56" s="94" t="str">
        <f>IF(DATA!V57="","",DATA!V57)</f>
        <v/>
      </c>
      <c r="U56" s="94" t="str">
        <f>IF(DATA!W57="","",DATA!W57)</f>
        <v/>
      </c>
      <c r="V56" s="94" t="str">
        <f>IF(DATA!X57="","",DATA!X57)</f>
        <v/>
      </c>
      <c r="W56" s="94" t="str">
        <f>IF(DATA!Y57="","",DATA!Y57)</f>
        <v/>
      </c>
      <c r="X56" s="195" t="str" cm="1">
        <f t="array" ref="X56">IF(AND(_xlfn.HSTACK(I56,L56,O56,R56,S56,T56,U56,V56)=""),"",SUMPRODUCT(_xlfn.HSTACK(I56,L56,O56,R56,S56,T56,U56,V56),{1,1,1,1,1,1,1,1}))</f>
        <v/>
      </c>
      <c r="Y56" s="196" t="str" cm="1">
        <f t="array" ref="Y56">IF(COUNT(X56)=1,$Y$16*AVERAGE(IFERROR(_xlfn.HSTACK(G56:H56,J56:K56,M56:N56,P56:Q56,S56:V56)/TRANSPOSE(DATA!$AC$19:$AC$30),"")),"-")</f>
        <v>-</v>
      </c>
      <c r="Z56" s="202" t="str">
        <f t="shared" si="1"/>
        <v/>
      </c>
      <c r="AA56" s="170" t="str">
        <f t="shared" si="2"/>
        <v>Très Bien</v>
      </c>
      <c r="AB56" s="66" t="e">
        <f t="shared" si="4"/>
        <v>#VALUE!</v>
      </c>
      <c r="AC56" s="66" t="str">
        <f t="shared" si="3"/>
        <v/>
      </c>
    </row>
    <row r="57" spans="1:29" ht="15" customHeight="1" x14ac:dyDescent="0.25">
      <c r="A57" s="33">
        <f>DATA!A58</f>
        <v>40</v>
      </c>
      <c r="B57" s="93" t="str">
        <f>UPPER(DATA!B58)</f>
        <v>MILO</v>
      </c>
      <c r="C57" s="135" t="str">
        <f>UPPER(DATA!C58)</f>
        <v>PRESSMAN</v>
      </c>
      <c r="D57" s="93" t="str">
        <f>PROPER(DATA!G58)</f>
        <v>Présent</v>
      </c>
      <c r="E57" s="133" t="str">
        <f>PROPER(DATA!H58)</f>
        <v>M</v>
      </c>
      <c r="F57" s="134" t="str">
        <f>UPPER(DATA!I58)</f>
        <v>CM2</v>
      </c>
      <c r="G57" s="94" t="str">
        <f>IF(DATA!M58="","",DATA!M58)</f>
        <v/>
      </c>
      <c r="H57" s="94" t="str">
        <f>IF(DATA!N58="","",DATA!N58)</f>
        <v/>
      </c>
      <c r="I57" s="173" t="str" cm="1">
        <f t="array" ref="I57">IF(AND(G57:H57=""),"",SUMIF(G57:H57,"&lt;&gt;"))</f>
        <v/>
      </c>
      <c r="J57" s="94" t="str">
        <f>IF(DATA!O58="","",DATA!O58)</f>
        <v/>
      </c>
      <c r="K57" s="94" t="str">
        <f>IF(DATA!P58="","",DATA!P58)</f>
        <v/>
      </c>
      <c r="L57" s="173" t="str" cm="1">
        <f t="array" ref="L57">IF(AND(J57:K57=""),"",SUMIF(J57:K57,"&lt;&gt;"))</f>
        <v/>
      </c>
      <c r="M57" s="94" t="str">
        <f>IF(DATA!Q58="","",DATA!Q58)</f>
        <v/>
      </c>
      <c r="N57" s="94" t="str">
        <f>IF(DATA!R58="","",DATA!R58)</f>
        <v/>
      </c>
      <c r="O57" s="173" t="str" cm="1">
        <f t="array" ref="O57">IF(AND(M57:N57=""),"",SUMIF(M57:N57,"&lt;&gt;"))</f>
        <v/>
      </c>
      <c r="P57" s="94" t="str">
        <f>IF(DATA!S58="","",DATA!S58)</f>
        <v/>
      </c>
      <c r="Q57" s="94" t="str">
        <f>IF(DATA!T58="","",DATA!T58)</f>
        <v/>
      </c>
      <c r="R57" s="173" t="str" cm="1">
        <f t="array" ref="R57">IF(AND(P57:Q57=""),"",SUMIF(P57:Q57,"&lt;&gt;"))</f>
        <v/>
      </c>
      <c r="S57" s="94" t="str">
        <f>IF(DATA!U58="","",DATA!U58)</f>
        <v/>
      </c>
      <c r="T57" s="94" t="str">
        <f>IF(DATA!V58="","",DATA!V58)</f>
        <v/>
      </c>
      <c r="U57" s="94" t="str">
        <f>IF(DATA!W58="","",DATA!W58)</f>
        <v/>
      </c>
      <c r="V57" s="94" t="str">
        <f>IF(DATA!X58="","",DATA!X58)</f>
        <v/>
      </c>
      <c r="W57" s="94" t="str">
        <f>IF(DATA!Y58="","",DATA!Y58)</f>
        <v/>
      </c>
      <c r="X57" s="195" t="str" cm="1">
        <f t="array" ref="X57">IF(AND(_xlfn.HSTACK(I57,L57,O57,R57,S57,T57,U57,V57)=""),"",SUMPRODUCT(_xlfn.HSTACK(I57,L57,O57,R57,S57,T57,U57,V57),{1,1,1,1,1,1,1,1}))</f>
        <v/>
      </c>
      <c r="Y57" s="196" t="str" cm="1">
        <f t="array" ref="Y57">IF(COUNT(X57)=1,$Y$16*AVERAGE(IFERROR(_xlfn.HSTACK(G57:H57,J57:K57,M57:N57,P57:Q57,S57:V57)/TRANSPOSE(DATA!$AC$19:$AC$30),"")),"-")</f>
        <v>-</v>
      </c>
      <c r="Z57" s="202" t="str">
        <f t="shared" si="1"/>
        <v/>
      </c>
      <c r="AA57" s="170" t="str">
        <f t="shared" si="2"/>
        <v>Très Bien</v>
      </c>
      <c r="AB57" s="66" t="e">
        <f t="shared" si="4"/>
        <v>#VALUE!</v>
      </c>
      <c r="AC57" s="66" t="str">
        <f t="shared" si="3"/>
        <v/>
      </c>
    </row>
    <row r="58" spans="1:29" ht="15" customHeight="1" x14ac:dyDescent="0.25">
      <c r="A58" s="33">
        <f>DATA!A59</f>
        <v>41</v>
      </c>
      <c r="B58" s="93" t="str">
        <f>UPPER(DATA!B59)</f>
        <v>NADIA</v>
      </c>
      <c r="C58" s="135" t="str">
        <f>UPPER(DATA!C59)</f>
        <v>YASSIR</v>
      </c>
      <c r="D58" s="93" t="str">
        <f>PROPER(DATA!G59)</f>
        <v>Présente</v>
      </c>
      <c r="E58" s="133" t="str">
        <f>PROPER(DATA!H59)</f>
        <v>F</v>
      </c>
      <c r="F58" s="134" t="str">
        <f>UPPER(DATA!I59)</f>
        <v>CM2</v>
      </c>
      <c r="G58" s="94" t="str">
        <f>IF(DATA!M59="","",DATA!M59)</f>
        <v/>
      </c>
      <c r="H58" s="94" t="str">
        <f>IF(DATA!N59="","",DATA!N59)</f>
        <v/>
      </c>
      <c r="I58" s="173" t="str" cm="1">
        <f t="array" ref="I58">IF(AND(G58:H58=""),"",SUMIF(G58:H58,"&lt;&gt;"))</f>
        <v/>
      </c>
      <c r="J58" s="94" t="str">
        <f>IF(DATA!O59="","",DATA!O59)</f>
        <v/>
      </c>
      <c r="K58" s="94" t="str">
        <f>IF(DATA!P59="","",DATA!P59)</f>
        <v/>
      </c>
      <c r="L58" s="173" t="str" cm="1">
        <f t="array" ref="L58">IF(AND(J58:K58=""),"",SUMIF(J58:K58,"&lt;&gt;"))</f>
        <v/>
      </c>
      <c r="M58" s="94" t="str">
        <f>IF(DATA!Q59="","",DATA!Q59)</f>
        <v/>
      </c>
      <c r="N58" s="94" t="str">
        <f>IF(DATA!R59="","",DATA!R59)</f>
        <v/>
      </c>
      <c r="O58" s="173" t="str" cm="1">
        <f t="array" ref="O58">IF(AND(M58:N58=""),"",SUMIF(M58:N58,"&lt;&gt;"))</f>
        <v/>
      </c>
      <c r="P58" s="94" t="str">
        <f>IF(DATA!S59="","",DATA!S59)</f>
        <v/>
      </c>
      <c r="Q58" s="94" t="str">
        <f>IF(DATA!T59="","",DATA!T59)</f>
        <v/>
      </c>
      <c r="R58" s="173" t="str" cm="1">
        <f t="array" ref="R58">IF(AND(P58:Q58=""),"",SUMIF(P58:Q58,"&lt;&gt;"))</f>
        <v/>
      </c>
      <c r="S58" s="94" t="str">
        <f>IF(DATA!U59="","",DATA!U59)</f>
        <v/>
      </c>
      <c r="T58" s="94" t="str">
        <f>IF(DATA!V59="","",DATA!V59)</f>
        <v/>
      </c>
      <c r="U58" s="94" t="str">
        <f>IF(DATA!W59="","",DATA!W59)</f>
        <v/>
      </c>
      <c r="V58" s="94" t="str">
        <f>IF(DATA!X59="","",DATA!X59)</f>
        <v/>
      </c>
      <c r="W58" s="94" t="str">
        <f>IF(DATA!Y59="","",DATA!Y59)</f>
        <v/>
      </c>
      <c r="X58" s="195" t="str" cm="1">
        <f t="array" ref="X58">IF(AND(_xlfn.HSTACK(I58,L58,O58,R58,S58,T58,U58,V58)=""),"",SUMPRODUCT(_xlfn.HSTACK(I58,L58,O58,R58,S58,T58,U58,V58),{1,1,1,1,1,1,1,1}))</f>
        <v/>
      </c>
      <c r="Y58" s="196" t="str" cm="1">
        <f t="array" ref="Y58">IF(COUNT(X58)=1,$Y$16*AVERAGE(IFERROR(_xlfn.HSTACK(G58:H58,J58:K58,M58:N58,P58:Q58,S58:V58)/TRANSPOSE(DATA!$AC$19:$AC$30),"")),"-")</f>
        <v>-</v>
      </c>
      <c r="Z58" s="202" t="str">
        <f t="shared" si="1"/>
        <v/>
      </c>
      <c r="AA58" s="170" t="str">
        <f t="shared" si="2"/>
        <v>Très Bien</v>
      </c>
      <c r="AB58" s="66" t="e">
        <f t="shared" si="4"/>
        <v>#VALUE!</v>
      </c>
      <c r="AC58" s="66" t="str">
        <f t="shared" si="3"/>
        <v/>
      </c>
    </row>
    <row r="59" spans="1:29" ht="15" customHeight="1" x14ac:dyDescent="0.25">
      <c r="A59" s="33">
        <f>DATA!A60</f>
        <v>42</v>
      </c>
      <c r="B59" s="93" t="str">
        <f>UPPER(DATA!B60)</f>
        <v>BILL</v>
      </c>
      <c r="C59" s="135" t="str">
        <f>UPPER(DATA!C60)</f>
        <v>BUCHANAN</v>
      </c>
      <c r="D59" s="93" t="str">
        <f>PROPER(DATA!G60)</f>
        <v>Présent</v>
      </c>
      <c r="E59" s="133" t="str">
        <f>PROPER(DATA!H60)</f>
        <v>M</v>
      </c>
      <c r="F59" s="134" t="str">
        <f>UPPER(DATA!I60)</f>
        <v>CM2</v>
      </c>
      <c r="G59" s="94" t="str">
        <f>IF(DATA!M60="","",DATA!M60)</f>
        <v/>
      </c>
      <c r="H59" s="94" t="str">
        <f>IF(DATA!N60="","",DATA!N60)</f>
        <v/>
      </c>
      <c r="I59" s="173" t="str" cm="1">
        <f t="array" ref="I59">IF(AND(G59:H59=""),"",SUMIF(G59:H59,"&lt;&gt;"))</f>
        <v/>
      </c>
      <c r="J59" s="94" t="str">
        <f>IF(DATA!O60="","",DATA!O60)</f>
        <v/>
      </c>
      <c r="K59" s="94" t="str">
        <f>IF(DATA!P60="","",DATA!P60)</f>
        <v/>
      </c>
      <c r="L59" s="173" t="str" cm="1">
        <f t="array" ref="L59">IF(AND(J59:K59=""),"",SUMIF(J59:K59,"&lt;&gt;"))</f>
        <v/>
      </c>
      <c r="M59" s="94" t="str">
        <f>IF(DATA!Q60="","",DATA!Q60)</f>
        <v/>
      </c>
      <c r="N59" s="94" t="str">
        <f>IF(DATA!R60="","",DATA!R60)</f>
        <v/>
      </c>
      <c r="O59" s="173" t="str" cm="1">
        <f t="array" ref="O59">IF(AND(M59:N59=""),"",SUMIF(M59:N59,"&lt;&gt;"))</f>
        <v/>
      </c>
      <c r="P59" s="94" t="str">
        <f>IF(DATA!S60="","",DATA!S60)</f>
        <v/>
      </c>
      <c r="Q59" s="94" t="str">
        <f>IF(DATA!T60="","",DATA!T60)</f>
        <v/>
      </c>
      <c r="R59" s="173" t="str" cm="1">
        <f t="array" ref="R59">IF(AND(P59:Q59=""),"",SUMIF(P59:Q59,"&lt;&gt;"))</f>
        <v/>
      </c>
      <c r="S59" s="94" t="str">
        <f>IF(DATA!U60="","",DATA!U60)</f>
        <v/>
      </c>
      <c r="T59" s="94" t="str">
        <f>IF(DATA!V60="","",DATA!V60)</f>
        <v/>
      </c>
      <c r="U59" s="94" t="str">
        <f>IF(DATA!W60="","",DATA!W60)</f>
        <v/>
      </c>
      <c r="V59" s="94" t="str">
        <f>IF(DATA!X60="","",DATA!X60)</f>
        <v/>
      </c>
      <c r="W59" s="94" t="str">
        <f>IF(DATA!Y60="","",DATA!Y60)</f>
        <v/>
      </c>
      <c r="X59" s="195" t="str" cm="1">
        <f t="array" ref="X59">IF(AND(_xlfn.HSTACK(I59,L59,O59,R59,S59,T59,U59,V59)=""),"",SUMPRODUCT(_xlfn.HSTACK(I59,L59,O59,R59,S59,T59,U59,V59),{1,1,1,1,1,1,1,1}))</f>
        <v/>
      </c>
      <c r="Y59" s="196" t="str" cm="1">
        <f t="array" ref="Y59">IF(COUNT(X59)=1,$Y$16*AVERAGE(IFERROR(_xlfn.HSTACK(G59:H59,J59:K59,M59:N59,P59:Q59,S59:V59)/TRANSPOSE(DATA!$AC$19:$AC$30),"")),"-")</f>
        <v>-</v>
      </c>
      <c r="Z59" s="202" t="str">
        <f t="shared" si="1"/>
        <v/>
      </c>
      <c r="AA59" s="170" t="str">
        <f t="shared" si="2"/>
        <v>Très Bien</v>
      </c>
      <c r="AB59" s="66" t="e">
        <f t="shared" si="4"/>
        <v>#VALUE!</v>
      </c>
      <c r="AC59" s="66" t="str">
        <f t="shared" si="3"/>
        <v/>
      </c>
    </row>
    <row r="60" spans="1:29" ht="15" customHeight="1" x14ac:dyDescent="0.25">
      <c r="A60" s="33">
        <f>DATA!A61</f>
        <v>43</v>
      </c>
      <c r="B60" s="93" t="str">
        <f>UPPER(DATA!B61)</f>
        <v>CURTIS</v>
      </c>
      <c r="C60" s="135" t="str">
        <f>UPPER(DATA!C61)</f>
        <v>MANNING</v>
      </c>
      <c r="D60" s="93" t="str">
        <f>PROPER(DATA!G61)</f>
        <v>Présent</v>
      </c>
      <c r="E60" s="133" t="str">
        <f>PROPER(DATA!H61)</f>
        <v>M</v>
      </c>
      <c r="F60" s="134" t="str">
        <f>UPPER(DATA!I61)</f>
        <v>CM2</v>
      </c>
      <c r="G60" s="94" t="str">
        <f>IF(DATA!M61="","",DATA!M61)</f>
        <v/>
      </c>
      <c r="H60" s="94" t="str">
        <f>IF(DATA!N61="","",DATA!N61)</f>
        <v/>
      </c>
      <c r="I60" s="173" t="str" cm="1">
        <f t="array" ref="I60">IF(AND(G60:H60=""),"",SUMIF(G60:H60,"&lt;&gt;"))</f>
        <v/>
      </c>
      <c r="J60" s="94" t="str">
        <f>IF(DATA!O61="","",DATA!O61)</f>
        <v/>
      </c>
      <c r="K60" s="94" t="str">
        <f>IF(DATA!P61="","",DATA!P61)</f>
        <v/>
      </c>
      <c r="L60" s="173" t="str" cm="1">
        <f t="array" ref="L60">IF(AND(J60:K60=""),"",SUMIF(J60:K60,"&lt;&gt;"))</f>
        <v/>
      </c>
      <c r="M60" s="94" t="str">
        <f>IF(DATA!Q61="","",DATA!Q61)</f>
        <v/>
      </c>
      <c r="N60" s="94" t="str">
        <f>IF(DATA!R61="","",DATA!R61)</f>
        <v/>
      </c>
      <c r="O60" s="173" t="str" cm="1">
        <f t="array" ref="O60">IF(AND(M60:N60=""),"",SUMIF(M60:N60,"&lt;&gt;"))</f>
        <v/>
      </c>
      <c r="P60" s="94" t="str">
        <f>IF(DATA!S61="","",DATA!S61)</f>
        <v/>
      </c>
      <c r="Q60" s="94" t="str">
        <f>IF(DATA!T61="","",DATA!T61)</f>
        <v/>
      </c>
      <c r="R60" s="173" t="str" cm="1">
        <f t="array" ref="R60">IF(AND(P60:Q60=""),"",SUMIF(P60:Q60,"&lt;&gt;"))</f>
        <v/>
      </c>
      <c r="S60" s="94" t="str">
        <f>IF(DATA!U61="","",DATA!U61)</f>
        <v/>
      </c>
      <c r="T60" s="94" t="str">
        <f>IF(DATA!V61="","",DATA!V61)</f>
        <v/>
      </c>
      <c r="U60" s="94" t="str">
        <f>IF(DATA!W61="","",DATA!W61)</f>
        <v/>
      </c>
      <c r="V60" s="94" t="str">
        <f>IF(DATA!X61="","",DATA!X61)</f>
        <v/>
      </c>
      <c r="W60" s="94" t="str">
        <f>IF(DATA!Y61="","",DATA!Y61)</f>
        <v/>
      </c>
      <c r="X60" s="195" t="str" cm="1">
        <f t="array" ref="X60">IF(AND(_xlfn.HSTACK(I60,L60,O60,R60,S60,T60,U60,V60)=""),"",SUMPRODUCT(_xlfn.HSTACK(I60,L60,O60,R60,S60,T60,U60,V60),{1,1,1,1,1,1,1,1}))</f>
        <v/>
      </c>
      <c r="Y60" s="196" t="str" cm="1">
        <f t="array" ref="Y60">IF(COUNT(X60)=1,$Y$16*AVERAGE(IFERROR(_xlfn.HSTACK(G60:H60,J60:K60,M60:N60,P60:Q60,S60:V60)/TRANSPOSE(DATA!$AC$19:$AC$30),"")),"-")</f>
        <v>-</v>
      </c>
      <c r="Z60" s="202" t="str">
        <f t="shared" si="1"/>
        <v/>
      </c>
      <c r="AA60" s="170" t="str">
        <f t="shared" si="2"/>
        <v>Très Bien</v>
      </c>
      <c r="AB60" s="66" t="e">
        <f t="shared" si="4"/>
        <v>#VALUE!</v>
      </c>
      <c r="AC60" s="66" t="str">
        <f t="shared" si="3"/>
        <v/>
      </c>
    </row>
    <row r="61" spans="1:29" ht="15" customHeight="1" x14ac:dyDescent="0.25">
      <c r="A61" s="33">
        <f>DATA!A62</f>
        <v>44</v>
      </c>
      <c r="B61" s="93" t="str">
        <f>UPPER(DATA!B62)</f>
        <v>MICHAEL</v>
      </c>
      <c r="C61" s="135" t="str">
        <f>UPPER(DATA!C62)</f>
        <v>SCOFIELD</v>
      </c>
      <c r="D61" s="93" t="str">
        <f>PROPER(DATA!G62)</f>
        <v>Présent</v>
      </c>
      <c r="E61" s="133" t="str">
        <f>PROPER(DATA!H62)</f>
        <v>M</v>
      </c>
      <c r="F61" s="134" t="str">
        <f>UPPER(DATA!I62)</f>
        <v>CM2</v>
      </c>
      <c r="G61" s="94" t="str">
        <f>IF(DATA!M62="","",DATA!M62)</f>
        <v/>
      </c>
      <c r="H61" s="94" t="str">
        <f>IF(DATA!N62="","",DATA!N62)</f>
        <v/>
      </c>
      <c r="I61" s="173" t="str" cm="1">
        <f t="array" ref="I61">IF(AND(G61:H61=""),"",SUMIF(G61:H61,"&lt;&gt;"))</f>
        <v/>
      </c>
      <c r="J61" s="94" t="str">
        <f>IF(DATA!O62="","",DATA!O62)</f>
        <v/>
      </c>
      <c r="K61" s="94" t="str">
        <f>IF(DATA!P62="","",DATA!P62)</f>
        <v/>
      </c>
      <c r="L61" s="173" t="str" cm="1">
        <f t="array" ref="L61">IF(AND(J61:K61=""),"",SUMIF(J61:K61,"&lt;&gt;"))</f>
        <v/>
      </c>
      <c r="M61" s="94" t="str">
        <f>IF(DATA!Q62="","",DATA!Q62)</f>
        <v/>
      </c>
      <c r="N61" s="94" t="str">
        <f>IF(DATA!R62="","",DATA!R62)</f>
        <v/>
      </c>
      <c r="O61" s="173" t="str" cm="1">
        <f t="array" ref="O61">IF(AND(M61:N61=""),"",SUMIF(M61:N61,"&lt;&gt;"))</f>
        <v/>
      </c>
      <c r="P61" s="94" t="str">
        <f>IF(DATA!S62="","",DATA!S62)</f>
        <v/>
      </c>
      <c r="Q61" s="94" t="str">
        <f>IF(DATA!T62="","",DATA!T62)</f>
        <v/>
      </c>
      <c r="R61" s="173" t="str" cm="1">
        <f t="array" ref="R61">IF(AND(P61:Q61=""),"",SUMIF(P61:Q61,"&lt;&gt;"))</f>
        <v/>
      </c>
      <c r="S61" s="94" t="str">
        <f>IF(DATA!U62="","",DATA!U62)</f>
        <v/>
      </c>
      <c r="T61" s="94" t="str">
        <f>IF(DATA!V62="","",DATA!V62)</f>
        <v/>
      </c>
      <c r="U61" s="94" t="str">
        <f>IF(DATA!W62="","",DATA!W62)</f>
        <v/>
      </c>
      <c r="V61" s="94" t="str">
        <f>IF(DATA!X62="","",DATA!X62)</f>
        <v/>
      </c>
      <c r="W61" s="94" t="str">
        <f>IF(DATA!Y62="","",DATA!Y62)</f>
        <v/>
      </c>
      <c r="X61" s="195" t="str" cm="1">
        <f t="array" ref="X61">IF(AND(_xlfn.HSTACK(I61,L61,O61,R61,S61,T61,U61,V61)=""),"",SUMPRODUCT(_xlfn.HSTACK(I61,L61,O61,R61,S61,T61,U61,V61),{1,1,1,1,1,1,1,1}))</f>
        <v/>
      </c>
      <c r="Y61" s="196" t="str" cm="1">
        <f t="array" ref="Y61">IF(COUNT(X61)=1,$Y$16*AVERAGE(IFERROR(_xlfn.HSTACK(G61:H61,J61:K61,M61:N61,P61:Q61,S61:V61)/TRANSPOSE(DATA!$AC$19:$AC$30),"")),"-")</f>
        <v>-</v>
      </c>
      <c r="Z61" s="202" t="str">
        <f t="shared" si="1"/>
        <v/>
      </c>
      <c r="AA61" s="170" t="str">
        <f t="shared" si="2"/>
        <v>Très Bien</v>
      </c>
      <c r="AB61" s="66" t="e">
        <f t="shared" si="4"/>
        <v>#VALUE!</v>
      </c>
      <c r="AC61" s="66" t="str">
        <f t="shared" si="3"/>
        <v/>
      </c>
    </row>
    <row r="62" spans="1:29" ht="15" customHeight="1" x14ac:dyDescent="0.25">
      <c r="A62" s="33">
        <f>DATA!A63</f>
        <v>45</v>
      </c>
      <c r="B62" s="93" t="str">
        <f>UPPER(DATA!B63)</f>
        <v>SARA</v>
      </c>
      <c r="C62" s="135" t="str">
        <f>UPPER(DATA!C63)</f>
        <v>TANCREDI</v>
      </c>
      <c r="D62" s="93" t="str">
        <f>PROPER(DATA!G63)</f>
        <v>Présente</v>
      </c>
      <c r="E62" s="133" t="str">
        <f>PROPER(DATA!H63)</f>
        <v>F</v>
      </c>
      <c r="F62" s="134" t="str">
        <f>UPPER(DATA!I63)</f>
        <v>CM2</v>
      </c>
      <c r="G62" s="94" t="str">
        <f>IF(DATA!M63="","",DATA!M63)</f>
        <v/>
      </c>
      <c r="H62" s="94" t="str">
        <f>IF(DATA!N63="","",DATA!N63)</f>
        <v/>
      </c>
      <c r="I62" s="173" t="str" cm="1">
        <f t="array" ref="I62">IF(AND(G62:H62=""),"",SUMIF(G62:H62,"&lt;&gt;"))</f>
        <v/>
      </c>
      <c r="J62" s="94" t="str">
        <f>IF(DATA!O63="","",DATA!O63)</f>
        <v/>
      </c>
      <c r="K62" s="94" t="str">
        <f>IF(DATA!P63="","",DATA!P63)</f>
        <v/>
      </c>
      <c r="L62" s="173" t="str" cm="1">
        <f t="array" ref="L62">IF(AND(J62:K62=""),"",SUMIF(J62:K62,"&lt;&gt;"))</f>
        <v/>
      </c>
      <c r="M62" s="94" t="str">
        <f>IF(DATA!Q63="","",DATA!Q63)</f>
        <v/>
      </c>
      <c r="N62" s="94" t="str">
        <f>IF(DATA!R63="","",DATA!R63)</f>
        <v/>
      </c>
      <c r="O62" s="173" t="str" cm="1">
        <f t="array" ref="O62">IF(AND(M62:N62=""),"",SUMIF(M62:N62,"&lt;&gt;"))</f>
        <v/>
      </c>
      <c r="P62" s="94" t="str">
        <f>IF(DATA!S63="","",DATA!S63)</f>
        <v/>
      </c>
      <c r="Q62" s="94" t="str">
        <f>IF(DATA!T63="","",DATA!T63)</f>
        <v/>
      </c>
      <c r="R62" s="173" t="str" cm="1">
        <f t="array" ref="R62">IF(AND(P62:Q62=""),"",SUMIF(P62:Q62,"&lt;&gt;"))</f>
        <v/>
      </c>
      <c r="S62" s="94" t="str">
        <f>IF(DATA!U63="","",DATA!U63)</f>
        <v/>
      </c>
      <c r="T62" s="94" t="str">
        <f>IF(DATA!V63="","",DATA!V63)</f>
        <v/>
      </c>
      <c r="U62" s="94" t="str">
        <f>IF(DATA!W63="","",DATA!W63)</f>
        <v/>
      </c>
      <c r="V62" s="94" t="str">
        <f>IF(DATA!X63="","",DATA!X63)</f>
        <v/>
      </c>
      <c r="W62" s="94" t="str">
        <f>IF(DATA!Y63="","",DATA!Y63)</f>
        <v/>
      </c>
      <c r="X62" s="195" t="str" cm="1">
        <f t="array" ref="X62">IF(AND(_xlfn.HSTACK(I62,L62,O62,R62,S62,T62,U62,V62)=""),"",SUMPRODUCT(_xlfn.HSTACK(I62,L62,O62,R62,S62,T62,U62,V62),{1,1,1,1,1,1,1,1}))</f>
        <v/>
      </c>
      <c r="Y62" s="196" t="str" cm="1">
        <f t="array" ref="Y62">IF(COUNT(X62)=1,$Y$16*AVERAGE(IFERROR(_xlfn.HSTACK(G62:H62,J62:K62,M62:N62,P62:Q62,S62:V62)/TRANSPOSE(DATA!$AC$19:$AC$30),"")),"-")</f>
        <v>-</v>
      </c>
      <c r="Z62" s="202" t="str">
        <f t="shared" si="1"/>
        <v/>
      </c>
      <c r="AA62" s="170" t="str">
        <f t="shared" si="2"/>
        <v>Très Bien</v>
      </c>
      <c r="AB62" s="66" t="e">
        <f t="shared" si="4"/>
        <v>#VALUE!</v>
      </c>
      <c r="AC62" s="66" t="str">
        <f t="shared" si="3"/>
        <v/>
      </c>
    </row>
    <row r="63" spans="1:29" ht="15" customHeight="1" x14ac:dyDescent="0.25">
      <c r="A63" s="33">
        <f>DATA!A64</f>
        <v>46</v>
      </c>
      <c r="B63" s="93" t="str">
        <f>UPPER(DATA!B64)</f>
        <v>THEODORE</v>
      </c>
      <c r="C63" s="135" t="str">
        <f>UPPER(DATA!C64)</f>
        <v>BAGWELL</v>
      </c>
      <c r="D63" s="93" t="str">
        <f>PROPER(DATA!G64)</f>
        <v>Présent</v>
      </c>
      <c r="E63" s="133" t="str">
        <f>PROPER(DATA!H64)</f>
        <v>M</v>
      </c>
      <c r="F63" s="134" t="str">
        <f>UPPER(DATA!I64)</f>
        <v>CM2</v>
      </c>
      <c r="G63" s="94" t="str">
        <f>IF(DATA!M64="","",DATA!M64)</f>
        <v/>
      </c>
      <c r="H63" s="94" t="str">
        <f>IF(DATA!N64="","",DATA!N64)</f>
        <v/>
      </c>
      <c r="I63" s="173" t="str" cm="1">
        <f t="array" ref="I63">IF(AND(G63:H63=""),"",SUMIF(G63:H63,"&lt;&gt;"))</f>
        <v/>
      </c>
      <c r="J63" s="94" t="str">
        <f>IF(DATA!O64="","",DATA!O64)</f>
        <v/>
      </c>
      <c r="K63" s="94" t="str">
        <f>IF(DATA!P64="","",DATA!P64)</f>
        <v/>
      </c>
      <c r="L63" s="173" t="str" cm="1">
        <f t="array" ref="L63">IF(AND(J63:K63=""),"",SUMIF(J63:K63,"&lt;&gt;"))</f>
        <v/>
      </c>
      <c r="M63" s="94" t="str">
        <f>IF(DATA!Q64="","",DATA!Q64)</f>
        <v/>
      </c>
      <c r="N63" s="94" t="str">
        <f>IF(DATA!R64="","",DATA!R64)</f>
        <v/>
      </c>
      <c r="O63" s="173" t="str" cm="1">
        <f t="array" ref="O63">IF(AND(M63:N63=""),"",SUMIF(M63:N63,"&lt;&gt;"))</f>
        <v/>
      </c>
      <c r="P63" s="94" t="str">
        <f>IF(DATA!S64="","",DATA!S64)</f>
        <v/>
      </c>
      <c r="Q63" s="94" t="str">
        <f>IF(DATA!T64="","",DATA!T64)</f>
        <v/>
      </c>
      <c r="R63" s="173" t="str" cm="1">
        <f t="array" ref="R63">IF(AND(P63:Q63=""),"",SUMIF(P63:Q63,"&lt;&gt;"))</f>
        <v/>
      </c>
      <c r="S63" s="94" t="str">
        <f>IF(DATA!U64="","",DATA!U64)</f>
        <v/>
      </c>
      <c r="T63" s="94" t="str">
        <f>IF(DATA!V64="","",DATA!V64)</f>
        <v/>
      </c>
      <c r="U63" s="94" t="str">
        <f>IF(DATA!W64="","",DATA!W64)</f>
        <v/>
      </c>
      <c r="V63" s="94" t="str">
        <f>IF(DATA!X64="","",DATA!X64)</f>
        <v/>
      </c>
      <c r="W63" s="94" t="str">
        <f>IF(DATA!Y64="","",DATA!Y64)</f>
        <v/>
      </c>
      <c r="X63" s="195" t="str" cm="1">
        <f t="array" ref="X63">IF(AND(_xlfn.HSTACK(I63,L63,O63,R63,S63,T63,U63,V63)=""),"",SUMPRODUCT(_xlfn.HSTACK(I63,L63,O63,R63,S63,T63,U63,V63),{1,1,1,1,1,1,1,1}))</f>
        <v/>
      </c>
      <c r="Y63" s="196" t="str" cm="1">
        <f t="array" ref="Y63">IF(COUNT(X63)=1,$Y$16*AVERAGE(IFERROR(_xlfn.HSTACK(G63:H63,J63:K63,M63:N63,P63:Q63,S63:V63)/TRANSPOSE(DATA!$AC$19:$AC$30),"")),"-")</f>
        <v>-</v>
      </c>
      <c r="Z63" s="202" t="str">
        <f t="shared" si="1"/>
        <v/>
      </c>
      <c r="AA63" s="170" t="str">
        <f t="shared" si="2"/>
        <v>Très Bien</v>
      </c>
      <c r="AB63" s="66" t="e">
        <f t="shared" si="4"/>
        <v>#VALUE!</v>
      </c>
      <c r="AC63" s="66" t="str">
        <f t="shared" si="3"/>
        <v/>
      </c>
    </row>
    <row r="64" spans="1:29" ht="15" customHeight="1" x14ac:dyDescent="0.25">
      <c r="A64" s="33">
        <f>DATA!A65</f>
        <v>47</v>
      </c>
      <c r="B64" s="93" t="str">
        <f>UPPER(DATA!B65)</f>
        <v>FERNANDO</v>
      </c>
      <c r="C64" s="135" t="str">
        <f>UPPER(DATA!C65)</f>
        <v>SUCRE</v>
      </c>
      <c r="D64" s="93" t="str">
        <f>PROPER(DATA!G65)</f>
        <v>Présent</v>
      </c>
      <c r="E64" s="133" t="str">
        <f>PROPER(DATA!H65)</f>
        <v>M</v>
      </c>
      <c r="F64" s="134" t="str">
        <f>UPPER(DATA!I65)</f>
        <v>CM2</v>
      </c>
      <c r="G64" s="94" t="str">
        <f>IF(DATA!M65="","",DATA!M65)</f>
        <v/>
      </c>
      <c r="H64" s="94" t="str">
        <f>IF(DATA!N65="","",DATA!N65)</f>
        <v/>
      </c>
      <c r="I64" s="173" t="str" cm="1">
        <f t="array" ref="I64">IF(AND(G64:H64=""),"",SUMIF(G64:H64,"&lt;&gt;"))</f>
        <v/>
      </c>
      <c r="J64" s="94" t="str">
        <f>IF(DATA!O65="","",DATA!O65)</f>
        <v/>
      </c>
      <c r="K64" s="94" t="str">
        <f>IF(DATA!P65="","",DATA!P65)</f>
        <v/>
      </c>
      <c r="L64" s="173" t="str" cm="1">
        <f t="array" ref="L64">IF(AND(J64:K64=""),"",SUMIF(J64:K64,"&lt;&gt;"))</f>
        <v/>
      </c>
      <c r="M64" s="94" t="str">
        <f>IF(DATA!Q65="","",DATA!Q65)</f>
        <v/>
      </c>
      <c r="N64" s="94" t="str">
        <f>IF(DATA!R65="","",DATA!R65)</f>
        <v/>
      </c>
      <c r="O64" s="173" t="str" cm="1">
        <f t="array" ref="O64">IF(AND(M64:N64=""),"",SUMIF(M64:N64,"&lt;&gt;"))</f>
        <v/>
      </c>
      <c r="P64" s="94" t="str">
        <f>IF(DATA!S65="","",DATA!S65)</f>
        <v/>
      </c>
      <c r="Q64" s="94" t="str">
        <f>IF(DATA!T65="","",DATA!T65)</f>
        <v/>
      </c>
      <c r="R64" s="173" t="str" cm="1">
        <f t="array" ref="R64">IF(AND(P64:Q64=""),"",SUMIF(P64:Q64,"&lt;&gt;"))</f>
        <v/>
      </c>
      <c r="S64" s="94" t="str">
        <f>IF(DATA!U65="","",DATA!U65)</f>
        <v/>
      </c>
      <c r="T64" s="94" t="str">
        <f>IF(DATA!V65="","",DATA!V65)</f>
        <v/>
      </c>
      <c r="U64" s="94" t="str">
        <f>IF(DATA!W65="","",DATA!W65)</f>
        <v/>
      </c>
      <c r="V64" s="94" t="str">
        <f>IF(DATA!X65="","",DATA!X65)</f>
        <v/>
      </c>
      <c r="W64" s="94" t="str">
        <f>IF(DATA!Y65="","",DATA!Y65)</f>
        <v/>
      </c>
      <c r="X64" s="195" t="str" cm="1">
        <f t="array" ref="X64">IF(AND(_xlfn.HSTACK(I64,L64,O64,R64,S64,T64,U64,V64)=""),"",SUMPRODUCT(_xlfn.HSTACK(I64,L64,O64,R64,S64,T64,U64,V64),{1,1,1,1,1,1,1,1}))</f>
        <v/>
      </c>
      <c r="Y64" s="196" t="str" cm="1">
        <f t="array" ref="Y64">IF(COUNT(X64)=1,$Y$16*AVERAGE(IFERROR(_xlfn.HSTACK(G64:H64,J64:K64,M64:N64,P64:Q64,S64:V64)/TRANSPOSE(DATA!$AC$19:$AC$30),"")),"-")</f>
        <v>-</v>
      </c>
      <c r="Z64" s="202" t="str">
        <f t="shared" si="1"/>
        <v/>
      </c>
      <c r="AA64" s="170" t="str">
        <f t="shared" si="2"/>
        <v>Très Bien</v>
      </c>
      <c r="AB64" s="66" t="e">
        <f t="shared" si="4"/>
        <v>#VALUE!</v>
      </c>
      <c r="AC64" s="66" t="str">
        <f t="shared" si="3"/>
        <v/>
      </c>
    </row>
    <row r="65" spans="1:29" ht="15" customHeight="1" x14ac:dyDescent="0.25">
      <c r="A65" s="33">
        <f>DATA!A66</f>
        <v>48</v>
      </c>
      <c r="B65" s="93" t="str">
        <f>UPPER(DATA!B66)</f>
        <v>ALEXANDER</v>
      </c>
      <c r="C65" s="135" t="str">
        <f>UPPER(DATA!C66)</f>
        <v>MAHONE</v>
      </c>
      <c r="D65" s="93" t="str">
        <f>PROPER(DATA!G66)</f>
        <v>Présent</v>
      </c>
      <c r="E65" s="133" t="str">
        <f>PROPER(DATA!H66)</f>
        <v>M</v>
      </c>
      <c r="F65" s="134" t="str">
        <f>UPPER(DATA!I66)</f>
        <v>CM2</v>
      </c>
      <c r="G65" s="94" t="str">
        <f>IF(DATA!M66="","",DATA!M66)</f>
        <v/>
      </c>
      <c r="H65" s="94" t="str">
        <f>IF(DATA!N66="","",DATA!N66)</f>
        <v/>
      </c>
      <c r="I65" s="173" t="str" cm="1">
        <f t="array" ref="I65">IF(AND(G65:H65=""),"",SUMIF(G65:H65,"&lt;&gt;"))</f>
        <v/>
      </c>
      <c r="J65" s="94" t="str">
        <f>IF(DATA!O66="","",DATA!O66)</f>
        <v/>
      </c>
      <c r="K65" s="94" t="str">
        <f>IF(DATA!P66="","",DATA!P66)</f>
        <v/>
      </c>
      <c r="L65" s="173" t="str" cm="1">
        <f t="array" ref="L65">IF(AND(J65:K65=""),"",SUMIF(J65:K65,"&lt;&gt;"))</f>
        <v/>
      </c>
      <c r="M65" s="94" t="str">
        <f>IF(DATA!Q66="","",DATA!Q66)</f>
        <v/>
      </c>
      <c r="N65" s="94" t="str">
        <f>IF(DATA!R66="","",DATA!R66)</f>
        <v/>
      </c>
      <c r="O65" s="173" t="str" cm="1">
        <f t="array" ref="O65">IF(AND(M65:N65=""),"",SUMIF(M65:N65,"&lt;&gt;"))</f>
        <v/>
      </c>
      <c r="P65" s="94" t="str">
        <f>IF(DATA!S66="","",DATA!S66)</f>
        <v/>
      </c>
      <c r="Q65" s="94" t="str">
        <f>IF(DATA!T66="","",DATA!T66)</f>
        <v/>
      </c>
      <c r="R65" s="173" t="str" cm="1">
        <f t="array" ref="R65">IF(AND(P65:Q65=""),"",SUMIF(P65:Q65,"&lt;&gt;"))</f>
        <v/>
      </c>
      <c r="S65" s="94" t="str">
        <f>IF(DATA!U66="","",DATA!U66)</f>
        <v/>
      </c>
      <c r="T65" s="94" t="str">
        <f>IF(DATA!V66="","",DATA!V66)</f>
        <v/>
      </c>
      <c r="U65" s="94" t="str">
        <f>IF(DATA!W66="","",DATA!W66)</f>
        <v/>
      </c>
      <c r="V65" s="94" t="str">
        <f>IF(DATA!X66="","",DATA!X66)</f>
        <v/>
      </c>
      <c r="W65" s="94" t="str">
        <f>IF(DATA!Y66="","",DATA!Y66)</f>
        <v/>
      </c>
      <c r="X65" s="195" t="str" cm="1">
        <f t="array" ref="X65">IF(AND(_xlfn.HSTACK(I65,L65,O65,R65,S65,T65,U65,V65)=""),"",SUMPRODUCT(_xlfn.HSTACK(I65,L65,O65,R65,S65,T65,U65,V65),{1,1,1,1,1,1,1,1}))</f>
        <v/>
      </c>
      <c r="Y65" s="196" t="str" cm="1">
        <f t="array" ref="Y65">IF(COUNT(X65)=1,$Y$16*AVERAGE(IFERROR(_xlfn.HSTACK(G65:H65,J65:K65,M65:N65,P65:Q65,S65:V65)/TRANSPOSE(DATA!$AC$19:$AC$30),"")),"-")</f>
        <v>-</v>
      </c>
      <c r="Z65" s="202" t="str">
        <f t="shared" si="1"/>
        <v/>
      </c>
      <c r="AA65" s="170" t="str">
        <f t="shared" si="2"/>
        <v>Très Bien</v>
      </c>
      <c r="AB65" s="66" t="e">
        <f t="shared" si="4"/>
        <v>#VALUE!</v>
      </c>
      <c r="AC65" s="66" t="str">
        <f t="shared" si="3"/>
        <v/>
      </c>
    </row>
    <row r="66" spans="1:29" ht="15" customHeight="1" x14ac:dyDescent="0.25">
      <c r="A66" s="33">
        <f>DATA!A67</f>
        <v>49</v>
      </c>
      <c r="B66" s="93" t="str">
        <f>UPPER(DATA!B67)</f>
        <v>LINCOLN</v>
      </c>
      <c r="C66" s="135" t="str">
        <f>UPPER(DATA!C67)</f>
        <v>BURROWS</v>
      </c>
      <c r="D66" s="93" t="str">
        <f>PROPER(DATA!G67)</f>
        <v>Présent</v>
      </c>
      <c r="E66" s="133" t="str">
        <f>PROPER(DATA!H67)</f>
        <v>M</v>
      </c>
      <c r="F66" s="134" t="str">
        <f>UPPER(DATA!I67)</f>
        <v>CM2</v>
      </c>
      <c r="G66" s="94" t="str">
        <f>IF(DATA!M67="","",DATA!M67)</f>
        <v/>
      </c>
      <c r="H66" s="94" t="str">
        <f>IF(DATA!N67="","",DATA!N67)</f>
        <v/>
      </c>
      <c r="I66" s="173" t="str" cm="1">
        <f t="array" ref="I66">IF(AND(G66:H66=""),"",SUMIF(G66:H66,"&lt;&gt;"))</f>
        <v/>
      </c>
      <c r="J66" s="94" t="str">
        <f>IF(DATA!O67="","",DATA!O67)</f>
        <v/>
      </c>
      <c r="K66" s="94" t="str">
        <f>IF(DATA!P67="","",DATA!P67)</f>
        <v/>
      </c>
      <c r="L66" s="173" t="str" cm="1">
        <f t="array" ref="L66">IF(AND(J66:K66=""),"",SUMIF(J66:K66,"&lt;&gt;"))</f>
        <v/>
      </c>
      <c r="M66" s="94" t="str">
        <f>IF(DATA!Q67="","",DATA!Q67)</f>
        <v/>
      </c>
      <c r="N66" s="94" t="str">
        <f>IF(DATA!R67="","",DATA!R67)</f>
        <v/>
      </c>
      <c r="O66" s="173" t="str" cm="1">
        <f t="array" ref="O66">IF(AND(M66:N66=""),"",SUMIF(M66:N66,"&lt;&gt;"))</f>
        <v/>
      </c>
      <c r="P66" s="94" t="str">
        <f>IF(DATA!S67="","",DATA!S67)</f>
        <v/>
      </c>
      <c r="Q66" s="94" t="str">
        <f>IF(DATA!T67="","",DATA!T67)</f>
        <v/>
      </c>
      <c r="R66" s="173" t="str" cm="1">
        <f t="array" ref="R66">IF(AND(P66:Q66=""),"",SUMIF(P66:Q66,"&lt;&gt;"))</f>
        <v/>
      </c>
      <c r="S66" s="94" t="str">
        <f>IF(DATA!U67="","",DATA!U67)</f>
        <v/>
      </c>
      <c r="T66" s="94" t="str">
        <f>IF(DATA!V67="","",DATA!V67)</f>
        <v/>
      </c>
      <c r="U66" s="94" t="str">
        <f>IF(DATA!W67="","",DATA!W67)</f>
        <v/>
      </c>
      <c r="V66" s="94" t="str">
        <f>IF(DATA!X67="","",DATA!X67)</f>
        <v/>
      </c>
      <c r="W66" s="94" t="str">
        <f>IF(DATA!Y67="","",DATA!Y67)</f>
        <v/>
      </c>
      <c r="X66" s="195" t="str" cm="1">
        <f t="array" ref="X66">IF(AND(_xlfn.HSTACK(I66,L66,O66,R66,S66,T66,U66,V66)=""),"",SUMPRODUCT(_xlfn.HSTACK(I66,L66,O66,R66,S66,T66,U66,V66),{1,1,1,1,1,1,1,1}))</f>
        <v/>
      </c>
      <c r="Y66" s="196" t="str" cm="1">
        <f t="array" ref="Y66">IF(COUNT(X66)=1,$Y$16*AVERAGE(IFERROR(_xlfn.HSTACK(G66:H66,J66:K66,M66:N66,P66:Q66,S66:V66)/TRANSPOSE(DATA!$AC$19:$AC$30),"")),"-")</f>
        <v>-</v>
      </c>
      <c r="Z66" s="202" t="str">
        <f t="shared" si="1"/>
        <v/>
      </c>
      <c r="AA66" s="170" t="str">
        <f t="shared" si="2"/>
        <v>Très Bien</v>
      </c>
      <c r="AB66" s="66" t="e">
        <f t="shared" si="4"/>
        <v>#VALUE!</v>
      </c>
      <c r="AC66" s="66" t="str">
        <f t="shared" si="3"/>
        <v/>
      </c>
    </row>
    <row r="67" spans="1:29" ht="15" customHeight="1" x14ac:dyDescent="0.25">
      <c r="A67" s="33">
        <f>DATA!A68</f>
        <v>50</v>
      </c>
      <c r="B67" s="93" t="str">
        <f>UPPER(DATA!B68)</f>
        <v>JOHN</v>
      </c>
      <c r="C67" s="135" t="str">
        <f>UPPER(DATA!C68)</f>
        <v>ABRUZZI</v>
      </c>
      <c r="D67" s="93" t="str">
        <f>PROPER(DATA!G68)</f>
        <v>Présent</v>
      </c>
      <c r="E67" s="133" t="str">
        <f>PROPER(DATA!H68)</f>
        <v>M</v>
      </c>
      <c r="F67" s="134" t="str">
        <f>UPPER(DATA!I68)</f>
        <v>CM2</v>
      </c>
      <c r="G67" s="94" t="str">
        <f>IF(DATA!M68="","",DATA!M68)</f>
        <v/>
      </c>
      <c r="H67" s="94" t="str">
        <f>IF(DATA!N68="","",DATA!N68)</f>
        <v/>
      </c>
      <c r="I67" s="173" t="str" cm="1">
        <f t="array" ref="I67">IF(AND(G67:H67=""),"",SUMIF(G67:H67,"&lt;&gt;"))</f>
        <v/>
      </c>
      <c r="J67" s="94" t="str">
        <f>IF(DATA!O68="","",DATA!O68)</f>
        <v/>
      </c>
      <c r="K67" s="94" t="str">
        <f>IF(DATA!P68="","",DATA!P68)</f>
        <v/>
      </c>
      <c r="L67" s="173" t="str" cm="1">
        <f t="array" ref="L67">IF(AND(J67:K67=""),"",SUMIF(J67:K67,"&lt;&gt;"))</f>
        <v/>
      </c>
      <c r="M67" s="94" t="str">
        <f>IF(DATA!Q68="","",DATA!Q68)</f>
        <v/>
      </c>
      <c r="N67" s="94" t="str">
        <f>IF(DATA!R68="","",DATA!R68)</f>
        <v/>
      </c>
      <c r="O67" s="173" t="str" cm="1">
        <f t="array" ref="O67">IF(AND(M67:N67=""),"",SUMIF(M67:N67,"&lt;&gt;"))</f>
        <v/>
      </c>
      <c r="P67" s="94" t="str">
        <f>IF(DATA!S68="","",DATA!S68)</f>
        <v/>
      </c>
      <c r="Q67" s="94" t="str">
        <f>IF(DATA!T68="","",DATA!T68)</f>
        <v/>
      </c>
      <c r="R67" s="173" t="str" cm="1">
        <f t="array" ref="R67">IF(AND(P67:Q67=""),"",SUMIF(P67:Q67,"&lt;&gt;"))</f>
        <v/>
      </c>
      <c r="S67" s="94" t="str">
        <f>IF(DATA!U68="","",DATA!U68)</f>
        <v/>
      </c>
      <c r="T67" s="94" t="str">
        <f>IF(DATA!V68="","",DATA!V68)</f>
        <v/>
      </c>
      <c r="U67" s="94" t="str">
        <f>IF(DATA!W68="","",DATA!W68)</f>
        <v/>
      </c>
      <c r="V67" s="94" t="str">
        <f>IF(DATA!X68="","",DATA!X68)</f>
        <v/>
      </c>
      <c r="W67" s="94" t="str">
        <f>IF(DATA!Y68="","",DATA!Y68)</f>
        <v/>
      </c>
      <c r="X67" s="195" t="str" cm="1">
        <f t="array" ref="X67">IF(AND(_xlfn.HSTACK(I67,L67,O67,R67,S67,T67,U67,V67)=""),"",SUMPRODUCT(_xlfn.HSTACK(I67,L67,O67,R67,S67,T67,U67,V67),{1,1,1,1,1,1,1,1}))</f>
        <v/>
      </c>
      <c r="Y67" s="196" t="str" cm="1">
        <f t="array" ref="Y67">IF(COUNT(X67)=1,$Y$16*AVERAGE(IFERROR(_xlfn.HSTACK(G67:H67,J67:K67,M67:N67,P67:Q67,S67:V67)/TRANSPOSE(DATA!$AC$19:$AC$30),"")),"-")</f>
        <v>-</v>
      </c>
      <c r="Z67" s="202" t="str">
        <f t="shared" si="1"/>
        <v/>
      </c>
      <c r="AA67" s="170" t="str">
        <f t="shared" si="2"/>
        <v>Très Bien</v>
      </c>
      <c r="AB67" s="66" t="e">
        <f t="shared" si="4"/>
        <v>#VALUE!</v>
      </c>
      <c r="AC67" s="66" t="str">
        <f t="shared" si="3"/>
        <v/>
      </c>
    </row>
    <row r="68" spans="1:29" ht="15" customHeight="1" x14ac:dyDescent="0.25">
      <c r="A68" s="33">
        <f>DATA!A69</f>
        <v>51</v>
      </c>
      <c r="B68" s="93" t="str">
        <f>UPPER(DATA!B69)</f>
        <v>BRAD</v>
      </c>
      <c r="C68" s="135" t="str">
        <f>UPPER(DATA!C69)</f>
        <v>BELLICK</v>
      </c>
      <c r="D68" s="93" t="str">
        <f>PROPER(DATA!G69)</f>
        <v>Présent</v>
      </c>
      <c r="E68" s="133" t="str">
        <f>PROPER(DATA!H69)</f>
        <v>M</v>
      </c>
      <c r="F68" s="134" t="str">
        <f>UPPER(DATA!I69)</f>
        <v>CM2</v>
      </c>
      <c r="G68" s="94" t="str">
        <f>IF(DATA!M69="","",DATA!M69)</f>
        <v/>
      </c>
      <c r="H68" s="94" t="str">
        <f>IF(DATA!N69="","",DATA!N69)</f>
        <v/>
      </c>
      <c r="I68" s="173" t="str" cm="1">
        <f t="array" ref="I68">IF(AND(G68:H68=""),"",SUMIF(G68:H68,"&lt;&gt;"))</f>
        <v/>
      </c>
      <c r="J68" s="94" t="str">
        <f>IF(DATA!O69="","",DATA!O69)</f>
        <v/>
      </c>
      <c r="K68" s="94" t="str">
        <f>IF(DATA!P69="","",DATA!P69)</f>
        <v/>
      </c>
      <c r="L68" s="173" t="str" cm="1">
        <f t="array" ref="L68">IF(AND(J68:K68=""),"",SUMIF(J68:K68,"&lt;&gt;"))</f>
        <v/>
      </c>
      <c r="M68" s="94" t="str">
        <f>IF(DATA!Q69="","",DATA!Q69)</f>
        <v/>
      </c>
      <c r="N68" s="94" t="str">
        <f>IF(DATA!R69="","",DATA!R69)</f>
        <v/>
      </c>
      <c r="O68" s="173" t="str" cm="1">
        <f t="array" ref="O68">IF(AND(M68:N68=""),"",SUMIF(M68:N68,"&lt;&gt;"))</f>
        <v/>
      </c>
      <c r="P68" s="94" t="str">
        <f>IF(DATA!S69="","",DATA!S69)</f>
        <v/>
      </c>
      <c r="Q68" s="94" t="str">
        <f>IF(DATA!T69="","",DATA!T69)</f>
        <v/>
      </c>
      <c r="R68" s="173" t="str" cm="1">
        <f t="array" ref="R68">IF(AND(P68:Q68=""),"",SUMIF(P68:Q68,"&lt;&gt;"))</f>
        <v/>
      </c>
      <c r="S68" s="94" t="str">
        <f>IF(DATA!U69="","",DATA!U69)</f>
        <v/>
      </c>
      <c r="T68" s="94" t="str">
        <f>IF(DATA!V69="","",DATA!V69)</f>
        <v/>
      </c>
      <c r="U68" s="94" t="str">
        <f>IF(DATA!W69="","",DATA!W69)</f>
        <v/>
      </c>
      <c r="V68" s="94" t="str">
        <f>IF(DATA!X69="","",DATA!X69)</f>
        <v/>
      </c>
      <c r="W68" s="94" t="str">
        <f>IF(DATA!Y69="","",DATA!Y69)</f>
        <v/>
      </c>
      <c r="X68" s="195" t="str" cm="1">
        <f t="array" ref="X68">IF(AND(_xlfn.HSTACK(I68,L68,O68,R68,S68,T68,U68,V68)=""),"",SUMPRODUCT(_xlfn.HSTACK(I68,L68,O68,R68,S68,T68,U68,V68),{1,1,1,1,1,1,1,1}))</f>
        <v/>
      </c>
      <c r="Y68" s="196" t="str" cm="1">
        <f t="array" ref="Y68">IF(COUNT(X68)=1,$Y$16*AVERAGE(IFERROR(_xlfn.HSTACK(G68:H68,J68:K68,M68:N68,P68:Q68,S68:V68)/TRANSPOSE(DATA!$AC$19:$AC$30),"")),"-")</f>
        <v>-</v>
      </c>
      <c r="Z68" s="202" t="str">
        <f t="shared" si="1"/>
        <v/>
      </c>
      <c r="AA68" s="170" t="str">
        <f t="shared" si="2"/>
        <v>Très Bien</v>
      </c>
      <c r="AB68" s="66" t="e">
        <f t="shared" si="4"/>
        <v>#VALUE!</v>
      </c>
      <c r="AC68" s="66" t="str">
        <f t="shared" si="3"/>
        <v/>
      </c>
    </row>
    <row r="69" spans="1:29" ht="15" customHeight="1" x14ac:dyDescent="0.25">
      <c r="A69" s="33">
        <f>DATA!A70</f>
        <v>52</v>
      </c>
      <c r="B69" s="93" t="str">
        <f>UPPER(DATA!B70)</f>
        <v>SOFIA</v>
      </c>
      <c r="C69" s="135" t="str">
        <f>UPPER(DATA!C70)</f>
        <v>LUGO</v>
      </c>
      <c r="D69" s="93" t="str">
        <f>PROPER(DATA!G70)</f>
        <v>Présente</v>
      </c>
      <c r="E69" s="133" t="str">
        <f>PROPER(DATA!H70)</f>
        <v>F</v>
      </c>
      <c r="F69" s="134" t="str">
        <f>UPPER(DATA!I70)</f>
        <v>CM2</v>
      </c>
      <c r="G69" s="94" t="str">
        <f>IF(DATA!M70="","",DATA!M70)</f>
        <v/>
      </c>
      <c r="H69" s="94" t="str">
        <f>IF(DATA!N70="","",DATA!N70)</f>
        <v/>
      </c>
      <c r="I69" s="173" t="str" cm="1">
        <f t="array" ref="I69">IF(AND(G69:H69=""),"",SUMIF(G69:H69,"&lt;&gt;"))</f>
        <v/>
      </c>
      <c r="J69" s="94" t="str">
        <f>IF(DATA!O70="","",DATA!O70)</f>
        <v/>
      </c>
      <c r="K69" s="94" t="str">
        <f>IF(DATA!P70="","",DATA!P70)</f>
        <v/>
      </c>
      <c r="L69" s="173" t="str" cm="1">
        <f t="array" ref="L69">IF(AND(J69:K69=""),"",SUMIF(J69:K69,"&lt;&gt;"))</f>
        <v/>
      </c>
      <c r="M69" s="94" t="str">
        <f>IF(DATA!Q70="","",DATA!Q70)</f>
        <v/>
      </c>
      <c r="N69" s="94" t="str">
        <f>IF(DATA!R70="","",DATA!R70)</f>
        <v/>
      </c>
      <c r="O69" s="173" t="str" cm="1">
        <f t="array" ref="O69">IF(AND(M69:N69=""),"",SUMIF(M69:N69,"&lt;&gt;"))</f>
        <v/>
      </c>
      <c r="P69" s="94" t="str">
        <f>IF(DATA!S70="","",DATA!S70)</f>
        <v/>
      </c>
      <c r="Q69" s="94" t="str">
        <f>IF(DATA!T70="","",DATA!T70)</f>
        <v/>
      </c>
      <c r="R69" s="173" t="str" cm="1">
        <f t="array" ref="R69">IF(AND(P69:Q69=""),"",SUMIF(P69:Q69,"&lt;&gt;"))</f>
        <v/>
      </c>
      <c r="S69" s="94" t="str">
        <f>IF(DATA!U70="","",DATA!U70)</f>
        <v/>
      </c>
      <c r="T69" s="94" t="str">
        <f>IF(DATA!V70="","",DATA!V70)</f>
        <v/>
      </c>
      <c r="U69" s="94" t="str">
        <f>IF(DATA!W70="","",DATA!W70)</f>
        <v/>
      </c>
      <c r="V69" s="94" t="str">
        <f>IF(DATA!X70="","",DATA!X70)</f>
        <v/>
      </c>
      <c r="W69" s="94" t="str">
        <f>IF(DATA!Y70="","",DATA!Y70)</f>
        <v/>
      </c>
      <c r="X69" s="195" t="str" cm="1">
        <f t="array" ref="X69">IF(AND(_xlfn.HSTACK(I69,L69,O69,R69,S69,T69,U69,V69)=""),"",SUMPRODUCT(_xlfn.HSTACK(I69,L69,O69,R69,S69,T69,U69,V69),{1,1,1,1,1,1,1,1}))</f>
        <v/>
      </c>
      <c r="Y69" s="196" t="str" cm="1">
        <f t="array" ref="Y69">IF(COUNT(X69)=1,$Y$16*AVERAGE(IFERROR(_xlfn.HSTACK(G69:H69,J69:K69,M69:N69,P69:Q69,S69:V69)/TRANSPOSE(DATA!$AC$19:$AC$30),"")),"-")</f>
        <v>-</v>
      </c>
      <c r="Z69" s="202" t="str">
        <f t="shared" si="1"/>
        <v/>
      </c>
      <c r="AA69" s="170" t="str">
        <f t="shared" si="2"/>
        <v>Très Bien</v>
      </c>
      <c r="AB69" s="66" t="e">
        <f t="shared" si="4"/>
        <v>#VALUE!</v>
      </c>
      <c r="AC69" s="66" t="str">
        <f t="shared" si="3"/>
        <v/>
      </c>
    </row>
    <row r="70" spans="1:29" ht="15" customHeight="1" x14ac:dyDescent="0.25">
      <c r="A70" s="33">
        <f>DATA!A71</f>
        <v>53</v>
      </c>
      <c r="B70" s="93" t="str">
        <f>UPPER(DATA!B71)</f>
        <v>GRETCHEN</v>
      </c>
      <c r="C70" s="135" t="str">
        <f>UPPER(DATA!C71)</f>
        <v>MORGAN</v>
      </c>
      <c r="D70" s="93" t="str">
        <f>PROPER(DATA!G71)</f>
        <v>Présente</v>
      </c>
      <c r="E70" s="133" t="str">
        <f>PROPER(DATA!H71)</f>
        <v>F</v>
      </c>
      <c r="F70" s="134" t="str">
        <f>UPPER(DATA!I71)</f>
        <v>CM2</v>
      </c>
      <c r="G70" s="94" t="str">
        <f>IF(DATA!M71="","",DATA!M71)</f>
        <v/>
      </c>
      <c r="H70" s="94" t="str">
        <f>IF(DATA!N71="","",DATA!N71)</f>
        <v/>
      </c>
      <c r="I70" s="173" t="str" cm="1">
        <f t="array" ref="I70">IF(AND(G70:H70=""),"",SUMIF(G70:H70,"&lt;&gt;"))</f>
        <v/>
      </c>
      <c r="J70" s="94" t="str">
        <f>IF(DATA!O71="","",DATA!O71)</f>
        <v/>
      </c>
      <c r="K70" s="94" t="str">
        <f>IF(DATA!P71="","",DATA!P71)</f>
        <v/>
      </c>
      <c r="L70" s="173" t="str" cm="1">
        <f t="array" ref="L70">IF(AND(J70:K70=""),"",SUMIF(J70:K70,"&lt;&gt;"))</f>
        <v/>
      </c>
      <c r="M70" s="94" t="str">
        <f>IF(DATA!Q71="","",DATA!Q71)</f>
        <v/>
      </c>
      <c r="N70" s="94" t="str">
        <f>IF(DATA!R71="","",DATA!R71)</f>
        <v/>
      </c>
      <c r="O70" s="173" t="str" cm="1">
        <f t="array" ref="O70">IF(AND(M70:N70=""),"",SUMIF(M70:N70,"&lt;&gt;"))</f>
        <v/>
      </c>
      <c r="P70" s="94" t="str">
        <f>IF(DATA!S71="","",DATA!S71)</f>
        <v/>
      </c>
      <c r="Q70" s="94" t="str">
        <f>IF(DATA!T71="","",DATA!T71)</f>
        <v/>
      </c>
      <c r="R70" s="173" t="str" cm="1">
        <f t="array" ref="R70">IF(AND(P70:Q70=""),"",SUMIF(P70:Q70,"&lt;&gt;"))</f>
        <v/>
      </c>
      <c r="S70" s="94" t="str">
        <f>IF(DATA!U71="","",DATA!U71)</f>
        <v/>
      </c>
      <c r="T70" s="94" t="str">
        <f>IF(DATA!V71="","",DATA!V71)</f>
        <v/>
      </c>
      <c r="U70" s="94" t="str">
        <f>IF(DATA!W71="","",DATA!W71)</f>
        <v/>
      </c>
      <c r="V70" s="94" t="str">
        <f>IF(DATA!X71="","",DATA!X71)</f>
        <v/>
      </c>
      <c r="W70" s="94" t="str">
        <f>IF(DATA!Y71="","",DATA!Y71)</f>
        <v/>
      </c>
      <c r="X70" s="195" t="str" cm="1">
        <f t="array" ref="X70">IF(AND(_xlfn.HSTACK(I70,L70,O70,R70,S70,T70,U70,V70)=""),"",SUMPRODUCT(_xlfn.HSTACK(I70,L70,O70,R70,S70,T70,U70,V70),{1,1,1,1,1,1,1,1}))</f>
        <v/>
      </c>
      <c r="Y70" s="196" t="str" cm="1">
        <f t="array" ref="Y70">IF(COUNT(X70)=1,$Y$16*AVERAGE(IFERROR(_xlfn.HSTACK(G70:H70,J70:K70,M70:N70,P70:Q70,S70:V70)/TRANSPOSE(DATA!$AC$19:$AC$30),"")),"-")</f>
        <v>-</v>
      </c>
      <c r="Z70" s="202" t="str">
        <f t="shared" si="1"/>
        <v/>
      </c>
      <c r="AA70" s="170" t="str">
        <f t="shared" si="2"/>
        <v>Très Bien</v>
      </c>
      <c r="AB70" s="66" t="e">
        <f t="shared" si="4"/>
        <v>#VALUE!</v>
      </c>
      <c r="AC70" s="66" t="str">
        <f t="shared" si="3"/>
        <v/>
      </c>
    </row>
    <row r="71" spans="1:29" ht="15" customHeight="1" x14ac:dyDescent="0.25">
      <c r="A71" s="33">
        <f>DATA!A72</f>
        <v>0</v>
      </c>
      <c r="B71" s="93" t="str">
        <f>UPPER(DATA!B72)</f>
        <v/>
      </c>
      <c r="C71" s="135" t="str">
        <f>UPPER(DATA!C72)</f>
        <v/>
      </c>
      <c r="D71" s="93" t="str">
        <f>PROPER(DATA!G72)</f>
        <v/>
      </c>
      <c r="E71" s="133" t="str">
        <f>PROPER(DATA!H72)</f>
        <v/>
      </c>
      <c r="F71" s="134" t="str">
        <f>UPPER(DATA!I72)</f>
        <v/>
      </c>
      <c r="G71" s="94" t="str">
        <f>IF(DATA!M72="","",DATA!M72)</f>
        <v/>
      </c>
      <c r="H71" s="94" t="str">
        <f>IF(DATA!N72="","",DATA!N72)</f>
        <v/>
      </c>
      <c r="I71" s="173" t="str" cm="1">
        <f t="array" ref="I71">IF(AND(G71:H71=""),"",SUMIF(G71:H71,"&lt;&gt;"))</f>
        <v/>
      </c>
      <c r="J71" s="94" t="str">
        <f>IF(DATA!O72="","",DATA!O72)</f>
        <v/>
      </c>
      <c r="K71" s="94" t="str">
        <f>IF(DATA!P72="","",DATA!P72)</f>
        <v/>
      </c>
      <c r="L71" s="173" t="str" cm="1">
        <f t="array" ref="L71">IF(AND(J71:K71=""),"",SUMIF(J71:K71,"&lt;&gt;"))</f>
        <v/>
      </c>
      <c r="M71" s="94" t="str">
        <f>IF(DATA!Q72="","",DATA!Q72)</f>
        <v/>
      </c>
      <c r="N71" s="94" t="str">
        <f>IF(DATA!R72="","",DATA!R72)</f>
        <v/>
      </c>
      <c r="O71" s="173" t="str" cm="1">
        <f t="array" ref="O71">IF(AND(M71:N71=""),"",SUMIF(M71:N71,"&lt;&gt;"))</f>
        <v/>
      </c>
      <c r="P71" s="94" t="str">
        <f>IF(DATA!S72="","",DATA!S72)</f>
        <v/>
      </c>
      <c r="Q71" s="94" t="str">
        <f>IF(DATA!T72="","",DATA!T72)</f>
        <v/>
      </c>
      <c r="R71" s="173" t="str" cm="1">
        <f t="array" ref="R71">IF(AND(P71:Q71=""),"",SUMIF(P71:Q71,"&lt;&gt;"))</f>
        <v/>
      </c>
      <c r="S71" s="94" t="str">
        <f>IF(DATA!U72="","",DATA!U72)</f>
        <v/>
      </c>
      <c r="T71" s="94" t="str">
        <f>IF(DATA!V72="","",DATA!V72)</f>
        <v/>
      </c>
      <c r="U71" s="94" t="str">
        <f>IF(DATA!W72="","",DATA!W72)</f>
        <v/>
      </c>
      <c r="V71" s="94" t="str">
        <f>IF(DATA!X72="","",DATA!X72)</f>
        <v/>
      </c>
      <c r="W71" s="94" t="str">
        <f>IF(DATA!Y72="","",DATA!Y72)</f>
        <v/>
      </c>
      <c r="X71" s="195" t="str" cm="1">
        <f t="array" ref="X71">IF(AND(_xlfn.HSTACK(I71,L71,O71,R71,S71,T71,U71,V71)=""),"",SUMPRODUCT(_xlfn.HSTACK(I71,L71,O71,R71,S71,T71,U71,V71),{1,1,1,1,1,1,1,1}))</f>
        <v/>
      </c>
      <c r="Y71" s="196" t="str" cm="1">
        <f t="array" ref="Y71">IF(COUNT(X71)=1,$Y$16*AVERAGE(IFERROR(_xlfn.HSTACK(G71:H71,J71:K71,M71:N71,P71:Q71,S71:V71)/TRANSPOSE(DATA!$AC$19:$AC$30),"")),"-")</f>
        <v>-</v>
      </c>
      <c r="Z71" s="202" t="str">
        <f t="shared" si="1"/>
        <v/>
      </c>
      <c r="AA71" s="170" t="str">
        <f t="shared" si="2"/>
        <v>Très Bien</v>
      </c>
      <c r="AB71" s="66" t="e">
        <f t="shared" si="4"/>
        <v>#VALUE!</v>
      </c>
      <c r="AC71" s="66" t="str">
        <f t="shared" si="3"/>
        <v/>
      </c>
    </row>
    <row r="72" spans="1:29" ht="15" customHeight="1" x14ac:dyDescent="0.25">
      <c r="A72" s="33">
        <f>DATA!A73</f>
        <v>0</v>
      </c>
      <c r="B72" s="93" t="str">
        <f>UPPER(DATA!B73)</f>
        <v/>
      </c>
      <c r="C72" s="135" t="str">
        <f>UPPER(DATA!C73)</f>
        <v/>
      </c>
      <c r="D72" s="93" t="str">
        <f>PROPER(DATA!G73)</f>
        <v/>
      </c>
      <c r="E72" s="133" t="str">
        <f>PROPER(DATA!H73)</f>
        <v/>
      </c>
      <c r="F72" s="134" t="str">
        <f>UPPER(DATA!I73)</f>
        <v/>
      </c>
      <c r="G72" s="94" t="str">
        <f>IF(DATA!M73="","",DATA!M73)</f>
        <v/>
      </c>
      <c r="H72" s="94" t="str">
        <f>IF(DATA!N73="","",DATA!N73)</f>
        <v/>
      </c>
      <c r="I72" s="173" t="str" cm="1">
        <f t="array" ref="I72">IF(AND(G72:H72=""),"",SUMIF(G72:H72,"&lt;&gt;"))</f>
        <v/>
      </c>
      <c r="J72" s="94" t="str">
        <f>IF(DATA!O73="","",DATA!O73)</f>
        <v/>
      </c>
      <c r="K72" s="94" t="str">
        <f>IF(DATA!P73="","",DATA!P73)</f>
        <v/>
      </c>
      <c r="L72" s="173" t="str" cm="1">
        <f t="array" ref="L72">IF(AND(J72:K72=""),"",SUMIF(J72:K72,"&lt;&gt;"))</f>
        <v/>
      </c>
      <c r="M72" s="94" t="str">
        <f>IF(DATA!Q73="","",DATA!Q73)</f>
        <v/>
      </c>
      <c r="N72" s="94" t="str">
        <f>IF(DATA!R73="","",DATA!R73)</f>
        <v/>
      </c>
      <c r="O72" s="173" t="str" cm="1">
        <f t="array" ref="O72">IF(AND(M72:N72=""),"",SUMIF(M72:N72,"&lt;&gt;"))</f>
        <v/>
      </c>
      <c r="P72" s="94" t="str">
        <f>IF(DATA!S73="","",DATA!S73)</f>
        <v/>
      </c>
      <c r="Q72" s="94" t="str">
        <f>IF(DATA!T73="","",DATA!T73)</f>
        <v/>
      </c>
      <c r="R72" s="173" t="str" cm="1">
        <f t="array" ref="R72">IF(AND(P72:Q72=""),"",SUMIF(P72:Q72,"&lt;&gt;"))</f>
        <v/>
      </c>
      <c r="S72" s="94" t="str">
        <f>IF(DATA!U73="","",DATA!U73)</f>
        <v/>
      </c>
      <c r="T72" s="94" t="str">
        <f>IF(DATA!V73="","",DATA!V73)</f>
        <v/>
      </c>
      <c r="U72" s="94" t="str">
        <f>IF(DATA!W73="","",DATA!W73)</f>
        <v/>
      </c>
      <c r="V72" s="94" t="str">
        <f>IF(DATA!X73="","",DATA!X73)</f>
        <v/>
      </c>
      <c r="W72" s="94" t="str">
        <f>IF(DATA!Y73="","",DATA!Y73)</f>
        <v/>
      </c>
      <c r="X72" s="195" t="str" cm="1">
        <f t="array" ref="X72">IF(AND(_xlfn.HSTACK(I72,L72,O72,R72,S72,T72,U72,V72)=""),"",SUMPRODUCT(_xlfn.HSTACK(I72,L72,O72,R72,S72,T72,U72,V72),{1,1,1,1,1,1,1,1}))</f>
        <v/>
      </c>
      <c r="Y72" s="196" t="str" cm="1">
        <f t="array" ref="Y72">IF(COUNT(X72)=1,$Y$16*AVERAGE(IFERROR(_xlfn.HSTACK(G72:H72,J72:K72,M72:N72,P72:Q72,S72:V72)/TRANSPOSE(DATA!$AC$19:$AC$30),"")),"-")</f>
        <v>-</v>
      </c>
      <c r="Z72" s="202" t="str">
        <f t="shared" si="1"/>
        <v/>
      </c>
      <c r="AA72" s="170" t="str">
        <f t="shared" si="2"/>
        <v>Très Bien</v>
      </c>
      <c r="AB72" s="66" t="e">
        <f t="shared" si="4"/>
        <v>#VALUE!</v>
      </c>
      <c r="AC72" s="66" t="str">
        <f t="shared" si="3"/>
        <v/>
      </c>
    </row>
    <row r="73" spans="1:29" ht="15" customHeight="1" x14ac:dyDescent="0.25">
      <c r="A73" s="33">
        <f>DATA!A74</f>
        <v>0</v>
      </c>
      <c r="B73" s="93" t="str">
        <f>UPPER(DATA!B74)</f>
        <v/>
      </c>
      <c r="C73" s="135" t="str">
        <f>UPPER(DATA!C74)</f>
        <v/>
      </c>
      <c r="D73" s="93" t="str">
        <f>PROPER(DATA!G74)</f>
        <v/>
      </c>
      <c r="E73" s="133" t="str">
        <f>PROPER(DATA!H74)</f>
        <v/>
      </c>
      <c r="F73" s="134" t="str">
        <f>UPPER(DATA!I74)</f>
        <v/>
      </c>
      <c r="G73" s="94" t="str">
        <f>IF(DATA!M74="","",DATA!M74)</f>
        <v/>
      </c>
      <c r="H73" s="94" t="str">
        <f>IF(DATA!N74="","",DATA!N74)</f>
        <v/>
      </c>
      <c r="I73" s="173" t="str" cm="1">
        <f t="array" ref="I73">IF(AND(G73:H73=""),"",SUMIF(G73:H73,"&lt;&gt;"))</f>
        <v/>
      </c>
      <c r="J73" s="94" t="str">
        <f>IF(DATA!O74="","",DATA!O74)</f>
        <v/>
      </c>
      <c r="K73" s="94" t="str">
        <f>IF(DATA!P74="","",DATA!P74)</f>
        <v/>
      </c>
      <c r="L73" s="173" t="str" cm="1">
        <f t="array" ref="L73">IF(AND(J73:K73=""),"",SUMIF(J73:K73,"&lt;&gt;"))</f>
        <v/>
      </c>
      <c r="M73" s="94" t="str">
        <f>IF(DATA!Q74="","",DATA!Q74)</f>
        <v/>
      </c>
      <c r="N73" s="94" t="str">
        <f>IF(DATA!R74="","",DATA!R74)</f>
        <v/>
      </c>
      <c r="O73" s="173" t="str" cm="1">
        <f t="array" ref="O73">IF(AND(M73:N73=""),"",SUMIF(M73:N73,"&lt;&gt;"))</f>
        <v/>
      </c>
      <c r="P73" s="94" t="str">
        <f>IF(DATA!S74="","",DATA!S74)</f>
        <v/>
      </c>
      <c r="Q73" s="94" t="str">
        <f>IF(DATA!T74="","",DATA!T74)</f>
        <v/>
      </c>
      <c r="R73" s="173" t="str" cm="1">
        <f t="array" ref="R73">IF(AND(P73:Q73=""),"",SUMIF(P73:Q73,"&lt;&gt;"))</f>
        <v/>
      </c>
      <c r="S73" s="94" t="str">
        <f>IF(DATA!U74="","",DATA!U74)</f>
        <v/>
      </c>
      <c r="T73" s="94" t="str">
        <f>IF(DATA!V74="","",DATA!V74)</f>
        <v/>
      </c>
      <c r="U73" s="94" t="str">
        <f>IF(DATA!W74="","",DATA!W74)</f>
        <v/>
      </c>
      <c r="V73" s="94" t="str">
        <f>IF(DATA!X74="","",DATA!X74)</f>
        <v/>
      </c>
      <c r="W73" s="94" t="str">
        <f>IF(DATA!Y74="","",DATA!Y74)</f>
        <v/>
      </c>
      <c r="X73" s="195" t="str" cm="1">
        <f t="array" ref="X73">IF(AND(_xlfn.HSTACK(I73,L73,O73,R73,S73,T73,U73,V73)=""),"",SUMPRODUCT(_xlfn.HSTACK(I73,L73,O73,R73,S73,T73,U73,V73),{1,1,1,1,1,1,1,1}))</f>
        <v/>
      </c>
      <c r="Y73" s="196" t="str" cm="1">
        <f t="array" ref="Y73">IF(COUNT(X73)=1,$Y$16*AVERAGE(IFERROR(_xlfn.HSTACK(G73:H73,J73:K73,M73:N73,P73:Q73,S73:V73)/TRANSPOSE(DATA!$AC$19:$AC$30),"")),"-")</f>
        <v>-</v>
      </c>
      <c r="Z73" s="202" t="str">
        <f t="shared" si="1"/>
        <v/>
      </c>
      <c r="AA73" s="170" t="str">
        <f t="shared" si="2"/>
        <v>Très Bien</v>
      </c>
      <c r="AB73" s="66" t="e">
        <f t="shared" si="4"/>
        <v>#VALUE!</v>
      </c>
      <c r="AC73" s="66" t="str">
        <f t="shared" si="3"/>
        <v/>
      </c>
    </row>
    <row r="74" spans="1:29" ht="15" customHeight="1" x14ac:dyDescent="0.25">
      <c r="A74" s="33">
        <f>DATA!A75</f>
        <v>0</v>
      </c>
      <c r="B74" s="93" t="str">
        <f>UPPER(DATA!B75)</f>
        <v/>
      </c>
      <c r="C74" s="135" t="str">
        <f>UPPER(DATA!C75)</f>
        <v/>
      </c>
      <c r="D74" s="93" t="str">
        <f>PROPER(DATA!G75)</f>
        <v/>
      </c>
      <c r="E74" s="133" t="str">
        <f>PROPER(DATA!H75)</f>
        <v/>
      </c>
      <c r="F74" s="134" t="str">
        <f>UPPER(DATA!I75)</f>
        <v/>
      </c>
      <c r="G74" s="94" t="str">
        <f>IF(DATA!M75="","",DATA!M75)</f>
        <v/>
      </c>
      <c r="H74" s="94" t="str">
        <f>IF(DATA!N75="","",DATA!N75)</f>
        <v/>
      </c>
      <c r="I74" s="173" t="str" cm="1">
        <f t="array" ref="I74">IF(AND(G74:H74=""),"",SUMIF(G74:H74,"&lt;&gt;"))</f>
        <v/>
      </c>
      <c r="J74" s="94" t="str">
        <f>IF(DATA!O75="","",DATA!O75)</f>
        <v/>
      </c>
      <c r="K74" s="94" t="str">
        <f>IF(DATA!P75="","",DATA!P75)</f>
        <v/>
      </c>
      <c r="L74" s="173" t="str" cm="1">
        <f t="array" ref="L74">IF(AND(J74:K74=""),"",SUMIF(J74:K74,"&lt;&gt;"))</f>
        <v/>
      </c>
      <c r="M74" s="94" t="str">
        <f>IF(DATA!Q75="","",DATA!Q75)</f>
        <v/>
      </c>
      <c r="N74" s="94" t="str">
        <f>IF(DATA!R75="","",DATA!R75)</f>
        <v/>
      </c>
      <c r="O74" s="173" t="str" cm="1">
        <f t="array" ref="O74">IF(AND(M74:N74=""),"",SUMIF(M74:N74,"&lt;&gt;"))</f>
        <v/>
      </c>
      <c r="P74" s="94" t="str">
        <f>IF(DATA!S75="","",DATA!S75)</f>
        <v/>
      </c>
      <c r="Q74" s="94" t="str">
        <f>IF(DATA!T75="","",DATA!T75)</f>
        <v/>
      </c>
      <c r="R74" s="173" t="str" cm="1">
        <f t="array" ref="R74">IF(AND(P74:Q74=""),"",SUMIF(P74:Q74,"&lt;&gt;"))</f>
        <v/>
      </c>
      <c r="S74" s="94" t="str">
        <f>IF(DATA!U75="","",DATA!U75)</f>
        <v/>
      </c>
      <c r="T74" s="94" t="str">
        <f>IF(DATA!V75="","",DATA!V75)</f>
        <v/>
      </c>
      <c r="U74" s="94" t="str">
        <f>IF(DATA!W75="","",DATA!W75)</f>
        <v/>
      </c>
      <c r="V74" s="94" t="str">
        <f>IF(DATA!X75="","",DATA!X75)</f>
        <v/>
      </c>
      <c r="W74" s="94" t="str">
        <f>IF(DATA!Y75="","",DATA!Y75)</f>
        <v/>
      </c>
      <c r="X74" s="195" t="str" cm="1">
        <f t="array" ref="X74">IF(AND(_xlfn.HSTACK(I74,L74,O74,R74,S74,T74,U74,V74)=""),"",SUMPRODUCT(_xlfn.HSTACK(I74,L74,O74,R74,S74,T74,U74,V74),{1,1,1,1,1,1,1,1}))</f>
        <v/>
      </c>
      <c r="Y74" s="196" t="str" cm="1">
        <f t="array" ref="Y74">IF(COUNT(X74)=1,$Y$16*AVERAGE(IFERROR(_xlfn.HSTACK(G74:H74,J74:K74,M74:N74,P74:Q74,S74:V74)/TRANSPOSE(DATA!$AC$19:$AC$30),"")),"-")</f>
        <v>-</v>
      </c>
      <c r="Z74" s="202" t="str">
        <f t="shared" si="1"/>
        <v/>
      </c>
      <c r="AA74" s="170" t="str">
        <f t="shared" si="2"/>
        <v>Très Bien</v>
      </c>
      <c r="AB74" s="66" t="e">
        <f t="shared" si="4"/>
        <v>#VALUE!</v>
      </c>
      <c r="AC74" s="66" t="str">
        <f t="shared" si="3"/>
        <v/>
      </c>
    </row>
    <row r="75" spans="1:29" ht="15" customHeight="1" x14ac:dyDescent="0.25">
      <c r="A75" s="33">
        <f>DATA!A76</f>
        <v>0</v>
      </c>
      <c r="B75" s="93" t="str">
        <f>UPPER(DATA!B76)</f>
        <v/>
      </c>
      <c r="C75" s="135" t="str">
        <f>UPPER(DATA!C76)</f>
        <v/>
      </c>
      <c r="D75" s="93" t="str">
        <f>PROPER(DATA!G76)</f>
        <v/>
      </c>
      <c r="E75" s="133" t="str">
        <f>PROPER(DATA!H76)</f>
        <v/>
      </c>
      <c r="F75" s="134" t="str">
        <f>UPPER(DATA!I76)</f>
        <v/>
      </c>
      <c r="G75" s="94" t="str">
        <f>IF(DATA!M76="","",DATA!M76)</f>
        <v/>
      </c>
      <c r="H75" s="94" t="str">
        <f>IF(DATA!N76="","",DATA!N76)</f>
        <v/>
      </c>
      <c r="I75" s="173" t="str" cm="1">
        <f t="array" ref="I75">IF(AND(G75:H75=""),"",SUMIF(G75:H75,"&lt;&gt;"))</f>
        <v/>
      </c>
      <c r="J75" s="94" t="str">
        <f>IF(DATA!O76="","",DATA!O76)</f>
        <v/>
      </c>
      <c r="K75" s="94" t="str">
        <f>IF(DATA!P76="","",DATA!P76)</f>
        <v/>
      </c>
      <c r="L75" s="173" t="str" cm="1">
        <f t="array" ref="L75">IF(AND(J75:K75=""),"",SUMIF(J75:K75,"&lt;&gt;"))</f>
        <v/>
      </c>
      <c r="M75" s="94" t="str">
        <f>IF(DATA!Q76="","",DATA!Q76)</f>
        <v/>
      </c>
      <c r="N75" s="94" t="str">
        <f>IF(DATA!R76="","",DATA!R76)</f>
        <v/>
      </c>
      <c r="O75" s="173" t="str" cm="1">
        <f t="array" ref="O75">IF(AND(M75:N75=""),"",SUMIF(M75:N75,"&lt;&gt;"))</f>
        <v/>
      </c>
      <c r="P75" s="94" t="str">
        <f>IF(DATA!S76="","",DATA!S76)</f>
        <v/>
      </c>
      <c r="Q75" s="94" t="str">
        <f>IF(DATA!T76="","",DATA!T76)</f>
        <v/>
      </c>
      <c r="R75" s="173" t="str" cm="1">
        <f t="array" ref="R75">IF(AND(P75:Q75=""),"",SUMIF(P75:Q75,"&lt;&gt;"))</f>
        <v/>
      </c>
      <c r="S75" s="94" t="str">
        <f>IF(DATA!U76="","",DATA!U76)</f>
        <v/>
      </c>
      <c r="T75" s="94" t="str">
        <f>IF(DATA!V76="","",DATA!V76)</f>
        <v/>
      </c>
      <c r="U75" s="94" t="str">
        <f>IF(DATA!W76="","",DATA!W76)</f>
        <v/>
      </c>
      <c r="V75" s="94" t="str">
        <f>IF(DATA!X76="","",DATA!X76)</f>
        <v/>
      </c>
      <c r="W75" s="94" t="str">
        <f>IF(DATA!Y76="","",DATA!Y76)</f>
        <v/>
      </c>
      <c r="X75" s="195" t="str" cm="1">
        <f t="array" ref="X75">IF(AND(_xlfn.HSTACK(I75,L75,O75,R75,S75,T75,U75,V75)=""),"",SUMPRODUCT(_xlfn.HSTACK(I75,L75,O75,R75,S75,T75,U75,V75),{1,1,1,1,1,1,1,1}))</f>
        <v/>
      </c>
      <c r="Y75" s="196" t="str" cm="1">
        <f t="array" ref="Y75">IF(COUNT(X75)=1,$Y$16*AVERAGE(IFERROR(_xlfn.HSTACK(G75:H75,J75:K75,M75:N75,P75:Q75,S75:V75)/TRANSPOSE(DATA!$AC$19:$AC$30),"")),"-")</f>
        <v>-</v>
      </c>
      <c r="Z75" s="202" t="str">
        <f t="shared" si="1"/>
        <v/>
      </c>
      <c r="AA75" s="170" t="str">
        <f t="shared" si="2"/>
        <v>Très Bien</v>
      </c>
      <c r="AB75" s="66" t="e">
        <f t="shared" si="4"/>
        <v>#VALUE!</v>
      </c>
      <c r="AC75" s="66" t="str">
        <f t="shared" si="3"/>
        <v/>
      </c>
    </row>
    <row r="76" spans="1:29" ht="15" customHeight="1" x14ac:dyDescent="0.25">
      <c r="A76" s="33">
        <f>DATA!A77</f>
        <v>0</v>
      </c>
      <c r="B76" s="93" t="str">
        <f>UPPER(DATA!B77)</f>
        <v/>
      </c>
      <c r="C76" s="135" t="str">
        <f>UPPER(DATA!C77)</f>
        <v/>
      </c>
      <c r="D76" s="93" t="str">
        <f>PROPER(DATA!G77)</f>
        <v/>
      </c>
      <c r="E76" s="133" t="str">
        <f>PROPER(DATA!H77)</f>
        <v/>
      </c>
      <c r="F76" s="134" t="str">
        <f>UPPER(DATA!I77)</f>
        <v/>
      </c>
      <c r="G76" s="94" t="str">
        <f>IF(DATA!M77="","",DATA!M77)</f>
        <v/>
      </c>
      <c r="H76" s="94" t="str">
        <f>IF(DATA!N77="","",DATA!N77)</f>
        <v/>
      </c>
      <c r="I76" s="173" t="str" cm="1">
        <f t="array" ref="I76">IF(AND(G76:H76=""),"",SUMIF(G76:H76,"&lt;&gt;"))</f>
        <v/>
      </c>
      <c r="J76" s="94" t="str">
        <f>IF(DATA!O77="","",DATA!O77)</f>
        <v/>
      </c>
      <c r="K76" s="94" t="str">
        <f>IF(DATA!P77="","",DATA!P77)</f>
        <v/>
      </c>
      <c r="L76" s="173" t="str" cm="1">
        <f t="array" ref="L76">IF(AND(J76:K76=""),"",SUMIF(J76:K76,"&lt;&gt;"))</f>
        <v/>
      </c>
      <c r="M76" s="94" t="str">
        <f>IF(DATA!Q77="","",DATA!Q77)</f>
        <v/>
      </c>
      <c r="N76" s="94" t="str">
        <f>IF(DATA!R77="","",DATA!R77)</f>
        <v/>
      </c>
      <c r="O76" s="173" t="str" cm="1">
        <f t="array" ref="O76">IF(AND(M76:N76=""),"",SUMIF(M76:N76,"&lt;&gt;"))</f>
        <v/>
      </c>
      <c r="P76" s="94" t="str">
        <f>IF(DATA!S77="","",DATA!S77)</f>
        <v/>
      </c>
      <c r="Q76" s="94" t="str">
        <f>IF(DATA!T77="","",DATA!T77)</f>
        <v/>
      </c>
      <c r="R76" s="173" t="str" cm="1">
        <f t="array" ref="R76">IF(AND(P76:Q76=""),"",SUMIF(P76:Q76,"&lt;&gt;"))</f>
        <v/>
      </c>
      <c r="S76" s="94" t="str">
        <f>IF(DATA!U77="","",DATA!U77)</f>
        <v/>
      </c>
      <c r="T76" s="94" t="str">
        <f>IF(DATA!V77="","",DATA!V77)</f>
        <v/>
      </c>
      <c r="U76" s="94" t="str">
        <f>IF(DATA!W77="","",DATA!W77)</f>
        <v/>
      </c>
      <c r="V76" s="94" t="str">
        <f>IF(DATA!X77="","",DATA!X77)</f>
        <v/>
      </c>
      <c r="W76" s="94" t="str">
        <f>IF(DATA!Y77="","",DATA!Y77)</f>
        <v/>
      </c>
      <c r="X76" s="195" t="str" cm="1">
        <f t="array" ref="X76">IF(AND(_xlfn.HSTACK(I76,L76,O76,R76,S76,T76,U76,V76)=""),"",SUMPRODUCT(_xlfn.HSTACK(I76,L76,O76,R76,S76,T76,U76,V76),{1,1,1,1,1,1,1,1}))</f>
        <v/>
      </c>
      <c r="Y76" s="196" t="str" cm="1">
        <f t="array" ref="Y76">IF(COUNT(X76)=1,$Y$16*AVERAGE(IFERROR(_xlfn.HSTACK(G76:H76,J76:K76,M76:N76,P76:Q76,S76:V76)/TRANSPOSE(DATA!$AC$19:$AC$30),"")),"-")</f>
        <v>-</v>
      </c>
      <c r="Z76" s="202" t="str">
        <f t="shared" si="1"/>
        <v/>
      </c>
      <c r="AA76" s="170" t="str">
        <f t="shared" si="2"/>
        <v>Très Bien</v>
      </c>
      <c r="AB76" s="66" t="e">
        <f t="shared" si="4"/>
        <v>#VALUE!</v>
      </c>
      <c r="AC76" s="66" t="str">
        <f t="shared" si="3"/>
        <v/>
      </c>
    </row>
    <row r="77" spans="1:29" ht="15" customHeight="1" x14ac:dyDescent="0.25">
      <c r="A77" s="33">
        <f>DATA!A78</f>
        <v>0</v>
      </c>
      <c r="B77" s="93" t="str">
        <f>UPPER(DATA!B78)</f>
        <v/>
      </c>
      <c r="C77" s="135" t="str">
        <f>UPPER(DATA!C78)</f>
        <v/>
      </c>
      <c r="D77" s="93" t="str">
        <f>PROPER(DATA!G78)</f>
        <v/>
      </c>
      <c r="E77" s="133" t="str">
        <f>PROPER(DATA!H78)</f>
        <v/>
      </c>
      <c r="F77" s="134" t="str">
        <f>UPPER(DATA!I78)</f>
        <v/>
      </c>
      <c r="G77" s="94" t="str">
        <f>IF(DATA!M78="","",DATA!M78)</f>
        <v/>
      </c>
      <c r="H77" s="94" t="str">
        <f>IF(DATA!N78="","",DATA!N78)</f>
        <v/>
      </c>
      <c r="I77" s="173" t="str" cm="1">
        <f t="array" ref="I77">IF(AND(G77:H77=""),"",SUMIF(G77:H77,"&lt;&gt;"))</f>
        <v/>
      </c>
      <c r="J77" s="94" t="str">
        <f>IF(DATA!O78="","",DATA!O78)</f>
        <v/>
      </c>
      <c r="K77" s="94" t="str">
        <f>IF(DATA!P78="","",DATA!P78)</f>
        <v/>
      </c>
      <c r="L77" s="173" t="str" cm="1">
        <f t="array" ref="L77">IF(AND(J77:K77=""),"",SUMIF(J77:K77,"&lt;&gt;"))</f>
        <v/>
      </c>
      <c r="M77" s="94" t="str">
        <f>IF(DATA!Q78="","",DATA!Q78)</f>
        <v/>
      </c>
      <c r="N77" s="94" t="str">
        <f>IF(DATA!R78="","",DATA!R78)</f>
        <v/>
      </c>
      <c r="O77" s="173" t="str" cm="1">
        <f t="array" ref="O77">IF(AND(M77:N77=""),"",SUMIF(M77:N77,"&lt;&gt;"))</f>
        <v/>
      </c>
      <c r="P77" s="94" t="str">
        <f>IF(DATA!S78="","",DATA!S78)</f>
        <v/>
      </c>
      <c r="Q77" s="94" t="str">
        <f>IF(DATA!T78="","",DATA!T78)</f>
        <v/>
      </c>
      <c r="R77" s="173" t="str" cm="1">
        <f t="array" ref="R77">IF(AND(P77:Q77=""),"",SUMIF(P77:Q77,"&lt;&gt;"))</f>
        <v/>
      </c>
      <c r="S77" s="94" t="str">
        <f>IF(DATA!U78="","",DATA!U78)</f>
        <v/>
      </c>
      <c r="T77" s="94" t="str">
        <f>IF(DATA!V78="","",DATA!V78)</f>
        <v/>
      </c>
      <c r="U77" s="94" t="str">
        <f>IF(DATA!W78="","",DATA!W78)</f>
        <v/>
      </c>
      <c r="V77" s="94" t="str">
        <f>IF(DATA!X78="","",DATA!X78)</f>
        <v/>
      </c>
      <c r="W77" s="94" t="str">
        <f>IF(DATA!Y78="","",DATA!Y78)</f>
        <v/>
      </c>
      <c r="X77" s="195" t="str" cm="1">
        <f t="array" ref="X77">IF(AND(_xlfn.HSTACK(I77,L77,O77,R77,S77,T77,U77,V77)=""),"",SUMPRODUCT(_xlfn.HSTACK(I77,L77,O77,R77,S77,T77,U77,V77),{1,1,1,1,1,1,1,1}))</f>
        <v/>
      </c>
      <c r="Y77" s="196" t="str" cm="1">
        <f t="array" ref="Y77">IF(COUNT(X77)=1,$Y$16*AVERAGE(IFERROR(_xlfn.HSTACK(G77:H77,J77:K77,M77:N77,P77:Q77,S77:V77)/TRANSPOSE(DATA!$AC$19:$AC$30),"")),"-")</f>
        <v>-</v>
      </c>
      <c r="Z77" s="202" t="str">
        <f t="shared" si="1"/>
        <v/>
      </c>
      <c r="AA77" s="170" t="str">
        <f t="shared" si="2"/>
        <v>Très Bien</v>
      </c>
      <c r="AB77" s="66" t="e">
        <f t="shared" si="4"/>
        <v>#VALUE!</v>
      </c>
      <c r="AC77" s="66" t="str">
        <f t="shared" si="3"/>
        <v/>
      </c>
    </row>
    <row r="78" spans="1:29" ht="15" customHeight="1" x14ac:dyDescent="0.25">
      <c r="A78" s="33">
        <f>DATA!A79</f>
        <v>0</v>
      </c>
      <c r="B78" s="93" t="str">
        <f>UPPER(DATA!B79)</f>
        <v/>
      </c>
      <c r="C78" s="135" t="str">
        <f>UPPER(DATA!C79)</f>
        <v/>
      </c>
      <c r="D78" s="93" t="str">
        <f>PROPER(DATA!G79)</f>
        <v/>
      </c>
      <c r="E78" s="133" t="str">
        <f>PROPER(DATA!H79)</f>
        <v/>
      </c>
      <c r="F78" s="134" t="str">
        <f>UPPER(DATA!I79)</f>
        <v/>
      </c>
      <c r="G78" s="94" t="str">
        <f>IF(DATA!M79="","",DATA!M79)</f>
        <v/>
      </c>
      <c r="H78" s="94" t="str">
        <f>IF(DATA!N79="","",DATA!N79)</f>
        <v/>
      </c>
      <c r="I78" s="173" t="str" cm="1">
        <f t="array" ref="I78">IF(AND(G78:H78=""),"",SUMIF(G78:H78,"&lt;&gt;"))</f>
        <v/>
      </c>
      <c r="J78" s="94" t="str">
        <f>IF(DATA!O79="","",DATA!O79)</f>
        <v/>
      </c>
      <c r="K78" s="94" t="str">
        <f>IF(DATA!P79="","",DATA!P79)</f>
        <v/>
      </c>
      <c r="L78" s="173" t="str" cm="1">
        <f t="array" ref="L78">IF(AND(J78:K78=""),"",SUMIF(J78:K78,"&lt;&gt;"))</f>
        <v/>
      </c>
      <c r="M78" s="94" t="str">
        <f>IF(DATA!Q79="","",DATA!Q79)</f>
        <v/>
      </c>
      <c r="N78" s="94" t="str">
        <f>IF(DATA!R79="","",DATA!R79)</f>
        <v/>
      </c>
      <c r="O78" s="173" t="str" cm="1">
        <f t="array" ref="O78">IF(AND(M78:N78=""),"",SUMIF(M78:N78,"&lt;&gt;"))</f>
        <v/>
      </c>
      <c r="P78" s="94" t="str">
        <f>IF(DATA!S79="","",DATA!S79)</f>
        <v/>
      </c>
      <c r="Q78" s="94" t="str">
        <f>IF(DATA!T79="","",DATA!T79)</f>
        <v/>
      </c>
      <c r="R78" s="173" t="str" cm="1">
        <f t="array" ref="R78">IF(AND(P78:Q78=""),"",SUMIF(P78:Q78,"&lt;&gt;"))</f>
        <v/>
      </c>
      <c r="S78" s="94" t="str">
        <f>IF(DATA!U79="","",DATA!U79)</f>
        <v/>
      </c>
      <c r="T78" s="94" t="str">
        <f>IF(DATA!V79="","",DATA!V79)</f>
        <v/>
      </c>
      <c r="U78" s="94" t="str">
        <f>IF(DATA!W79="","",DATA!W79)</f>
        <v/>
      </c>
      <c r="V78" s="94" t="str">
        <f>IF(DATA!X79="","",DATA!X79)</f>
        <v/>
      </c>
      <c r="W78" s="94" t="str">
        <f>IF(DATA!Y79="","",DATA!Y79)</f>
        <v/>
      </c>
      <c r="X78" s="195" t="str" cm="1">
        <f t="array" ref="X78">IF(AND(_xlfn.HSTACK(I78,L78,O78,R78,S78,T78,U78,V78)=""),"",SUMPRODUCT(_xlfn.HSTACK(I78,L78,O78,R78,S78,T78,U78,V78),{1,1,1,1,1,1,1,1}))</f>
        <v/>
      </c>
      <c r="Y78" s="196" t="str" cm="1">
        <f t="array" ref="Y78">IF(COUNT(X78)=1,$Y$16*AVERAGE(IFERROR(_xlfn.HSTACK(G78:H78,J78:K78,M78:N78,P78:Q78,S78:V78)/TRANSPOSE(DATA!$AC$19:$AC$30),"")),"-")</f>
        <v>-</v>
      </c>
      <c r="Z78" s="202" t="str">
        <f t="shared" si="1"/>
        <v/>
      </c>
      <c r="AA78" s="170" t="str">
        <f t="shared" si="2"/>
        <v>Très Bien</v>
      </c>
      <c r="AB78" s="66" t="e">
        <f t="shared" si="4"/>
        <v>#VALUE!</v>
      </c>
      <c r="AC78" s="66" t="str">
        <f t="shared" si="3"/>
        <v/>
      </c>
    </row>
    <row r="79" spans="1:29" ht="15" customHeight="1" x14ac:dyDescent="0.25">
      <c r="A79" s="33">
        <f>DATA!A80</f>
        <v>0</v>
      </c>
      <c r="B79" s="93" t="str">
        <f>UPPER(DATA!B80)</f>
        <v/>
      </c>
      <c r="C79" s="135" t="str">
        <f>UPPER(DATA!C80)</f>
        <v/>
      </c>
      <c r="D79" s="93" t="str">
        <f>PROPER(DATA!G80)</f>
        <v/>
      </c>
      <c r="E79" s="133" t="str">
        <f>PROPER(DATA!H80)</f>
        <v/>
      </c>
      <c r="F79" s="134" t="str">
        <f>UPPER(DATA!I80)</f>
        <v/>
      </c>
      <c r="G79" s="94" t="str">
        <f>IF(DATA!M80="","",DATA!M80)</f>
        <v/>
      </c>
      <c r="H79" s="94" t="str">
        <f>IF(DATA!N80="","",DATA!N80)</f>
        <v/>
      </c>
      <c r="I79" s="173" t="str" cm="1">
        <f t="array" ref="I79">IF(AND(G79:H79=""),"",SUMIF(G79:H79,"&lt;&gt;"))</f>
        <v/>
      </c>
      <c r="J79" s="94" t="str">
        <f>IF(DATA!O80="","",DATA!O80)</f>
        <v/>
      </c>
      <c r="K79" s="94" t="str">
        <f>IF(DATA!P80="","",DATA!P80)</f>
        <v/>
      </c>
      <c r="L79" s="173" t="str" cm="1">
        <f t="array" ref="L79">IF(AND(J79:K79=""),"",SUMIF(J79:K79,"&lt;&gt;"))</f>
        <v/>
      </c>
      <c r="M79" s="94" t="str">
        <f>IF(DATA!Q80="","",DATA!Q80)</f>
        <v/>
      </c>
      <c r="N79" s="94" t="str">
        <f>IF(DATA!R80="","",DATA!R80)</f>
        <v/>
      </c>
      <c r="O79" s="173" t="str" cm="1">
        <f t="array" ref="O79">IF(AND(M79:N79=""),"",SUMIF(M79:N79,"&lt;&gt;"))</f>
        <v/>
      </c>
      <c r="P79" s="94" t="str">
        <f>IF(DATA!S80="","",DATA!S80)</f>
        <v/>
      </c>
      <c r="Q79" s="94" t="str">
        <f>IF(DATA!T80="","",DATA!T80)</f>
        <v/>
      </c>
      <c r="R79" s="173" t="str" cm="1">
        <f t="array" ref="R79">IF(AND(P79:Q79=""),"",SUMIF(P79:Q79,"&lt;&gt;"))</f>
        <v/>
      </c>
      <c r="S79" s="94" t="str">
        <f>IF(DATA!U80="","",DATA!U80)</f>
        <v/>
      </c>
      <c r="T79" s="94" t="str">
        <f>IF(DATA!V80="","",DATA!V80)</f>
        <v/>
      </c>
      <c r="U79" s="94" t="str">
        <f>IF(DATA!W80="","",DATA!W80)</f>
        <v/>
      </c>
      <c r="V79" s="94" t="str">
        <f>IF(DATA!X80="","",DATA!X80)</f>
        <v/>
      </c>
      <c r="W79" s="94" t="str">
        <f>IF(DATA!Y80="","",DATA!Y80)</f>
        <v/>
      </c>
      <c r="X79" s="195" t="str" cm="1">
        <f t="array" ref="X79">IF(AND(_xlfn.HSTACK(I79,L79,O79,R79,S79,T79,U79,V79)=""),"",SUMPRODUCT(_xlfn.HSTACK(I79,L79,O79,R79,S79,T79,U79,V79),{1,1,1,1,1,1,1,1}))</f>
        <v/>
      </c>
      <c r="Y79" s="196" t="str" cm="1">
        <f t="array" ref="Y79">IF(COUNT(X79)=1,$Y$16*AVERAGE(IFERROR(_xlfn.HSTACK(G79:H79,J79:K79,M79:N79,P79:Q79,S79:V79)/TRANSPOSE(DATA!$AC$19:$AC$30),"")),"-")</f>
        <v>-</v>
      </c>
      <c r="Z79" s="202" t="str">
        <f t="shared" si="1"/>
        <v/>
      </c>
      <c r="AA79" s="170" t="str">
        <f t="shared" si="2"/>
        <v>Très Bien</v>
      </c>
      <c r="AB79" s="66" t="e">
        <f t="shared" si="4"/>
        <v>#VALUE!</v>
      </c>
      <c r="AC79" s="66" t="str">
        <f t="shared" si="3"/>
        <v/>
      </c>
    </row>
    <row r="80" spans="1:29" ht="15" customHeight="1" x14ac:dyDescent="0.25">
      <c r="A80" s="33">
        <f>DATA!A81</f>
        <v>0</v>
      </c>
      <c r="B80" s="93" t="str">
        <f>UPPER(DATA!B81)</f>
        <v/>
      </c>
      <c r="C80" s="135" t="str">
        <f>UPPER(DATA!C81)</f>
        <v/>
      </c>
      <c r="D80" s="93" t="str">
        <f>PROPER(DATA!G81)</f>
        <v/>
      </c>
      <c r="E80" s="133" t="str">
        <f>PROPER(DATA!H81)</f>
        <v/>
      </c>
      <c r="F80" s="134" t="str">
        <f>UPPER(DATA!I81)</f>
        <v/>
      </c>
      <c r="G80" s="94" t="str">
        <f>IF(DATA!M81="","",DATA!M81)</f>
        <v/>
      </c>
      <c r="H80" s="94" t="str">
        <f>IF(DATA!N81="","",DATA!N81)</f>
        <v/>
      </c>
      <c r="I80" s="173" t="str" cm="1">
        <f t="array" ref="I80">IF(AND(G80:H80=""),"",SUMIF(G80:H80,"&lt;&gt;"))</f>
        <v/>
      </c>
      <c r="J80" s="94" t="str">
        <f>IF(DATA!O81="","",DATA!O81)</f>
        <v/>
      </c>
      <c r="K80" s="94" t="str">
        <f>IF(DATA!P81="","",DATA!P81)</f>
        <v/>
      </c>
      <c r="L80" s="173" t="str" cm="1">
        <f t="array" ref="L80">IF(AND(J80:K80=""),"",SUMIF(J80:K80,"&lt;&gt;"))</f>
        <v/>
      </c>
      <c r="M80" s="94" t="str">
        <f>IF(DATA!Q81="","",DATA!Q81)</f>
        <v/>
      </c>
      <c r="N80" s="94" t="str">
        <f>IF(DATA!R81="","",DATA!R81)</f>
        <v/>
      </c>
      <c r="O80" s="173" t="str" cm="1">
        <f t="array" ref="O80">IF(AND(M80:N80=""),"",SUMIF(M80:N80,"&lt;&gt;"))</f>
        <v/>
      </c>
      <c r="P80" s="94" t="str">
        <f>IF(DATA!S81="","",DATA!S81)</f>
        <v/>
      </c>
      <c r="Q80" s="94" t="str">
        <f>IF(DATA!T81="","",DATA!T81)</f>
        <v/>
      </c>
      <c r="R80" s="173" t="str" cm="1">
        <f t="array" ref="R80">IF(AND(P80:Q80=""),"",SUMIF(P80:Q80,"&lt;&gt;"))</f>
        <v/>
      </c>
      <c r="S80" s="94" t="str">
        <f>IF(DATA!U81="","",DATA!U81)</f>
        <v/>
      </c>
      <c r="T80" s="94" t="str">
        <f>IF(DATA!V81="","",DATA!V81)</f>
        <v/>
      </c>
      <c r="U80" s="94" t="str">
        <f>IF(DATA!W81="","",DATA!W81)</f>
        <v/>
      </c>
      <c r="V80" s="94" t="str">
        <f>IF(DATA!X81="","",DATA!X81)</f>
        <v/>
      </c>
      <c r="W80" s="94" t="str">
        <f>IF(DATA!Y81="","",DATA!Y81)</f>
        <v/>
      </c>
      <c r="X80" s="195" t="str" cm="1">
        <f t="array" ref="X80">IF(AND(_xlfn.HSTACK(I80,L80,O80,R80,S80,T80,U80,V80)=""),"",SUMPRODUCT(_xlfn.HSTACK(I80,L80,O80,R80,S80,T80,U80,V80),{1,1,1,1,1,1,1,1}))</f>
        <v/>
      </c>
      <c r="Y80" s="196" t="str" cm="1">
        <f t="array" ref="Y80">IF(COUNT(X80)=1,$Y$16*AVERAGE(IFERROR(_xlfn.HSTACK(G80:H80,J80:K80,M80:N80,P80:Q80,S80:V80)/TRANSPOSE(DATA!$AC$19:$AC$30),"")),"-")</f>
        <v>-</v>
      </c>
      <c r="Z80" s="202" t="str">
        <f t="shared" si="1"/>
        <v/>
      </c>
      <c r="AA80" s="170" t="str">
        <f t="shared" si="2"/>
        <v>Très Bien</v>
      </c>
      <c r="AB80" s="66" t="e">
        <f t="shared" si="4"/>
        <v>#VALUE!</v>
      </c>
      <c r="AC80" s="66" t="str">
        <f t="shared" si="3"/>
        <v/>
      </c>
    </row>
    <row r="81" spans="1:29" ht="15" customHeight="1" x14ac:dyDescent="0.25">
      <c r="A81" s="33">
        <f>DATA!A82</f>
        <v>0</v>
      </c>
      <c r="B81" s="93" t="str">
        <f>UPPER(DATA!B82)</f>
        <v/>
      </c>
      <c r="C81" s="135" t="str">
        <f>UPPER(DATA!C82)</f>
        <v/>
      </c>
      <c r="D81" s="93" t="str">
        <f>PROPER(DATA!G82)</f>
        <v/>
      </c>
      <c r="E81" s="133" t="str">
        <f>PROPER(DATA!H82)</f>
        <v/>
      </c>
      <c r="F81" s="134" t="str">
        <f>UPPER(DATA!I82)</f>
        <v/>
      </c>
      <c r="G81" s="94" t="str">
        <f>IF(DATA!M82="","",DATA!M82)</f>
        <v/>
      </c>
      <c r="H81" s="94" t="str">
        <f>IF(DATA!N82="","",DATA!N82)</f>
        <v/>
      </c>
      <c r="I81" s="173" t="str" cm="1">
        <f t="array" ref="I81">IF(AND(G81:H81=""),"",SUMIF(G81:H81,"&lt;&gt;"))</f>
        <v/>
      </c>
      <c r="J81" s="94" t="str">
        <f>IF(DATA!O82="","",DATA!O82)</f>
        <v/>
      </c>
      <c r="K81" s="94" t="str">
        <f>IF(DATA!P82="","",DATA!P82)</f>
        <v/>
      </c>
      <c r="L81" s="173" t="str" cm="1">
        <f t="array" ref="L81">IF(AND(J81:K81=""),"",SUMIF(J81:K81,"&lt;&gt;"))</f>
        <v/>
      </c>
      <c r="M81" s="94" t="str">
        <f>IF(DATA!Q82="","",DATA!Q82)</f>
        <v/>
      </c>
      <c r="N81" s="94" t="str">
        <f>IF(DATA!R82="","",DATA!R82)</f>
        <v/>
      </c>
      <c r="O81" s="173" t="str" cm="1">
        <f t="array" ref="O81">IF(AND(M81:N81=""),"",SUMIF(M81:N81,"&lt;&gt;"))</f>
        <v/>
      </c>
      <c r="P81" s="94" t="str">
        <f>IF(DATA!S82="","",DATA!S82)</f>
        <v/>
      </c>
      <c r="Q81" s="94" t="str">
        <f>IF(DATA!T82="","",DATA!T82)</f>
        <v/>
      </c>
      <c r="R81" s="173" t="str" cm="1">
        <f t="array" ref="R81">IF(AND(P81:Q81=""),"",SUMIF(P81:Q81,"&lt;&gt;"))</f>
        <v/>
      </c>
      <c r="S81" s="94" t="str">
        <f>IF(DATA!U82="","",DATA!U82)</f>
        <v/>
      </c>
      <c r="T81" s="94" t="str">
        <f>IF(DATA!V82="","",DATA!V82)</f>
        <v/>
      </c>
      <c r="U81" s="94" t="str">
        <f>IF(DATA!W82="","",DATA!W82)</f>
        <v/>
      </c>
      <c r="V81" s="94" t="str">
        <f>IF(DATA!X82="","",DATA!X82)</f>
        <v/>
      </c>
      <c r="W81" s="94" t="str">
        <f>IF(DATA!Y82="","",DATA!Y82)</f>
        <v/>
      </c>
      <c r="X81" s="195" t="str" cm="1">
        <f t="array" ref="X81">IF(AND(_xlfn.HSTACK(I81,L81,O81,R81,S81,T81,U81,V81)=""),"",SUMPRODUCT(_xlfn.HSTACK(I81,L81,O81,R81,S81,T81,U81,V81),{1,1,1,1,1,1,1,1}))</f>
        <v/>
      </c>
      <c r="Y81" s="196" t="str" cm="1">
        <f t="array" ref="Y81">IF(COUNT(X81)=1,$Y$16*AVERAGE(IFERROR(_xlfn.HSTACK(G81:H81,J81:K81,M81:N81,P81:Q81,S81:V81)/TRANSPOSE(DATA!$AC$19:$AC$30),"")),"-")</f>
        <v>-</v>
      </c>
      <c r="Z81" s="202" t="str">
        <f t="shared" si="1"/>
        <v/>
      </c>
      <c r="AA81" s="170" t="str">
        <f t="shared" si="2"/>
        <v>Très Bien</v>
      </c>
      <c r="AB81" s="66" t="e">
        <f t="shared" si="4"/>
        <v>#VALUE!</v>
      </c>
      <c r="AC81" s="66" t="str">
        <f t="shared" si="3"/>
        <v/>
      </c>
    </row>
    <row r="82" spans="1:29" ht="15" customHeight="1" x14ac:dyDescent="0.25">
      <c r="A82" s="33">
        <f>DATA!A83</f>
        <v>0</v>
      </c>
      <c r="B82" s="93" t="str">
        <f>UPPER(DATA!B83)</f>
        <v/>
      </c>
      <c r="C82" s="135" t="str">
        <f>UPPER(DATA!C83)</f>
        <v/>
      </c>
      <c r="D82" s="93" t="str">
        <f>PROPER(DATA!G83)</f>
        <v/>
      </c>
      <c r="E82" s="133" t="str">
        <f>PROPER(DATA!H83)</f>
        <v/>
      </c>
      <c r="F82" s="134" t="str">
        <f>UPPER(DATA!I83)</f>
        <v/>
      </c>
      <c r="G82" s="94" t="str">
        <f>IF(DATA!M83="","",DATA!M83)</f>
        <v/>
      </c>
      <c r="H82" s="94" t="str">
        <f>IF(DATA!N83="","",DATA!N83)</f>
        <v/>
      </c>
      <c r="I82" s="173" t="str" cm="1">
        <f t="array" ref="I82">IF(AND(G82:H82=""),"",SUMIF(G82:H82,"&lt;&gt;"))</f>
        <v/>
      </c>
      <c r="J82" s="94" t="str">
        <f>IF(DATA!O83="","",DATA!O83)</f>
        <v/>
      </c>
      <c r="K82" s="94" t="str">
        <f>IF(DATA!P83="","",DATA!P83)</f>
        <v/>
      </c>
      <c r="L82" s="173" t="str" cm="1">
        <f t="array" ref="L82">IF(AND(J82:K82=""),"",SUMIF(J82:K82,"&lt;&gt;"))</f>
        <v/>
      </c>
      <c r="M82" s="94" t="str">
        <f>IF(DATA!Q83="","",DATA!Q83)</f>
        <v/>
      </c>
      <c r="N82" s="94" t="str">
        <f>IF(DATA!R83="","",DATA!R83)</f>
        <v/>
      </c>
      <c r="O82" s="173" t="str" cm="1">
        <f t="array" ref="O82">IF(AND(M82:N82=""),"",SUMIF(M82:N82,"&lt;&gt;"))</f>
        <v/>
      </c>
      <c r="P82" s="94" t="str">
        <f>IF(DATA!S83="","",DATA!S83)</f>
        <v/>
      </c>
      <c r="Q82" s="94" t="str">
        <f>IF(DATA!T83="","",DATA!T83)</f>
        <v/>
      </c>
      <c r="R82" s="173" t="str" cm="1">
        <f t="array" ref="R82">IF(AND(P82:Q82=""),"",SUMIF(P82:Q82,"&lt;&gt;"))</f>
        <v/>
      </c>
      <c r="S82" s="94" t="str">
        <f>IF(DATA!U83="","",DATA!U83)</f>
        <v/>
      </c>
      <c r="T82" s="94" t="str">
        <f>IF(DATA!V83="","",DATA!V83)</f>
        <v/>
      </c>
      <c r="U82" s="94" t="str">
        <f>IF(DATA!W83="","",DATA!W83)</f>
        <v/>
      </c>
      <c r="V82" s="94" t="str">
        <f>IF(DATA!X83="","",DATA!X83)</f>
        <v/>
      </c>
      <c r="W82" s="94" t="str">
        <f>IF(DATA!Y83="","",DATA!Y83)</f>
        <v/>
      </c>
      <c r="X82" s="195" t="str" cm="1">
        <f t="array" ref="X82">IF(AND(_xlfn.HSTACK(I82,L82,O82,R82,S82,T82,U82,V82)=""),"",SUMPRODUCT(_xlfn.HSTACK(I82,L82,O82,R82,S82,T82,U82,V82),{1,1,1,1,1,1,1,1}))</f>
        <v/>
      </c>
      <c r="Y82" s="196" t="str" cm="1">
        <f t="array" ref="Y82">IF(COUNT(X82)=1,$Y$16*AVERAGE(IFERROR(_xlfn.HSTACK(G82:H82,J82:K82,M82:N82,P82:Q82,S82:V82)/TRANSPOSE(DATA!$AC$19:$AC$30),"")),"-")</f>
        <v>-</v>
      </c>
      <c r="Z82" s="202" t="str">
        <f t="shared" si="1"/>
        <v/>
      </c>
      <c r="AA82" s="170" t="str">
        <f t="shared" si="2"/>
        <v>Très Bien</v>
      </c>
      <c r="AB82" s="66" t="e">
        <f t="shared" ref="AB82:AB117" si="5">RANK(Y82,$Y$18:$Y$117,)</f>
        <v>#VALUE!</v>
      </c>
      <c r="AC82" s="66" t="str">
        <f t="shared" si="3"/>
        <v/>
      </c>
    </row>
    <row r="83" spans="1:29" ht="15" customHeight="1" x14ac:dyDescent="0.25">
      <c r="A83" s="33">
        <f>DATA!A84</f>
        <v>0</v>
      </c>
      <c r="B83" s="93" t="str">
        <f>UPPER(DATA!B84)</f>
        <v/>
      </c>
      <c r="C83" s="135" t="str">
        <f>UPPER(DATA!C84)</f>
        <v/>
      </c>
      <c r="D83" s="93" t="str">
        <f>PROPER(DATA!G84)</f>
        <v/>
      </c>
      <c r="E83" s="133" t="str">
        <f>PROPER(DATA!H84)</f>
        <v/>
      </c>
      <c r="F83" s="134" t="str">
        <f>UPPER(DATA!I84)</f>
        <v/>
      </c>
      <c r="G83" s="94" t="str">
        <f>IF(DATA!M84="","",DATA!M84)</f>
        <v/>
      </c>
      <c r="H83" s="94" t="str">
        <f>IF(DATA!N84="","",DATA!N84)</f>
        <v/>
      </c>
      <c r="I83" s="173" t="str" cm="1">
        <f t="array" ref="I83">IF(AND(G83:H83=""),"",SUMIF(G83:H83,"&lt;&gt;"))</f>
        <v/>
      </c>
      <c r="J83" s="94" t="str">
        <f>IF(DATA!O84="","",DATA!O84)</f>
        <v/>
      </c>
      <c r="K83" s="94" t="str">
        <f>IF(DATA!P84="","",DATA!P84)</f>
        <v/>
      </c>
      <c r="L83" s="173" t="str" cm="1">
        <f t="array" ref="L83">IF(AND(J83:K83=""),"",SUMIF(J83:K83,"&lt;&gt;"))</f>
        <v/>
      </c>
      <c r="M83" s="94" t="str">
        <f>IF(DATA!Q84="","",DATA!Q84)</f>
        <v/>
      </c>
      <c r="N83" s="94" t="str">
        <f>IF(DATA!R84="","",DATA!R84)</f>
        <v/>
      </c>
      <c r="O83" s="173" t="str" cm="1">
        <f t="array" ref="O83">IF(AND(M83:N83=""),"",SUMIF(M83:N83,"&lt;&gt;"))</f>
        <v/>
      </c>
      <c r="P83" s="94" t="str">
        <f>IF(DATA!S84="","",DATA!S84)</f>
        <v/>
      </c>
      <c r="Q83" s="94" t="str">
        <f>IF(DATA!T84="","",DATA!T84)</f>
        <v/>
      </c>
      <c r="R83" s="173" t="str" cm="1">
        <f t="array" ref="R83">IF(AND(P83:Q83=""),"",SUMIF(P83:Q83,"&lt;&gt;"))</f>
        <v/>
      </c>
      <c r="S83" s="94" t="str">
        <f>IF(DATA!U84="","",DATA!U84)</f>
        <v/>
      </c>
      <c r="T83" s="94" t="str">
        <f>IF(DATA!V84="","",DATA!V84)</f>
        <v/>
      </c>
      <c r="U83" s="94" t="str">
        <f>IF(DATA!W84="","",DATA!W84)</f>
        <v/>
      </c>
      <c r="V83" s="94" t="str">
        <f>IF(DATA!X84="","",DATA!X84)</f>
        <v/>
      </c>
      <c r="W83" s="94" t="str">
        <f>IF(DATA!Y84="","",DATA!Y84)</f>
        <v/>
      </c>
      <c r="X83" s="195" t="str" cm="1">
        <f t="array" ref="X83">IF(AND(_xlfn.HSTACK(I83,L83,O83,R83,S83,T83,U83,V83)=""),"",SUMPRODUCT(_xlfn.HSTACK(I83,L83,O83,R83,S83,T83,U83,V83),{1,1,1,1,1,1,1,1}))</f>
        <v/>
      </c>
      <c r="Y83" s="196" t="str" cm="1">
        <f t="array" ref="Y83">IF(COUNT(X83)=1,$Y$16*AVERAGE(IFERROR(_xlfn.HSTACK(G83:H83,J83:K83,M83:N83,P83:Q83,S83:V83)/TRANSPOSE(DATA!$AC$19:$AC$30),"")),"-")</f>
        <v>-</v>
      </c>
      <c r="Z83" s="202" t="str">
        <f t="shared" ref="Z83:Z117" si="6">IF(ISERROR(AB83),"",AB83&amp;IF(AB83=1,IF(E83="M","er","ère"),"ème")&amp;IF(AC83&gt;1,"Ex",""))</f>
        <v/>
      </c>
      <c r="AA83" s="170" t="str">
        <f t="shared" ref="AA83:AA117" si="7">IF(Y83&gt;=10,"Très Bien",IF(Y83&gt;=8,"Bien",IF(Y83&gt;=6,"Assez Bien",IF(Y83&gt;=5,"Passable",IF(Y83&gt;=3,"Médiocre",IF(Y83&gt;=1,"Échec",IF(Y83&lt;=1,"-")))))))</f>
        <v>Très Bien</v>
      </c>
      <c r="AB83" s="66" t="e">
        <f t="shared" si="5"/>
        <v>#VALUE!</v>
      </c>
      <c r="AC83" s="66" t="str">
        <f t="shared" ref="AC83:AC117" si="8">IF(ISERROR(AB83),"",COUNTIF($Y$18:$Y$117,Y83))</f>
        <v/>
      </c>
    </row>
    <row r="84" spans="1:29" ht="15" customHeight="1" x14ac:dyDescent="0.25">
      <c r="A84" s="33">
        <f>DATA!A85</f>
        <v>0</v>
      </c>
      <c r="B84" s="93" t="str">
        <f>UPPER(DATA!B85)</f>
        <v/>
      </c>
      <c r="C84" s="135" t="str">
        <f>UPPER(DATA!C85)</f>
        <v/>
      </c>
      <c r="D84" s="93" t="str">
        <f>PROPER(DATA!G85)</f>
        <v/>
      </c>
      <c r="E84" s="133" t="str">
        <f>PROPER(DATA!H85)</f>
        <v/>
      </c>
      <c r="F84" s="134" t="str">
        <f>UPPER(DATA!I85)</f>
        <v/>
      </c>
      <c r="G84" s="94" t="str">
        <f>IF(DATA!M85="","",DATA!M85)</f>
        <v/>
      </c>
      <c r="H84" s="94" t="str">
        <f>IF(DATA!N85="","",DATA!N85)</f>
        <v/>
      </c>
      <c r="I84" s="173" t="str" cm="1">
        <f t="array" ref="I84">IF(AND(G84:H84=""),"",SUMIF(G84:H84,"&lt;&gt;"))</f>
        <v/>
      </c>
      <c r="J84" s="94" t="str">
        <f>IF(DATA!O85="","",DATA!O85)</f>
        <v/>
      </c>
      <c r="K84" s="94" t="str">
        <f>IF(DATA!P85="","",DATA!P85)</f>
        <v/>
      </c>
      <c r="L84" s="173" t="str" cm="1">
        <f t="array" ref="L84">IF(AND(J84:K84=""),"",SUMIF(J84:K84,"&lt;&gt;"))</f>
        <v/>
      </c>
      <c r="M84" s="94" t="str">
        <f>IF(DATA!Q85="","",DATA!Q85)</f>
        <v/>
      </c>
      <c r="N84" s="94" t="str">
        <f>IF(DATA!R85="","",DATA!R85)</f>
        <v/>
      </c>
      <c r="O84" s="173" t="str" cm="1">
        <f t="array" ref="O84">IF(AND(M84:N84=""),"",SUMIF(M84:N84,"&lt;&gt;"))</f>
        <v/>
      </c>
      <c r="P84" s="94" t="str">
        <f>IF(DATA!S85="","",DATA!S85)</f>
        <v/>
      </c>
      <c r="Q84" s="94" t="str">
        <f>IF(DATA!T85="","",DATA!T85)</f>
        <v/>
      </c>
      <c r="R84" s="173" t="str" cm="1">
        <f t="array" ref="R84">IF(AND(P84:Q84=""),"",SUMIF(P84:Q84,"&lt;&gt;"))</f>
        <v/>
      </c>
      <c r="S84" s="94" t="str">
        <f>IF(DATA!U85="","",DATA!U85)</f>
        <v/>
      </c>
      <c r="T84" s="94" t="str">
        <f>IF(DATA!V85="","",DATA!V85)</f>
        <v/>
      </c>
      <c r="U84" s="94" t="str">
        <f>IF(DATA!W85="","",DATA!W85)</f>
        <v/>
      </c>
      <c r="V84" s="94" t="str">
        <f>IF(DATA!X85="","",DATA!X85)</f>
        <v/>
      </c>
      <c r="W84" s="94" t="str">
        <f>IF(DATA!Y85="","",DATA!Y85)</f>
        <v/>
      </c>
      <c r="X84" s="195" t="str" cm="1">
        <f t="array" ref="X84">IF(AND(_xlfn.HSTACK(I84,L84,O84,R84,S84,T84,U84,V84)=""),"",SUMPRODUCT(_xlfn.HSTACK(I84,L84,O84,R84,S84,T84,U84,V84),{1,1,1,1,1,1,1,1}))</f>
        <v/>
      </c>
      <c r="Y84" s="196" t="str" cm="1">
        <f t="array" ref="Y84">IF(COUNT(X84)=1,$Y$16*AVERAGE(IFERROR(_xlfn.HSTACK(G84:H84,J84:K84,M84:N84,P84:Q84,S84:V84)/TRANSPOSE(DATA!$AC$19:$AC$30),"")),"-")</f>
        <v>-</v>
      </c>
      <c r="Z84" s="202" t="str">
        <f t="shared" si="6"/>
        <v/>
      </c>
      <c r="AA84" s="170" t="str">
        <f t="shared" si="7"/>
        <v>Très Bien</v>
      </c>
      <c r="AB84" s="66" t="e">
        <f t="shared" si="5"/>
        <v>#VALUE!</v>
      </c>
      <c r="AC84" s="66" t="str">
        <f t="shared" si="8"/>
        <v/>
      </c>
    </row>
    <row r="85" spans="1:29" ht="15" customHeight="1" x14ac:dyDescent="0.25">
      <c r="A85" s="33">
        <f>DATA!A86</f>
        <v>0</v>
      </c>
      <c r="B85" s="93" t="str">
        <f>UPPER(DATA!B86)</f>
        <v/>
      </c>
      <c r="C85" s="135" t="str">
        <f>UPPER(DATA!C86)</f>
        <v/>
      </c>
      <c r="D85" s="93" t="str">
        <f>PROPER(DATA!G86)</f>
        <v/>
      </c>
      <c r="E85" s="133" t="str">
        <f>PROPER(DATA!H86)</f>
        <v/>
      </c>
      <c r="F85" s="134" t="str">
        <f>UPPER(DATA!I86)</f>
        <v/>
      </c>
      <c r="G85" s="94" t="str">
        <f>IF(DATA!M86="","",DATA!M86)</f>
        <v/>
      </c>
      <c r="H85" s="94" t="str">
        <f>IF(DATA!N86="","",DATA!N86)</f>
        <v/>
      </c>
      <c r="I85" s="173" t="str" cm="1">
        <f t="array" ref="I85">IF(AND(G85:H85=""),"",SUMIF(G85:H85,"&lt;&gt;"))</f>
        <v/>
      </c>
      <c r="J85" s="94" t="str">
        <f>IF(DATA!O86="","",DATA!O86)</f>
        <v/>
      </c>
      <c r="K85" s="94" t="str">
        <f>IF(DATA!P86="","",DATA!P86)</f>
        <v/>
      </c>
      <c r="L85" s="173" t="str" cm="1">
        <f t="array" ref="L85">IF(AND(J85:K85=""),"",SUMIF(J85:K85,"&lt;&gt;"))</f>
        <v/>
      </c>
      <c r="M85" s="94" t="str">
        <f>IF(DATA!Q86="","",DATA!Q86)</f>
        <v/>
      </c>
      <c r="N85" s="94" t="str">
        <f>IF(DATA!R86="","",DATA!R86)</f>
        <v/>
      </c>
      <c r="O85" s="173" t="str" cm="1">
        <f t="array" ref="O85">IF(AND(M85:N85=""),"",SUMIF(M85:N85,"&lt;&gt;"))</f>
        <v/>
      </c>
      <c r="P85" s="94" t="str">
        <f>IF(DATA!S86="","",DATA!S86)</f>
        <v/>
      </c>
      <c r="Q85" s="94" t="str">
        <f>IF(DATA!T86="","",DATA!T86)</f>
        <v/>
      </c>
      <c r="R85" s="173" t="str" cm="1">
        <f t="array" ref="R85">IF(AND(P85:Q85=""),"",SUMIF(P85:Q85,"&lt;&gt;"))</f>
        <v/>
      </c>
      <c r="S85" s="94" t="str">
        <f>IF(DATA!U86="","",DATA!U86)</f>
        <v/>
      </c>
      <c r="T85" s="94" t="str">
        <f>IF(DATA!V86="","",DATA!V86)</f>
        <v/>
      </c>
      <c r="U85" s="94" t="str">
        <f>IF(DATA!W86="","",DATA!W86)</f>
        <v/>
      </c>
      <c r="V85" s="94" t="str">
        <f>IF(DATA!X86="","",DATA!X86)</f>
        <v/>
      </c>
      <c r="W85" s="94" t="str">
        <f>IF(DATA!Y86="","",DATA!Y86)</f>
        <v/>
      </c>
      <c r="X85" s="195" t="str" cm="1">
        <f t="array" ref="X85">IF(AND(_xlfn.HSTACK(I85,L85,O85,R85,S85,T85,U85,V85)=""),"",SUMPRODUCT(_xlfn.HSTACK(I85,L85,O85,R85,S85,T85,U85,V85),{1,1,1,1,1,1,1,1}))</f>
        <v/>
      </c>
      <c r="Y85" s="196" t="str" cm="1">
        <f t="array" ref="Y85">IF(COUNT(X85)=1,$Y$16*AVERAGE(IFERROR(_xlfn.HSTACK(G85:H85,J85:K85,M85:N85,P85:Q85,S85:V85)/TRANSPOSE(DATA!$AC$19:$AC$30),"")),"-")</f>
        <v>-</v>
      </c>
      <c r="Z85" s="202" t="str">
        <f t="shared" si="6"/>
        <v/>
      </c>
      <c r="AA85" s="170" t="str">
        <f t="shared" si="7"/>
        <v>Très Bien</v>
      </c>
      <c r="AB85" s="66" t="e">
        <f t="shared" si="5"/>
        <v>#VALUE!</v>
      </c>
      <c r="AC85" s="66" t="str">
        <f t="shared" si="8"/>
        <v/>
      </c>
    </row>
    <row r="86" spans="1:29" ht="15" customHeight="1" x14ac:dyDescent="0.25">
      <c r="A86" s="33">
        <f>DATA!A87</f>
        <v>0</v>
      </c>
      <c r="B86" s="93" t="str">
        <f>UPPER(DATA!B87)</f>
        <v/>
      </c>
      <c r="C86" s="135" t="str">
        <f>UPPER(DATA!C87)</f>
        <v/>
      </c>
      <c r="D86" s="93" t="str">
        <f>PROPER(DATA!G87)</f>
        <v/>
      </c>
      <c r="E86" s="133" t="str">
        <f>PROPER(DATA!H87)</f>
        <v/>
      </c>
      <c r="F86" s="134" t="str">
        <f>UPPER(DATA!I87)</f>
        <v/>
      </c>
      <c r="G86" s="94" t="str">
        <f>IF(DATA!M87="","",DATA!M87)</f>
        <v/>
      </c>
      <c r="H86" s="94" t="str">
        <f>IF(DATA!N87="","",DATA!N87)</f>
        <v/>
      </c>
      <c r="I86" s="173" t="str" cm="1">
        <f t="array" ref="I86">IF(AND(G86:H86=""),"",SUMIF(G86:H86,"&lt;&gt;"))</f>
        <v/>
      </c>
      <c r="J86" s="94" t="str">
        <f>IF(DATA!O87="","",DATA!O87)</f>
        <v/>
      </c>
      <c r="K86" s="94" t="str">
        <f>IF(DATA!P87="","",DATA!P87)</f>
        <v/>
      </c>
      <c r="L86" s="173" t="str" cm="1">
        <f t="array" ref="L86">IF(AND(J86:K86=""),"",SUMIF(J86:K86,"&lt;&gt;"))</f>
        <v/>
      </c>
      <c r="M86" s="94" t="str">
        <f>IF(DATA!Q87="","",DATA!Q87)</f>
        <v/>
      </c>
      <c r="N86" s="94" t="str">
        <f>IF(DATA!R87="","",DATA!R87)</f>
        <v/>
      </c>
      <c r="O86" s="173" t="str" cm="1">
        <f t="array" ref="O86">IF(AND(M86:N86=""),"",SUMIF(M86:N86,"&lt;&gt;"))</f>
        <v/>
      </c>
      <c r="P86" s="94" t="str">
        <f>IF(DATA!S87="","",DATA!S87)</f>
        <v/>
      </c>
      <c r="Q86" s="94" t="str">
        <f>IF(DATA!T87="","",DATA!T87)</f>
        <v/>
      </c>
      <c r="R86" s="173" t="str" cm="1">
        <f t="array" ref="R86">IF(AND(P86:Q86=""),"",SUMIF(P86:Q86,"&lt;&gt;"))</f>
        <v/>
      </c>
      <c r="S86" s="94" t="str">
        <f>IF(DATA!U87="","",DATA!U87)</f>
        <v/>
      </c>
      <c r="T86" s="94" t="str">
        <f>IF(DATA!V87="","",DATA!V87)</f>
        <v/>
      </c>
      <c r="U86" s="94" t="str">
        <f>IF(DATA!W87="","",DATA!W87)</f>
        <v/>
      </c>
      <c r="V86" s="94" t="str">
        <f>IF(DATA!X87="","",DATA!X87)</f>
        <v/>
      </c>
      <c r="W86" s="94" t="str">
        <f>IF(DATA!Y87="","",DATA!Y87)</f>
        <v/>
      </c>
      <c r="X86" s="195" t="str" cm="1">
        <f t="array" ref="X86">IF(AND(_xlfn.HSTACK(I86,L86,O86,R86,S86,T86,U86,V86)=""),"",SUMPRODUCT(_xlfn.HSTACK(I86,L86,O86,R86,S86,T86,U86,V86),{1,1,1,1,1,1,1,1}))</f>
        <v/>
      </c>
      <c r="Y86" s="196" t="str" cm="1">
        <f t="array" ref="Y86">IF(COUNT(X86)=1,$Y$16*AVERAGE(IFERROR(_xlfn.HSTACK(G86:H86,J86:K86,M86:N86,P86:Q86,S86:V86)/TRANSPOSE(DATA!$AC$19:$AC$30),"")),"-")</f>
        <v>-</v>
      </c>
      <c r="Z86" s="202" t="str">
        <f t="shared" si="6"/>
        <v/>
      </c>
      <c r="AA86" s="170" t="str">
        <f t="shared" si="7"/>
        <v>Très Bien</v>
      </c>
      <c r="AB86" s="66" t="e">
        <f t="shared" si="5"/>
        <v>#VALUE!</v>
      </c>
      <c r="AC86" s="66" t="str">
        <f t="shared" si="8"/>
        <v/>
      </c>
    </row>
    <row r="87" spans="1:29" ht="15" customHeight="1" x14ac:dyDescent="0.25">
      <c r="A87" s="33">
        <f>DATA!A88</f>
        <v>0</v>
      </c>
      <c r="B87" s="93" t="str">
        <f>UPPER(DATA!B88)</f>
        <v/>
      </c>
      <c r="C87" s="135" t="str">
        <f>UPPER(DATA!C88)</f>
        <v/>
      </c>
      <c r="D87" s="93" t="str">
        <f>PROPER(DATA!G88)</f>
        <v/>
      </c>
      <c r="E87" s="133" t="str">
        <f>PROPER(DATA!H88)</f>
        <v/>
      </c>
      <c r="F87" s="134" t="str">
        <f>UPPER(DATA!I88)</f>
        <v/>
      </c>
      <c r="G87" s="94" t="str">
        <f>IF(DATA!M88="","",DATA!M88)</f>
        <v/>
      </c>
      <c r="H87" s="94" t="str">
        <f>IF(DATA!N88="","",DATA!N88)</f>
        <v/>
      </c>
      <c r="I87" s="173" t="str" cm="1">
        <f t="array" ref="I87">IF(AND(G87:H87=""),"",SUMIF(G87:H87,"&lt;&gt;"))</f>
        <v/>
      </c>
      <c r="J87" s="94" t="str">
        <f>IF(DATA!O88="","",DATA!O88)</f>
        <v/>
      </c>
      <c r="K87" s="94" t="str">
        <f>IF(DATA!P88="","",DATA!P88)</f>
        <v/>
      </c>
      <c r="L87" s="173" t="str" cm="1">
        <f t="array" ref="L87">IF(AND(J87:K87=""),"",SUMIF(J87:K87,"&lt;&gt;"))</f>
        <v/>
      </c>
      <c r="M87" s="94" t="str">
        <f>IF(DATA!Q88="","",DATA!Q88)</f>
        <v/>
      </c>
      <c r="N87" s="94" t="str">
        <f>IF(DATA!R88="","",DATA!R88)</f>
        <v/>
      </c>
      <c r="O87" s="173" t="str" cm="1">
        <f t="array" ref="O87">IF(AND(M87:N87=""),"",SUMIF(M87:N87,"&lt;&gt;"))</f>
        <v/>
      </c>
      <c r="P87" s="94" t="str">
        <f>IF(DATA!S88="","",DATA!S88)</f>
        <v/>
      </c>
      <c r="Q87" s="94" t="str">
        <f>IF(DATA!T88="","",DATA!T88)</f>
        <v/>
      </c>
      <c r="R87" s="173" t="str" cm="1">
        <f t="array" ref="R87">IF(AND(P87:Q87=""),"",SUMIF(P87:Q87,"&lt;&gt;"))</f>
        <v/>
      </c>
      <c r="S87" s="94" t="str">
        <f>IF(DATA!U88="","",DATA!U88)</f>
        <v/>
      </c>
      <c r="T87" s="94" t="str">
        <f>IF(DATA!V88="","",DATA!V88)</f>
        <v/>
      </c>
      <c r="U87" s="94" t="str">
        <f>IF(DATA!W88="","",DATA!W88)</f>
        <v/>
      </c>
      <c r="V87" s="94" t="str">
        <f>IF(DATA!X88="","",DATA!X88)</f>
        <v/>
      </c>
      <c r="W87" s="94" t="str">
        <f>IF(DATA!Y88="","",DATA!Y88)</f>
        <v/>
      </c>
      <c r="X87" s="195" t="str" cm="1">
        <f t="array" ref="X87">IF(AND(_xlfn.HSTACK(I87,L87,O87,R87,S87,T87,U87,V87)=""),"",SUMPRODUCT(_xlfn.HSTACK(I87,L87,O87,R87,S87,T87,U87,V87),{1,1,1,1,1,1,1,1}))</f>
        <v/>
      </c>
      <c r="Y87" s="196" t="str" cm="1">
        <f t="array" ref="Y87">IF(COUNT(X87)=1,$Y$16*AVERAGE(IFERROR(_xlfn.HSTACK(G87:H87,J87:K87,M87:N87,P87:Q87,S87:V87)/TRANSPOSE(DATA!$AC$19:$AC$30),"")),"-")</f>
        <v>-</v>
      </c>
      <c r="Z87" s="202" t="str">
        <f t="shared" si="6"/>
        <v/>
      </c>
      <c r="AA87" s="170" t="str">
        <f t="shared" si="7"/>
        <v>Très Bien</v>
      </c>
      <c r="AB87" s="66" t="e">
        <f t="shared" si="5"/>
        <v>#VALUE!</v>
      </c>
      <c r="AC87" s="66" t="str">
        <f t="shared" si="8"/>
        <v/>
      </c>
    </row>
    <row r="88" spans="1:29" ht="15" customHeight="1" x14ac:dyDescent="0.25">
      <c r="A88" s="33">
        <f>DATA!A89</f>
        <v>0</v>
      </c>
      <c r="B88" s="93" t="str">
        <f>UPPER(DATA!B89)</f>
        <v/>
      </c>
      <c r="C88" s="135" t="str">
        <f>UPPER(DATA!C89)</f>
        <v/>
      </c>
      <c r="D88" s="93" t="str">
        <f>PROPER(DATA!G89)</f>
        <v/>
      </c>
      <c r="E88" s="133" t="str">
        <f>PROPER(DATA!H89)</f>
        <v/>
      </c>
      <c r="F88" s="134" t="str">
        <f>UPPER(DATA!I89)</f>
        <v/>
      </c>
      <c r="G88" s="94" t="str">
        <f>IF(DATA!M89="","",DATA!M89)</f>
        <v/>
      </c>
      <c r="H88" s="94" t="str">
        <f>IF(DATA!N89="","",DATA!N89)</f>
        <v/>
      </c>
      <c r="I88" s="173" t="str" cm="1">
        <f t="array" ref="I88">IF(AND(G88:H88=""),"",SUMIF(G88:H88,"&lt;&gt;"))</f>
        <v/>
      </c>
      <c r="J88" s="94" t="str">
        <f>IF(DATA!O89="","",DATA!O89)</f>
        <v/>
      </c>
      <c r="K88" s="94" t="str">
        <f>IF(DATA!P89="","",DATA!P89)</f>
        <v/>
      </c>
      <c r="L88" s="173" t="str" cm="1">
        <f t="array" ref="L88">IF(AND(J88:K88=""),"",SUMIF(J88:K88,"&lt;&gt;"))</f>
        <v/>
      </c>
      <c r="M88" s="94" t="str">
        <f>IF(DATA!Q89="","",DATA!Q89)</f>
        <v/>
      </c>
      <c r="N88" s="94" t="str">
        <f>IF(DATA!R89="","",DATA!R89)</f>
        <v/>
      </c>
      <c r="O88" s="173" t="str" cm="1">
        <f t="array" ref="O88">IF(AND(M88:N88=""),"",SUMIF(M88:N88,"&lt;&gt;"))</f>
        <v/>
      </c>
      <c r="P88" s="94" t="str">
        <f>IF(DATA!S89="","",DATA!S89)</f>
        <v/>
      </c>
      <c r="Q88" s="94" t="str">
        <f>IF(DATA!T89="","",DATA!T89)</f>
        <v/>
      </c>
      <c r="R88" s="173" t="str" cm="1">
        <f t="array" ref="R88">IF(AND(P88:Q88=""),"",SUMIF(P88:Q88,"&lt;&gt;"))</f>
        <v/>
      </c>
      <c r="S88" s="94" t="str">
        <f>IF(DATA!U89="","",DATA!U89)</f>
        <v/>
      </c>
      <c r="T88" s="94" t="str">
        <f>IF(DATA!V89="","",DATA!V89)</f>
        <v/>
      </c>
      <c r="U88" s="94" t="str">
        <f>IF(DATA!W89="","",DATA!W89)</f>
        <v/>
      </c>
      <c r="V88" s="94" t="str">
        <f>IF(DATA!X89="","",DATA!X89)</f>
        <v/>
      </c>
      <c r="W88" s="94" t="str">
        <f>IF(DATA!Y89="","",DATA!Y89)</f>
        <v/>
      </c>
      <c r="X88" s="195" t="str" cm="1">
        <f t="array" ref="X88">IF(AND(_xlfn.HSTACK(I88,L88,O88,R88,S88,T88,U88,V88)=""),"",SUMPRODUCT(_xlfn.HSTACK(I88,L88,O88,R88,S88,T88,U88,V88),{1,1,1,1,1,1,1,1}))</f>
        <v/>
      </c>
      <c r="Y88" s="196" t="str" cm="1">
        <f t="array" ref="Y88">IF(COUNT(X88)=1,$Y$16*AVERAGE(IFERROR(_xlfn.HSTACK(G88:H88,J88:K88,M88:N88,P88:Q88,S88:V88)/TRANSPOSE(DATA!$AC$19:$AC$30),"")),"-")</f>
        <v>-</v>
      </c>
      <c r="Z88" s="202" t="str">
        <f t="shared" si="6"/>
        <v/>
      </c>
      <c r="AA88" s="170" t="str">
        <f t="shared" si="7"/>
        <v>Très Bien</v>
      </c>
      <c r="AB88" s="66" t="e">
        <f t="shared" si="5"/>
        <v>#VALUE!</v>
      </c>
      <c r="AC88" s="66" t="str">
        <f t="shared" si="8"/>
        <v/>
      </c>
    </row>
    <row r="89" spans="1:29" ht="15" customHeight="1" x14ac:dyDescent="0.25">
      <c r="A89" s="33">
        <f>DATA!A90</f>
        <v>0</v>
      </c>
      <c r="B89" s="93" t="str">
        <f>UPPER(DATA!B90)</f>
        <v/>
      </c>
      <c r="C89" s="135" t="str">
        <f>UPPER(DATA!C90)</f>
        <v/>
      </c>
      <c r="D89" s="93" t="str">
        <f>PROPER(DATA!G90)</f>
        <v/>
      </c>
      <c r="E89" s="133" t="str">
        <f>PROPER(DATA!H90)</f>
        <v/>
      </c>
      <c r="F89" s="134" t="str">
        <f>UPPER(DATA!I90)</f>
        <v/>
      </c>
      <c r="G89" s="94" t="str">
        <f>IF(DATA!M90="","",DATA!M90)</f>
        <v/>
      </c>
      <c r="H89" s="94" t="str">
        <f>IF(DATA!N90="","",DATA!N90)</f>
        <v/>
      </c>
      <c r="I89" s="173" t="str" cm="1">
        <f t="array" ref="I89">IF(AND(G89:H89=""),"",SUMIF(G89:H89,"&lt;&gt;"))</f>
        <v/>
      </c>
      <c r="J89" s="94" t="str">
        <f>IF(DATA!O90="","",DATA!O90)</f>
        <v/>
      </c>
      <c r="K89" s="94" t="str">
        <f>IF(DATA!P90="","",DATA!P90)</f>
        <v/>
      </c>
      <c r="L89" s="173" t="str" cm="1">
        <f t="array" ref="L89">IF(AND(J89:K89=""),"",SUMIF(J89:K89,"&lt;&gt;"))</f>
        <v/>
      </c>
      <c r="M89" s="94" t="str">
        <f>IF(DATA!Q90="","",DATA!Q90)</f>
        <v/>
      </c>
      <c r="N89" s="94" t="str">
        <f>IF(DATA!R90="","",DATA!R90)</f>
        <v/>
      </c>
      <c r="O89" s="173" t="str" cm="1">
        <f t="array" ref="O89">IF(AND(M89:N89=""),"",SUMIF(M89:N89,"&lt;&gt;"))</f>
        <v/>
      </c>
      <c r="P89" s="94" t="str">
        <f>IF(DATA!S90="","",DATA!S90)</f>
        <v/>
      </c>
      <c r="Q89" s="94" t="str">
        <f>IF(DATA!T90="","",DATA!T90)</f>
        <v/>
      </c>
      <c r="R89" s="173" t="str" cm="1">
        <f t="array" ref="R89">IF(AND(P89:Q89=""),"",SUMIF(P89:Q89,"&lt;&gt;"))</f>
        <v/>
      </c>
      <c r="S89" s="94" t="str">
        <f>IF(DATA!U90="","",DATA!U90)</f>
        <v/>
      </c>
      <c r="T89" s="94" t="str">
        <f>IF(DATA!V90="","",DATA!V90)</f>
        <v/>
      </c>
      <c r="U89" s="94" t="str">
        <f>IF(DATA!W90="","",DATA!W90)</f>
        <v/>
      </c>
      <c r="V89" s="94" t="str">
        <f>IF(DATA!X90="","",DATA!X90)</f>
        <v/>
      </c>
      <c r="W89" s="94" t="str">
        <f>IF(DATA!Y90="","",DATA!Y90)</f>
        <v/>
      </c>
      <c r="X89" s="195" t="str" cm="1">
        <f t="array" ref="X89">IF(AND(_xlfn.HSTACK(I89,L89,O89,R89,S89,T89,U89,V89)=""),"",SUMPRODUCT(_xlfn.HSTACK(I89,L89,O89,R89,S89,T89,U89,V89),{1,1,1,1,1,1,1,1}))</f>
        <v/>
      </c>
      <c r="Y89" s="196" t="str" cm="1">
        <f t="array" ref="Y89">IF(COUNT(X89)=1,$Y$16*AVERAGE(IFERROR(_xlfn.HSTACK(G89:H89,J89:K89,M89:N89,P89:Q89,S89:V89)/TRANSPOSE(DATA!$AC$19:$AC$30),"")),"-")</f>
        <v>-</v>
      </c>
      <c r="Z89" s="202" t="str">
        <f t="shared" si="6"/>
        <v/>
      </c>
      <c r="AA89" s="170" t="str">
        <f t="shared" si="7"/>
        <v>Très Bien</v>
      </c>
      <c r="AB89" s="66" t="e">
        <f t="shared" si="5"/>
        <v>#VALUE!</v>
      </c>
      <c r="AC89" s="66" t="str">
        <f t="shared" si="8"/>
        <v/>
      </c>
    </row>
    <row r="90" spans="1:29" ht="15" customHeight="1" x14ac:dyDescent="0.25">
      <c r="A90" s="33">
        <f>DATA!A91</f>
        <v>0</v>
      </c>
      <c r="B90" s="93" t="str">
        <f>UPPER(DATA!B91)</f>
        <v/>
      </c>
      <c r="C90" s="135" t="str">
        <f>UPPER(DATA!C91)</f>
        <v/>
      </c>
      <c r="D90" s="93" t="str">
        <f>PROPER(DATA!G91)</f>
        <v/>
      </c>
      <c r="E90" s="133" t="str">
        <f>PROPER(DATA!H91)</f>
        <v/>
      </c>
      <c r="F90" s="134" t="str">
        <f>UPPER(DATA!I91)</f>
        <v/>
      </c>
      <c r="G90" s="94" t="str">
        <f>IF(DATA!M91="","",DATA!M91)</f>
        <v/>
      </c>
      <c r="H90" s="94" t="str">
        <f>IF(DATA!N91="","",DATA!N91)</f>
        <v/>
      </c>
      <c r="I90" s="173" t="str" cm="1">
        <f t="array" ref="I90">IF(AND(G90:H90=""),"",SUMIF(G90:H90,"&lt;&gt;"))</f>
        <v/>
      </c>
      <c r="J90" s="94" t="str">
        <f>IF(DATA!O91="","",DATA!O91)</f>
        <v/>
      </c>
      <c r="K90" s="94" t="str">
        <f>IF(DATA!P91="","",DATA!P91)</f>
        <v/>
      </c>
      <c r="L90" s="173" t="str" cm="1">
        <f t="array" ref="L90">IF(AND(J90:K90=""),"",SUMIF(J90:K90,"&lt;&gt;"))</f>
        <v/>
      </c>
      <c r="M90" s="94" t="str">
        <f>IF(DATA!Q91="","",DATA!Q91)</f>
        <v/>
      </c>
      <c r="N90" s="94" t="str">
        <f>IF(DATA!R91="","",DATA!R91)</f>
        <v/>
      </c>
      <c r="O90" s="173" t="str" cm="1">
        <f t="array" ref="O90">IF(AND(M90:N90=""),"",SUMIF(M90:N90,"&lt;&gt;"))</f>
        <v/>
      </c>
      <c r="P90" s="94" t="str">
        <f>IF(DATA!S91="","",DATA!S91)</f>
        <v/>
      </c>
      <c r="Q90" s="94" t="str">
        <f>IF(DATA!T91="","",DATA!T91)</f>
        <v/>
      </c>
      <c r="R90" s="173" t="str" cm="1">
        <f t="array" ref="R90">IF(AND(P90:Q90=""),"",SUMIF(P90:Q90,"&lt;&gt;"))</f>
        <v/>
      </c>
      <c r="S90" s="94" t="str">
        <f>IF(DATA!U91="","",DATA!U91)</f>
        <v/>
      </c>
      <c r="T90" s="94" t="str">
        <f>IF(DATA!V91="","",DATA!V91)</f>
        <v/>
      </c>
      <c r="U90" s="94" t="str">
        <f>IF(DATA!W91="","",DATA!W91)</f>
        <v/>
      </c>
      <c r="V90" s="94" t="str">
        <f>IF(DATA!X91="","",DATA!X91)</f>
        <v/>
      </c>
      <c r="W90" s="94" t="str">
        <f>IF(DATA!Y91="","",DATA!Y91)</f>
        <v/>
      </c>
      <c r="X90" s="195" t="str" cm="1">
        <f t="array" ref="X90">IF(AND(_xlfn.HSTACK(I90,L90,O90,R90,S90,T90,U90,V90)=""),"",SUMPRODUCT(_xlfn.HSTACK(I90,L90,O90,R90,S90,T90,U90,V90),{1,1,1,1,1,1,1,1}))</f>
        <v/>
      </c>
      <c r="Y90" s="196" t="str" cm="1">
        <f t="array" ref="Y90">IF(COUNT(X90)=1,$Y$16*AVERAGE(IFERROR(_xlfn.HSTACK(G90:H90,J90:K90,M90:N90,P90:Q90,S90:V90)/TRANSPOSE(DATA!$AC$19:$AC$30),"")),"-")</f>
        <v>-</v>
      </c>
      <c r="Z90" s="202" t="str">
        <f t="shared" si="6"/>
        <v/>
      </c>
      <c r="AA90" s="170" t="str">
        <f t="shared" si="7"/>
        <v>Très Bien</v>
      </c>
      <c r="AB90" s="66" t="e">
        <f t="shared" si="5"/>
        <v>#VALUE!</v>
      </c>
      <c r="AC90" s="66" t="str">
        <f t="shared" si="8"/>
        <v/>
      </c>
    </row>
    <row r="91" spans="1:29" ht="15" customHeight="1" x14ac:dyDescent="0.25">
      <c r="A91" s="33">
        <f>DATA!A92</f>
        <v>0</v>
      </c>
      <c r="B91" s="93" t="str">
        <f>UPPER(DATA!B92)</f>
        <v/>
      </c>
      <c r="C91" s="135" t="str">
        <f>UPPER(DATA!C92)</f>
        <v/>
      </c>
      <c r="D91" s="93" t="str">
        <f>PROPER(DATA!G92)</f>
        <v/>
      </c>
      <c r="E91" s="133" t="str">
        <f>PROPER(DATA!H92)</f>
        <v/>
      </c>
      <c r="F91" s="134" t="str">
        <f>UPPER(DATA!I92)</f>
        <v/>
      </c>
      <c r="G91" s="94" t="str">
        <f>IF(DATA!M92="","",DATA!M92)</f>
        <v/>
      </c>
      <c r="H91" s="94" t="str">
        <f>IF(DATA!N92="","",DATA!N92)</f>
        <v/>
      </c>
      <c r="I91" s="173" t="str" cm="1">
        <f t="array" ref="I91">IF(AND(G91:H91=""),"",SUMIF(G91:H91,"&lt;&gt;"))</f>
        <v/>
      </c>
      <c r="J91" s="94" t="str">
        <f>IF(DATA!O92="","",DATA!O92)</f>
        <v/>
      </c>
      <c r="K91" s="94" t="str">
        <f>IF(DATA!P92="","",DATA!P92)</f>
        <v/>
      </c>
      <c r="L91" s="173" t="str" cm="1">
        <f t="array" ref="L91">IF(AND(J91:K91=""),"",SUMIF(J91:K91,"&lt;&gt;"))</f>
        <v/>
      </c>
      <c r="M91" s="94" t="str">
        <f>IF(DATA!Q92="","",DATA!Q92)</f>
        <v/>
      </c>
      <c r="N91" s="94" t="str">
        <f>IF(DATA!R92="","",DATA!R92)</f>
        <v/>
      </c>
      <c r="O91" s="173" t="str" cm="1">
        <f t="array" ref="O91">IF(AND(M91:N91=""),"",SUMIF(M91:N91,"&lt;&gt;"))</f>
        <v/>
      </c>
      <c r="P91" s="94" t="str">
        <f>IF(DATA!S92="","",DATA!S92)</f>
        <v/>
      </c>
      <c r="Q91" s="94" t="str">
        <f>IF(DATA!T92="","",DATA!T92)</f>
        <v/>
      </c>
      <c r="R91" s="173" t="str" cm="1">
        <f t="array" ref="R91">IF(AND(P91:Q91=""),"",SUMIF(P91:Q91,"&lt;&gt;"))</f>
        <v/>
      </c>
      <c r="S91" s="94" t="str">
        <f>IF(DATA!U92="","",DATA!U92)</f>
        <v/>
      </c>
      <c r="T91" s="94" t="str">
        <f>IF(DATA!V92="","",DATA!V92)</f>
        <v/>
      </c>
      <c r="U91" s="94" t="str">
        <f>IF(DATA!W92="","",DATA!W92)</f>
        <v/>
      </c>
      <c r="V91" s="94" t="str">
        <f>IF(DATA!X92="","",DATA!X92)</f>
        <v/>
      </c>
      <c r="W91" s="94" t="str">
        <f>IF(DATA!Y92="","",DATA!Y92)</f>
        <v/>
      </c>
      <c r="X91" s="195" t="str" cm="1">
        <f t="array" ref="X91">IF(AND(_xlfn.HSTACK(I91,L91,O91,R91,S91,T91,U91,V91)=""),"",SUMPRODUCT(_xlfn.HSTACK(I91,L91,O91,R91,S91,T91,U91,V91),{1,1,1,1,1,1,1,1}))</f>
        <v/>
      </c>
      <c r="Y91" s="196" t="str" cm="1">
        <f t="array" ref="Y91">IF(COUNT(X91)=1,$Y$16*AVERAGE(IFERROR(_xlfn.HSTACK(G91:H91,J91:K91,M91:N91,P91:Q91,S91:V91)/TRANSPOSE(DATA!$AC$19:$AC$30),"")),"-")</f>
        <v>-</v>
      </c>
      <c r="Z91" s="202" t="str">
        <f t="shared" si="6"/>
        <v/>
      </c>
      <c r="AA91" s="170" t="str">
        <f t="shared" si="7"/>
        <v>Très Bien</v>
      </c>
      <c r="AB91" s="66" t="e">
        <f t="shared" si="5"/>
        <v>#VALUE!</v>
      </c>
      <c r="AC91" s="66" t="str">
        <f t="shared" si="8"/>
        <v/>
      </c>
    </row>
    <row r="92" spans="1:29" ht="15" customHeight="1" x14ac:dyDescent="0.25">
      <c r="A92" s="33">
        <f>DATA!A93</f>
        <v>0</v>
      </c>
      <c r="B92" s="93" t="str">
        <f>UPPER(DATA!B93)</f>
        <v/>
      </c>
      <c r="C92" s="135" t="str">
        <f>UPPER(DATA!C93)</f>
        <v/>
      </c>
      <c r="D92" s="93" t="str">
        <f>PROPER(DATA!G93)</f>
        <v/>
      </c>
      <c r="E92" s="133" t="str">
        <f>PROPER(DATA!H93)</f>
        <v/>
      </c>
      <c r="F92" s="134" t="str">
        <f>UPPER(DATA!I93)</f>
        <v/>
      </c>
      <c r="G92" s="94" t="str">
        <f>IF(DATA!M93="","",DATA!M93)</f>
        <v/>
      </c>
      <c r="H92" s="94" t="str">
        <f>IF(DATA!N93="","",DATA!N93)</f>
        <v/>
      </c>
      <c r="I92" s="173" t="str" cm="1">
        <f t="array" ref="I92">IF(AND(G92:H92=""),"",SUMIF(G92:H92,"&lt;&gt;"))</f>
        <v/>
      </c>
      <c r="J92" s="94" t="str">
        <f>IF(DATA!O93="","",DATA!O93)</f>
        <v/>
      </c>
      <c r="K92" s="94" t="str">
        <f>IF(DATA!P93="","",DATA!P93)</f>
        <v/>
      </c>
      <c r="L92" s="173" t="str" cm="1">
        <f t="array" ref="L92">IF(AND(J92:K92=""),"",SUMIF(J92:K92,"&lt;&gt;"))</f>
        <v/>
      </c>
      <c r="M92" s="94" t="str">
        <f>IF(DATA!Q93="","",DATA!Q93)</f>
        <v/>
      </c>
      <c r="N92" s="94" t="str">
        <f>IF(DATA!R93="","",DATA!R93)</f>
        <v/>
      </c>
      <c r="O92" s="173" t="str" cm="1">
        <f t="array" ref="O92">IF(AND(M92:N92=""),"",SUMIF(M92:N92,"&lt;&gt;"))</f>
        <v/>
      </c>
      <c r="P92" s="94" t="str">
        <f>IF(DATA!S93="","",DATA!S93)</f>
        <v/>
      </c>
      <c r="Q92" s="94" t="str">
        <f>IF(DATA!T93="","",DATA!T93)</f>
        <v/>
      </c>
      <c r="R92" s="173" t="str" cm="1">
        <f t="array" ref="R92">IF(AND(P92:Q92=""),"",SUMIF(P92:Q92,"&lt;&gt;"))</f>
        <v/>
      </c>
      <c r="S92" s="94" t="str">
        <f>IF(DATA!U93="","",DATA!U93)</f>
        <v/>
      </c>
      <c r="T92" s="94" t="str">
        <f>IF(DATA!V93="","",DATA!V93)</f>
        <v/>
      </c>
      <c r="U92" s="94" t="str">
        <f>IF(DATA!W93="","",DATA!W93)</f>
        <v/>
      </c>
      <c r="V92" s="94" t="str">
        <f>IF(DATA!X93="","",DATA!X93)</f>
        <v/>
      </c>
      <c r="W92" s="94" t="str">
        <f>IF(DATA!Y93="","",DATA!Y93)</f>
        <v/>
      </c>
      <c r="X92" s="195" t="str" cm="1">
        <f t="array" ref="X92">IF(AND(_xlfn.HSTACK(I92,L92,O92,R92,S92,T92,U92,V92)=""),"",SUMPRODUCT(_xlfn.HSTACK(I92,L92,O92,R92,S92,T92,U92,V92),{1,1,1,1,1,1,1,1}))</f>
        <v/>
      </c>
      <c r="Y92" s="196" t="str" cm="1">
        <f t="array" ref="Y92">IF(COUNT(X92)=1,$Y$16*AVERAGE(IFERROR(_xlfn.HSTACK(G92:H92,J92:K92,M92:N92,P92:Q92,S92:V92)/TRANSPOSE(DATA!$AC$19:$AC$30),"")),"-")</f>
        <v>-</v>
      </c>
      <c r="Z92" s="202" t="str">
        <f t="shared" si="6"/>
        <v/>
      </c>
      <c r="AA92" s="170" t="str">
        <f t="shared" si="7"/>
        <v>Très Bien</v>
      </c>
      <c r="AB92" s="66" t="e">
        <f t="shared" si="5"/>
        <v>#VALUE!</v>
      </c>
      <c r="AC92" s="66" t="str">
        <f t="shared" si="8"/>
        <v/>
      </c>
    </row>
    <row r="93" spans="1:29" ht="15" customHeight="1" x14ac:dyDescent="0.25">
      <c r="A93" s="33">
        <f>DATA!A94</f>
        <v>0</v>
      </c>
      <c r="B93" s="93" t="str">
        <f>UPPER(DATA!B94)</f>
        <v/>
      </c>
      <c r="C93" s="135" t="str">
        <f>UPPER(DATA!C94)</f>
        <v/>
      </c>
      <c r="D93" s="93" t="str">
        <f>PROPER(DATA!G94)</f>
        <v/>
      </c>
      <c r="E93" s="133" t="str">
        <f>PROPER(DATA!H94)</f>
        <v/>
      </c>
      <c r="F93" s="134" t="str">
        <f>UPPER(DATA!I94)</f>
        <v/>
      </c>
      <c r="G93" s="94" t="str">
        <f>IF(DATA!M94="","",DATA!M94)</f>
        <v/>
      </c>
      <c r="H93" s="94" t="str">
        <f>IF(DATA!N94="","",DATA!N94)</f>
        <v/>
      </c>
      <c r="I93" s="173" t="str" cm="1">
        <f t="array" ref="I93">IF(AND(G93:H93=""),"",SUMIF(G93:H93,"&lt;&gt;"))</f>
        <v/>
      </c>
      <c r="J93" s="94" t="str">
        <f>IF(DATA!O94="","",DATA!O94)</f>
        <v/>
      </c>
      <c r="K93" s="94" t="str">
        <f>IF(DATA!P94="","",DATA!P94)</f>
        <v/>
      </c>
      <c r="L93" s="173" t="str" cm="1">
        <f t="array" ref="L93">IF(AND(J93:K93=""),"",SUMIF(J93:K93,"&lt;&gt;"))</f>
        <v/>
      </c>
      <c r="M93" s="94" t="str">
        <f>IF(DATA!Q94="","",DATA!Q94)</f>
        <v/>
      </c>
      <c r="N93" s="94" t="str">
        <f>IF(DATA!R94="","",DATA!R94)</f>
        <v/>
      </c>
      <c r="O93" s="173" t="str" cm="1">
        <f t="array" ref="O93">IF(AND(M93:N93=""),"",SUMIF(M93:N93,"&lt;&gt;"))</f>
        <v/>
      </c>
      <c r="P93" s="94" t="str">
        <f>IF(DATA!S94="","",DATA!S94)</f>
        <v/>
      </c>
      <c r="Q93" s="94" t="str">
        <f>IF(DATA!T94="","",DATA!T94)</f>
        <v/>
      </c>
      <c r="R93" s="173" t="str" cm="1">
        <f t="array" ref="R93">IF(AND(P93:Q93=""),"",SUMIF(P93:Q93,"&lt;&gt;"))</f>
        <v/>
      </c>
      <c r="S93" s="94" t="str">
        <f>IF(DATA!U94="","",DATA!U94)</f>
        <v/>
      </c>
      <c r="T93" s="94" t="str">
        <f>IF(DATA!V94="","",DATA!V94)</f>
        <v/>
      </c>
      <c r="U93" s="94" t="str">
        <f>IF(DATA!W94="","",DATA!W94)</f>
        <v/>
      </c>
      <c r="V93" s="94" t="str">
        <f>IF(DATA!X94="","",DATA!X94)</f>
        <v/>
      </c>
      <c r="W93" s="94" t="str">
        <f>IF(DATA!Y94="","",DATA!Y94)</f>
        <v/>
      </c>
      <c r="X93" s="195" t="str" cm="1">
        <f t="array" ref="X93">IF(AND(_xlfn.HSTACK(I93,L93,O93,R93,S93,T93,U93,V93)=""),"",SUMPRODUCT(_xlfn.HSTACK(I93,L93,O93,R93,S93,T93,U93,V93),{1,1,1,1,1,1,1,1}))</f>
        <v/>
      </c>
      <c r="Y93" s="196" t="str" cm="1">
        <f t="array" ref="Y93">IF(COUNT(X93)=1,$Y$16*AVERAGE(IFERROR(_xlfn.HSTACK(G93:H93,J93:K93,M93:N93,P93:Q93,S93:V93)/TRANSPOSE(DATA!$AC$19:$AC$30),"")),"-")</f>
        <v>-</v>
      </c>
      <c r="Z93" s="202" t="str">
        <f t="shared" si="6"/>
        <v/>
      </c>
      <c r="AA93" s="170" t="str">
        <f t="shared" si="7"/>
        <v>Très Bien</v>
      </c>
      <c r="AB93" s="66" t="e">
        <f t="shared" si="5"/>
        <v>#VALUE!</v>
      </c>
      <c r="AC93" s="66" t="str">
        <f t="shared" si="8"/>
        <v/>
      </c>
    </row>
    <row r="94" spans="1:29" ht="15" customHeight="1" x14ac:dyDescent="0.25">
      <c r="A94" s="33">
        <f>DATA!A95</f>
        <v>0</v>
      </c>
      <c r="B94" s="93" t="str">
        <f>UPPER(DATA!B95)</f>
        <v/>
      </c>
      <c r="C94" s="135" t="str">
        <f>UPPER(DATA!C95)</f>
        <v/>
      </c>
      <c r="D94" s="93" t="str">
        <f>PROPER(DATA!G95)</f>
        <v/>
      </c>
      <c r="E94" s="133" t="str">
        <f>PROPER(DATA!H95)</f>
        <v/>
      </c>
      <c r="F94" s="134" t="str">
        <f>UPPER(DATA!I95)</f>
        <v/>
      </c>
      <c r="G94" s="94" t="str">
        <f>IF(DATA!M95="","",DATA!M95)</f>
        <v/>
      </c>
      <c r="H94" s="94" t="str">
        <f>IF(DATA!N95="","",DATA!N95)</f>
        <v/>
      </c>
      <c r="I94" s="173" t="str" cm="1">
        <f t="array" ref="I94">IF(AND(G94:H94=""),"",SUMIF(G94:H94,"&lt;&gt;"))</f>
        <v/>
      </c>
      <c r="J94" s="94" t="str">
        <f>IF(DATA!O95="","",DATA!O95)</f>
        <v/>
      </c>
      <c r="K94" s="94" t="str">
        <f>IF(DATA!P95="","",DATA!P95)</f>
        <v/>
      </c>
      <c r="L94" s="173" t="str" cm="1">
        <f t="array" ref="L94">IF(AND(J94:K94=""),"",SUMIF(J94:K94,"&lt;&gt;"))</f>
        <v/>
      </c>
      <c r="M94" s="94" t="str">
        <f>IF(DATA!Q95="","",DATA!Q95)</f>
        <v/>
      </c>
      <c r="N94" s="94" t="str">
        <f>IF(DATA!R95="","",DATA!R95)</f>
        <v/>
      </c>
      <c r="O94" s="173" t="str" cm="1">
        <f t="array" ref="O94">IF(AND(M94:N94=""),"",SUMIF(M94:N94,"&lt;&gt;"))</f>
        <v/>
      </c>
      <c r="P94" s="94" t="str">
        <f>IF(DATA!S95="","",DATA!S95)</f>
        <v/>
      </c>
      <c r="Q94" s="94" t="str">
        <f>IF(DATA!T95="","",DATA!T95)</f>
        <v/>
      </c>
      <c r="R94" s="173" t="str" cm="1">
        <f t="array" ref="R94">IF(AND(P94:Q94=""),"",SUMIF(P94:Q94,"&lt;&gt;"))</f>
        <v/>
      </c>
      <c r="S94" s="94" t="str">
        <f>IF(DATA!U95="","",DATA!U95)</f>
        <v/>
      </c>
      <c r="T94" s="94" t="str">
        <f>IF(DATA!V95="","",DATA!V95)</f>
        <v/>
      </c>
      <c r="U94" s="94" t="str">
        <f>IF(DATA!W95="","",DATA!W95)</f>
        <v/>
      </c>
      <c r="V94" s="94" t="str">
        <f>IF(DATA!X95="","",DATA!X95)</f>
        <v/>
      </c>
      <c r="W94" s="94" t="str">
        <f>IF(DATA!Y95="","",DATA!Y95)</f>
        <v/>
      </c>
      <c r="X94" s="195" t="str" cm="1">
        <f t="array" ref="X94">IF(AND(_xlfn.HSTACK(I94,L94,O94,R94,S94,T94,U94,V94)=""),"",SUMPRODUCT(_xlfn.HSTACK(I94,L94,O94,R94,S94,T94,U94,V94),{1,1,1,1,1,1,1,1}))</f>
        <v/>
      </c>
      <c r="Y94" s="196" t="str" cm="1">
        <f t="array" ref="Y94">IF(COUNT(X94)=1,$Y$16*AVERAGE(IFERROR(_xlfn.HSTACK(G94:H94,J94:K94,M94:N94,P94:Q94,S94:V94)/TRANSPOSE(DATA!$AC$19:$AC$30),"")),"-")</f>
        <v>-</v>
      </c>
      <c r="Z94" s="202" t="str">
        <f t="shared" si="6"/>
        <v/>
      </c>
      <c r="AA94" s="170" t="str">
        <f t="shared" si="7"/>
        <v>Très Bien</v>
      </c>
      <c r="AB94" s="66" t="e">
        <f t="shared" si="5"/>
        <v>#VALUE!</v>
      </c>
      <c r="AC94" s="66" t="str">
        <f t="shared" si="8"/>
        <v/>
      </c>
    </row>
    <row r="95" spans="1:29" ht="15" customHeight="1" x14ac:dyDescent="0.25">
      <c r="A95" s="33">
        <f>DATA!A96</f>
        <v>0</v>
      </c>
      <c r="B95" s="93" t="str">
        <f>UPPER(DATA!B96)</f>
        <v/>
      </c>
      <c r="C95" s="135" t="str">
        <f>UPPER(DATA!C96)</f>
        <v/>
      </c>
      <c r="D95" s="93" t="str">
        <f>PROPER(DATA!G96)</f>
        <v/>
      </c>
      <c r="E95" s="133" t="str">
        <f>PROPER(DATA!H96)</f>
        <v/>
      </c>
      <c r="F95" s="134" t="str">
        <f>UPPER(DATA!I96)</f>
        <v/>
      </c>
      <c r="G95" s="94" t="str">
        <f>IF(DATA!M96="","",DATA!M96)</f>
        <v/>
      </c>
      <c r="H95" s="94" t="str">
        <f>IF(DATA!N96="","",DATA!N96)</f>
        <v/>
      </c>
      <c r="I95" s="173" t="str" cm="1">
        <f t="array" ref="I95">IF(AND(G95:H95=""),"",SUMIF(G95:H95,"&lt;&gt;"))</f>
        <v/>
      </c>
      <c r="J95" s="94" t="str">
        <f>IF(DATA!O96="","",DATA!O96)</f>
        <v/>
      </c>
      <c r="K95" s="94" t="str">
        <f>IF(DATA!P96="","",DATA!P96)</f>
        <v/>
      </c>
      <c r="L95" s="173" t="str" cm="1">
        <f t="array" ref="L95">IF(AND(J95:K95=""),"",SUMIF(J95:K95,"&lt;&gt;"))</f>
        <v/>
      </c>
      <c r="M95" s="94" t="str">
        <f>IF(DATA!Q96="","",DATA!Q96)</f>
        <v/>
      </c>
      <c r="N95" s="94" t="str">
        <f>IF(DATA!R96="","",DATA!R96)</f>
        <v/>
      </c>
      <c r="O95" s="173" t="str" cm="1">
        <f t="array" ref="O95">IF(AND(M95:N95=""),"",SUMIF(M95:N95,"&lt;&gt;"))</f>
        <v/>
      </c>
      <c r="P95" s="94" t="str">
        <f>IF(DATA!S96="","",DATA!S96)</f>
        <v/>
      </c>
      <c r="Q95" s="94" t="str">
        <f>IF(DATA!T96="","",DATA!T96)</f>
        <v/>
      </c>
      <c r="R95" s="173" t="str" cm="1">
        <f t="array" ref="R95">IF(AND(P95:Q95=""),"",SUMIF(P95:Q95,"&lt;&gt;"))</f>
        <v/>
      </c>
      <c r="S95" s="94" t="str">
        <f>IF(DATA!U96="","",DATA!U96)</f>
        <v/>
      </c>
      <c r="T95" s="94" t="str">
        <f>IF(DATA!V96="","",DATA!V96)</f>
        <v/>
      </c>
      <c r="U95" s="94" t="str">
        <f>IF(DATA!W96="","",DATA!W96)</f>
        <v/>
      </c>
      <c r="V95" s="94" t="str">
        <f>IF(DATA!X96="","",DATA!X96)</f>
        <v/>
      </c>
      <c r="W95" s="94" t="str">
        <f>IF(DATA!Y96="","",DATA!Y96)</f>
        <v/>
      </c>
      <c r="X95" s="195" t="str" cm="1">
        <f t="array" ref="X95">IF(AND(_xlfn.HSTACK(I95,L95,O95,R95,S95,T95,U95,V95)=""),"",SUMPRODUCT(_xlfn.HSTACK(I95,L95,O95,R95,S95,T95,U95,V95),{1,1,1,1,1,1,1,1}))</f>
        <v/>
      </c>
      <c r="Y95" s="196" t="str" cm="1">
        <f t="array" ref="Y95">IF(COUNT(X95)=1,$Y$16*AVERAGE(IFERROR(_xlfn.HSTACK(G95:H95,J95:K95,M95:N95,P95:Q95,S95:V95)/TRANSPOSE(DATA!$AC$19:$AC$30),"")),"-")</f>
        <v>-</v>
      </c>
      <c r="Z95" s="202" t="str">
        <f t="shared" si="6"/>
        <v/>
      </c>
      <c r="AA95" s="170" t="str">
        <f t="shared" si="7"/>
        <v>Très Bien</v>
      </c>
      <c r="AB95" s="66" t="e">
        <f t="shared" si="5"/>
        <v>#VALUE!</v>
      </c>
      <c r="AC95" s="66" t="str">
        <f t="shared" si="8"/>
        <v/>
      </c>
    </row>
    <row r="96" spans="1:29" ht="15" customHeight="1" x14ac:dyDescent="0.25">
      <c r="A96" s="33">
        <f>DATA!A97</f>
        <v>0</v>
      </c>
      <c r="B96" s="93" t="str">
        <f>UPPER(DATA!B97)</f>
        <v/>
      </c>
      <c r="C96" s="135" t="str">
        <f>UPPER(DATA!C97)</f>
        <v/>
      </c>
      <c r="D96" s="93" t="str">
        <f>PROPER(DATA!G97)</f>
        <v/>
      </c>
      <c r="E96" s="133" t="str">
        <f>PROPER(DATA!H97)</f>
        <v/>
      </c>
      <c r="F96" s="134" t="str">
        <f>UPPER(DATA!I97)</f>
        <v/>
      </c>
      <c r="G96" s="94" t="str">
        <f>IF(DATA!M97="","",DATA!M97)</f>
        <v/>
      </c>
      <c r="H96" s="94" t="str">
        <f>IF(DATA!N97="","",DATA!N97)</f>
        <v/>
      </c>
      <c r="I96" s="173" t="str" cm="1">
        <f t="array" ref="I96">IF(AND(G96:H96=""),"",SUMIF(G96:H96,"&lt;&gt;"))</f>
        <v/>
      </c>
      <c r="J96" s="94" t="str">
        <f>IF(DATA!O97="","",DATA!O97)</f>
        <v/>
      </c>
      <c r="K96" s="94" t="str">
        <f>IF(DATA!P97="","",DATA!P97)</f>
        <v/>
      </c>
      <c r="L96" s="173" t="str" cm="1">
        <f t="array" ref="L96">IF(AND(J96:K96=""),"",SUMIF(J96:K96,"&lt;&gt;"))</f>
        <v/>
      </c>
      <c r="M96" s="94" t="str">
        <f>IF(DATA!Q97="","",DATA!Q97)</f>
        <v/>
      </c>
      <c r="N96" s="94" t="str">
        <f>IF(DATA!R97="","",DATA!R97)</f>
        <v/>
      </c>
      <c r="O96" s="173" t="str" cm="1">
        <f t="array" ref="O96">IF(AND(M96:N96=""),"",SUMIF(M96:N96,"&lt;&gt;"))</f>
        <v/>
      </c>
      <c r="P96" s="94" t="str">
        <f>IF(DATA!S97="","",DATA!S97)</f>
        <v/>
      </c>
      <c r="Q96" s="94" t="str">
        <f>IF(DATA!T97="","",DATA!T97)</f>
        <v/>
      </c>
      <c r="R96" s="173" t="str" cm="1">
        <f t="array" ref="R96">IF(AND(P96:Q96=""),"",SUMIF(P96:Q96,"&lt;&gt;"))</f>
        <v/>
      </c>
      <c r="S96" s="94" t="str">
        <f>IF(DATA!U97="","",DATA!U97)</f>
        <v/>
      </c>
      <c r="T96" s="94" t="str">
        <f>IF(DATA!V97="","",DATA!V97)</f>
        <v/>
      </c>
      <c r="U96" s="94" t="str">
        <f>IF(DATA!W97="","",DATA!W97)</f>
        <v/>
      </c>
      <c r="V96" s="94" t="str">
        <f>IF(DATA!X97="","",DATA!X97)</f>
        <v/>
      </c>
      <c r="W96" s="94" t="str">
        <f>IF(DATA!Y97="","",DATA!Y97)</f>
        <v/>
      </c>
      <c r="X96" s="195" t="str" cm="1">
        <f t="array" ref="X96">IF(AND(_xlfn.HSTACK(I96,L96,O96,R96,S96,T96,U96,V96)=""),"",SUMPRODUCT(_xlfn.HSTACK(I96,L96,O96,R96,S96,T96,U96,V96),{1,1,1,1,1,1,1,1}))</f>
        <v/>
      </c>
      <c r="Y96" s="196" t="str" cm="1">
        <f t="array" ref="Y96">IF(COUNT(X96)=1,$Y$16*AVERAGE(IFERROR(_xlfn.HSTACK(G96:H96,J96:K96,M96:N96,P96:Q96,S96:V96)/TRANSPOSE(DATA!$AC$19:$AC$30),"")),"-")</f>
        <v>-</v>
      </c>
      <c r="Z96" s="202" t="str">
        <f t="shared" si="6"/>
        <v/>
      </c>
      <c r="AA96" s="170" t="str">
        <f t="shared" si="7"/>
        <v>Très Bien</v>
      </c>
      <c r="AB96" s="66" t="e">
        <f t="shared" si="5"/>
        <v>#VALUE!</v>
      </c>
      <c r="AC96" s="66" t="str">
        <f t="shared" si="8"/>
        <v/>
      </c>
    </row>
    <row r="97" spans="1:29" ht="15" customHeight="1" x14ac:dyDescent="0.25">
      <c r="A97" s="33">
        <f>DATA!A98</f>
        <v>0</v>
      </c>
      <c r="B97" s="93" t="str">
        <f>UPPER(DATA!B98)</f>
        <v/>
      </c>
      <c r="C97" s="135" t="str">
        <f>UPPER(DATA!C98)</f>
        <v/>
      </c>
      <c r="D97" s="93" t="str">
        <f>PROPER(DATA!G98)</f>
        <v/>
      </c>
      <c r="E97" s="133" t="str">
        <f>PROPER(DATA!H98)</f>
        <v/>
      </c>
      <c r="F97" s="134" t="str">
        <f>UPPER(DATA!I98)</f>
        <v/>
      </c>
      <c r="G97" s="94" t="str">
        <f>IF(DATA!M98="","",DATA!M98)</f>
        <v/>
      </c>
      <c r="H97" s="94" t="str">
        <f>IF(DATA!N98="","",DATA!N98)</f>
        <v/>
      </c>
      <c r="I97" s="173" t="str" cm="1">
        <f t="array" ref="I97">IF(AND(G97:H97=""),"",SUMIF(G97:H97,"&lt;&gt;"))</f>
        <v/>
      </c>
      <c r="J97" s="94" t="str">
        <f>IF(DATA!O98="","",DATA!O98)</f>
        <v/>
      </c>
      <c r="K97" s="94" t="str">
        <f>IF(DATA!P98="","",DATA!P98)</f>
        <v/>
      </c>
      <c r="L97" s="173" t="str" cm="1">
        <f t="array" ref="L97">IF(AND(J97:K97=""),"",SUMIF(J97:K97,"&lt;&gt;"))</f>
        <v/>
      </c>
      <c r="M97" s="94" t="str">
        <f>IF(DATA!Q98="","",DATA!Q98)</f>
        <v/>
      </c>
      <c r="N97" s="94" t="str">
        <f>IF(DATA!R98="","",DATA!R98)</f>
        <v/>
      </c>
      <c r="O97" s="173" t="str" cm="1">
        <f t="array" ref="O97">IF(AND(M97:N97=""),"",SUMIF(M97:N97,"&lt;&gt;"))</f>
        <v/>
      </c>
      <c r="P97" s="94" t="str">
        <f>IF(DATA!S98="","",DATA!S98)</f>
        <v/>
      </c>
      <c r="Q97" s="94" t="str">
        <f>IF(DATA!T98="","",DATA!T98)</f>
        <v/>
      </c>
      <c r="R97" s="173" t="str" cm="1">
        <f t="array" ref="R97">IF(AND(P97:Q97=""),"",SUMIF(P97:Q97,"&lt;&gt;"))</f>
        <v/>
      </c>
      <c r="S97" s="94" t="str">
        <f>IF(DATA!U98="","",DATA!U98)</f>
        <v/>
      </c>
      <c r="T97" s="94" t="str">
        <f>IF(DATA!V98="","",DATA!V98)</f>
        <v/>
      </c>
      <c r="U97" s="94" t="str">
        <f>IF(DATA!W98="","",DATA!W98)</f>
        <v/>
      </c>
      <c r="V97" s="94" t="str">
        <f>IF(DATA!X98="","",DATA!X98)</f>
        <v/>
      </c>
      <c r="W97" s="94" t="str">
        <f>IF(DATA!Y98="","",DATA!Y98)</f>
        <v/>
      </c>
      <c r="X97" s="195" t="str" cm="1">
        <f t="array" ref="X97">IF(AND(_xlfn.HSTACK(I97,L97,O97,R97,S97,T97,U97,V97)=""),"",SUMPRODUCT(_xlfn.HSTACK(I97,L97,O97,R97,S97,T97,U97,V97),{1,1,1,1,1,1,1,1}))</f>
        <v/>
      </c>
      <c r="Y97" s="196" t="str" cm="1">
        <f t="array" ref="Y97">IF(COUNT(X97)=1,$Y$16*AVERAGE(IFERROR(_xlfn.HSTACK(G97:H97,J97:K97,M97:N97,P97:Q97,S97:V97)/TRANSPOSE(DATA!$AC$19:$AC$30),"")),"-")</f>
        <v>-</v>
      </c>
      <c r="Z97" s="202" t="str">
        <f t="shared" si="6"/>
        <v/>
      </c>
      <c r="AA97" s="170" t="str">
        <f t="shared" si="7"/>
        <v>Très Bien</v>
      </c>
      <c r="AB97" s="66" t="e">
        <f t="shared" si="5"/>
        <v>#VALUE!</v>
      </c>
      <c r="AC97" s="66" t="str">
        <f t="shared" si="8"/>
        <v/>
      </c>
    </row>
    <row r="98" spans="1:29" ht="15" customHeight="1" x14ac:dyDescent="0.25">
      <c r="A98" s="33">
        <f>DATA!A99</f>
        <v>0</v>
      </c>
      <c r="B98" s="93" t="str">
        <f>UPPER(DATA!B99)</f>
        <v/>
      </c>
      <c r="C98" s="135" t="str">
        <f>UPPER(DATA!C99)</f>
        <v/>
      </c>
      <c r="D98" s="93" t="str">
        <f>PROPER(DATA!G99)</f>
        <v/>
      </c>
      <c r="E98" s="133" t="str">
        <f>PROPER(DATA!H99)</f>
        <v/>
      </c>
      <c r="F98" s="134" t="str">
        <f>UPPER(DATA!I99)</f>
        <v/>
      </c>
      <c r="G98" s="94" t="str">
        <f>IF(DATA!M99="","",DATA!M99)</f>
        <v/>
      </c>
      <c r="H98" s="94" t="str">
        <f>IF(DATA!N99="","",DATA!N99)</f>
        <v/>
      </c>
      <c r="I98" s="173" t="str" cm="1">
        <f t="array" ref="I98">IF(AND(G98:H98=""),"",SUMIF(G98:H98,"&lt;&gt;"))</f>
        <v/>
      </c>
      <c r="J98" s="94" t="str">
        <f>IF(DATA!O99="","",DATA!O99)</f>
        <v/>
      </c>
      <c r="K98" s="94" t="str">
        <f>IF(DATA!P99="","",DATA!P99)</f>
        <v/>
      </c>
      <c r="L98" s="173" t="str" cm="1">
        <f t="array" ref="L98">IF(AND(J98:K98=""),"",SUMIF(J98:K98,"&lt;&gt;"))</f>
        <v/>
      </c>
      <c r="M98" s="94" t="str">
        <f>IF(DATA!Q99="","",DATA!Q99)</f>
        <v/>
      </c>
      <c r="N98" s="94" t="str">
        <f>IF(DATA!R99="","",DATA!R99)</f>
        <v/>
      </c>
      <c r="O98" s="173" t="str" cm="1">
        <f t="array" ref="O98">IF(AND(M98:N98=""),"",SUMIF(M98:N98,"&lt;&gt;"))</f>
        <v/>
      </c>
      <c r="P98" s="94" t="str">
        <f>IF(DATA!S99="","",DATA!S99)</f>
        <v/>
      </c>
      <c r="Q98" s="94" t="str">
        <f>IF(DATA!T99="","",DATA!T99)</f>
        <v/>
      </c>
      <c r="R98" s="173" t="str" cm="1">
        <f t="array" ref="R98">IF(AND(P98:Q98=""),"",SUMIF(P98:Q98,"&lt;&gt;"))</f>
        <v/>
      </c>
      <c r="S98" s="94" t="str">
        <f>IF(DATA!U99="","",DATA!U99)</f>
        <v/>
      </c>
      <c r="T98" s="94" t="str">
        <f>IF(DATA!V99="","",DATA!V99)</f>
        <v/>
      </c>
      <c r="U98" s="94" t="str">
        <f>IF(DATA!W99="","",DATA!W99)</f>
        <v/>
      </c>
      <c r="V98" s="94" t="str">
        <f>IF(DATA!X99="","",DATA!X99)</f>
        <v/>
      </c>
      <c r="W98" s="94" t="str">
        <f>IF(DATA!Y99="","",DATA!Y99)</f>
        <v/>
      </c>
      <c r="X98" s="195" t="str" cm="1">
        <f t="array" ref="X98">IF(AND(_xlfn.HSTACK(I98,L98,O98,R98,S98,T98,U98,V98)=""),"",SUMPRODUCT(_xlfn.HSTACK(I98,L98,O98,R98,S98,T98,U98,V98),{1,1,1,1,1,1,1,1}))</f>
        <v/>
      </c>
      <c r="Y98" s="196" t="str" cm="1">
        <f t="array" ref="Y98">IF(COUNT(X98)=1,$Y$16*AVERAGE(IFERROR(_xlfn.HSTACK(G98:H98,J98:K98,M98:N98,P98:Q98,S98:V98)/TRANSPOSE(DATA!$AC$19:$AC$30),"")),"-")</f>
        <v>-</v>
      </c>
      <c r="Z98" s="202" t="str">
        <f t="shared" si="6"/>
        <v/>
      </c>
      <c r="AA98" s="170" t="str">
        <f t="shared" si="7"/>
        <v>Très Bien</v>
      </c>
      <c r="AB98" s="66" t="e">
        <f t="shared" si="5"/>
        <v>#VALUE!</v>
      </c>
      <c r="AC98" s="66" t="str">
        <f t="shared" si="8"/>
        <v/>
      </c>
    </row>
    <row r="99" spans="1:29" ht="15" customHeight="1" x14ac:dyDescent="0.25">
      <c r="A99" s="33">
        <f>DATA!A100</f>
        <v>0</v>
      </c>
      <c r="B99" s="93" t="str">
        <f>UPPER(DATA!B100)</f>
        <v/>
      </c>
      <c r="C99" s="135" t="str">
        <f>UPPER(DATA!C100)</f>
        <v/>
      </c>
      <c r="D99" s="93" t="str">
        <f>PROPER(DATA!G100)</f>
        <v/>
      </c>
      <c r="E99" s="133" t="str">
        <f>PROPER(DATA!H100)</f>
        <v/>
      </c>
      <c r="F99" s="134" t="str">
        <f>UPPER(DATA!I100)</f>
        <v/>
      </c>
      <c r="G99" s="94" t="str">
        <f>IF(DATA!M100="","",DATA!M100)</f>
        <v/>
      </c>
      <c r="H99" s="94" t="str">
        <f>IF(DATA!N100="","",DATA!N100)</f>
        <v/>
      </c>
      <c r="I99" s="173" t="str" cm="1">
        <f t="array" ref="I99">IF(AND(G99:H99=""),"",SUMIF(G99:H99,"&lt;&gt;"))</f>
        <v/>
      </c>
      <c r="J99" s="94" t="str">
        <f>IF(DATA!O100="","",DATA!O100)</f>
        <v/>
      </c>
      <c r="K99" s="94" t="str">
        <f>IF(DATA!P100="","",DATA!P100)</f>
        <v/>
      </c>
      <c r="L99" s="173" t="str" cm="1">
        <f t="array" ref="L99">IF(AND(J99:K99=""),"",SUMIF(J99:K99,"&lt;&gt;"))</f>
        <v/>
      </c>
      <c r="M99" s="94" t="str">
        <f>IF(DATA!Q100="","",DATA!Q100)</f>
        <v/>
      </c>
      <c r="N99" s="94" t="str">
        <f>IF(DATA!R100="","",DATA!R100)</f>
        <v/>
      </c>
      <c r="O99" s="173" t="str" cm="1">
        <f t="array" ref="O99">IF(AND(M99:N99=""),"",SUMIF(M99:N99,"&lt;&gt;"))</f>
        <v/>
      </c>
      <c r="P99" s="94" t="str">
        <f>IF(DATA!S100="","",DATA!S100)</f>
        <v/>
      </c>
      <c r="Q99" s="94" t="str">
        <f>IF(DATA!T100="","",DATA!T100)</f>
        <v/>
      </c>
      <c r="R99" s="173" t="str" cm="1">
        <f t="array" ref="R99">IF(AND(P99:Q99=""),"",SUMIF(P99:Q99,"&lt;&gt;"))</f>
        <v/>
      </c>
      <c r="S99" s="94" t="str">
        <f>IF(DATA!U100="","",DATA!U100)</f>
        <v/>
      </c>
      <c r="T99" s="94" t="str">
        <f>IF(DATA!V100="","",DATA!V100)</f>
        <v/>
      </c>
      <c r="U99" s="94" t="str">
        <f>IF(DATA!W100="","",DATA!W100)</f>
        <v/>
      </c>
      <c r="V99" s="94" t="str">
        <f>IF(DATA!X100="","",DATA!X100)</f>
        <v/>
      </c>
      <c r="W99" s="94" t="str">
        <f>IF(DATA!Y100="","",DATA!Y100)</f>
        <v/>
      </c>
      <c r="X99" s="195" t="str" cm="1">
        <f t="array" ref="X99">IF(AND(_xlfn.HSTACK(I99,L99,O99,R99,S99,T99,U99,V99)=""),"",SUMPRODUCT(_xlfn.HSTACK(I99,L99,O99,R99,S99,T99,U99,V99),{1,1,1,1,1,1,1,1}))</f>
        <v/>
      </c>
      <c r="Y99" s="196" t="str" cm="1">
        <f t="array" ref="Y99">IF(COUNT(X99)=1,$Y$16*AVERAGE(IFERROR(_xlfn.HSTACK(G99:H99,J99:K99,M99:N99,P99:Q99,S99:V99)/TRANSPOSE(DATA!$AC$19:$AC$30),"")),"-")</f>
        <v>-</v>
      </c>
      <c r="Z99" s="202" t="str">
        <f t="shared" si="6"/>
        <v/>
      </c>
      <c r="AA99" s="170" t="str">
        <f t="shared" si="7"/>
        <v>Très Bien</v>
      </c>
      <c r="AB99" s="66" t="e">
        <f t="shared" si="5"/>
        <v>#VALUE!</v>
      </c>
      <c r="AC99" s="66" t="str">
        <f t="shared" si="8"/>
        <v/>
      </c>
    </row>
    <row r="100" spans="1:29" ht="15" customHeight="1" x14ac:dyDescent="0.25">
      <c r="A100" s="33">
        <f>DATA!A101</f>
        <v>0</v>
      </c>
      <c r="B100" s="93" t="str">
        <f>UPPER(DATA!B101)</f>
        <v/>
      </c>
      <c r="C100" s="135" t="str">
        <f>UPPER(DATA!C101)</f>
        <v/>
      </c>
      <c r="D100" s="93" t="str">
        <f>PROPER(DATA!G101)</f>
        <v/>
      </c>
      <c r="E100" s="133" t="str">
        <f>PROPER(DATA!H101)</f>
        <v/>
      </c>
      <c r="F100" s="134" t="str">
        <f>UPPER(DATA!I101)</f>
        <v/>
      </c>
      <c r="G100" s="94" t="str">
        <f>IF(DATA!M101="","",DATA!M101)</f>
        <v/>
      </c>
      <c r="H100" s="94" t="str">
        <f>IF(DATA!N101="","",DATA!N101)</f>
        <v/>
      </c>
      <c r="I100" s="173" t="str" cm="1">
        <f t="array" ref="I100">IF(AND(G100:H100=""),"",SUMIF(G100:H100,"&lt;&gt;"))</f>
        <v/>
      </c>
      <c r="J100" s="94" t="str">
        <f>IF(DATA!O101="","",DATA!O101)</f>
        <v/>
      </c>
      <c r="K100" s="94" t="str">
        <f>IF(DATA!P101="","",DATA!P101)</f>
        <v/>
      </c>
      <c r="L100" s="173" t="str" cm="1">
        <f t="array" ref="L100">IF(AND(J100:K100=""),"",SUMIF(J100:K100,"&lt;&gt;"))</f>
        <v/>
      </c>
      <c r="M100" s="94" t="str">
        <f>IF(DATA!Q101="","",DATA!Q101)</f>
        <v/>
      </c>
      <c r="N100" s="94" t="str">
        <f>IF(DATA!R101="","",DATA!R101)</f>
        <v/>
      </c>
      <c r="O100" s="173" t="str" cm="1">
        <f t="array" ref="O100">IF(AND(M100:N100=""),"",SUMIF(M100:N100,"&lt;&gt;"))</f>
        <v/>
      </c>
      <c r="P100" s="94" t="str">
        <f>IF(DATA!S101="","",DATA!S101)</f>
        <v/>
      </c>
      <c r="Q100" s="94" t="str">
        <f>IF(DATA!T101="","",DATA!T101)</f>
        <v/>
      </c>
      <c r="R100" s="173" t="str" cm="1">
        <f t="array" ref="R100">IF(AND(P100:Q100=""),"",SUMIF(P100:Q100,"&lt;&gt;"))</f>
        <v/>
      </c>
      <c r="S100" s="94" t="str">
        <f>IF(DATA!U101="","",DATA!U101)</f>
        <v/>
      </c>
      <c r="T100" s="94" t="str">
        <f>IF(DATA!V101="","",DATA!V101)</f>
        <v/>
      </c>
      <c r="U100" s="94" t="str">
        <f>IF(DATA!W101="","",DATA!W101)</f>
        <v/>
      </c>
      <c r="V100" s="94" t="str">
        <f>IF(DATA!X101="","",DATA!X101)</f>
        <v/>
      </c>
      <c r="W100" s="94" t="str">
        <f>IF(DATA!Y101="","",DATA!Y101)</f>
        <v/>
      </c>
      <c r="X100" s="195" t="str" cm="1">
        <f t="array" ref="X100">IF(AND(_xlfn.HSTACK(I100,L100,O100,R100,S100,T100,U100,V100)=""),"",SUMPRODUCT(_xlfn.HSTACK(I100,L100,O100,R100,S100,T100,U100,V100),{1,1,1,1,1,1,1,1}))</f>
        <v/>
      </c>
      <c r="Y100" s="196" t="str" cm="1">
        <f t="array" ref="Y100">IF(COUNT(X100)=1,$Y$16*AVERAGE(IFERROR(_xlfn.HSTACK(G100:H100,J100:K100,M100:N100,P100:Q100,S100:V100)/TRANSPOSE(DATA!$AC$19:$AC$30),"")),"-")</f>
        <v>-</v>
      </c>
      <c r="Z100" s="202" t="str">
        <f t="shared" si="6"/>
        <v/>
      </c>
      <c r="AA100" s="170" t="str">
        <f t="shared" si="7"/>
        <v>Très Bien</v>
      </c>
      <c r="AB100" s="66" t="e">
        <f t="shared" si="5"/>
        <v>#VALUE!</v>
      </c>
      <c r="AC100" s="66" t="str">
        <f t="shared" si="8"/>
        <v/>
      </c>
    </row>
    <row r="101" spans="1:29" ht="15" customHeight="1" x14ac:dyDescent="0.25">
      <c r="A101" s="33">
        <f>DATA!A102</f>
        <v>0</v>
      </c>
      <c r="B101" s="93" t="str">
        <f>UPPER(DATA!B102)</f>
        <v/>
      </c>
      <c r="C101" s="135" t="str">
        <f>UPPER(DATA!C102)</f>
        <v/>
      </c>
      <c r="D101" s="93" t="str">
        <f>PROPER(DATA!G102)</f>
        <v/>
      </c>
      <c r="E101" s="133" t="str">
        <f>PROPER(DATA!H102)</f>
        <v/>
      </c>
      <c r="F101" s="134" t="str">
        <f>UPPER(DATA!I102)</f>
        <v/>
      </c>
      <c r="G101" s="94" t="str">
        <f>IF(DATA!M102="","",DATA!M102)</f>
        <v/>
      </c>
      <c r="H101" s="94" t="str">
        <f>IF(DATA!N102="","",DATA!N102)</f>
        <v/>
      </c>
      <c r="I101" s="173" t="str" cm="1">
        <f t="array" ref="I101">IF(AND(G101:H101=""),"",SUMIF(G101:H101,"&lt;&gt;"))</f>
        <v/>
      </c>
      <c r="J101" s="94" t="str">
        <f>IF(DATA!O102="","",DATA!O102)</f>
        <v/>
      </c>
      <c r="K101" s="94" t="str">
        <f>IF(DATA!P102="","",DATA!P102)</f>
        <v/>
      </c>
      <c r="L101" s="173" t="str" cm="1">
        <f t="array" ref="L101">IF(AND(J101:K101=""),"",SUMIF(J101:K101,"&lt;&gt;"))</f>
        <v/>
      </c>
      <c r="M101" s="94" t="str">
        <f>IF(DATA!Q102="","",DATA!Q102)</f>
        <v/>
      </c>
      <c r="N101" s="94" t="str">
        <f>IF(DATA!R102="","",DATA!R102)</f>
        <v/>
      </c>
      <c r="O101" s="173" t="str" cm="1">
        <f t="array" ref="O101">IF(AND(M101:N101=""),"",SUMIF(M101:N101,"&lt;&gt;"))</f>
        <v/>
      </c>
      <c r="P101" s="94" t="str">
        <f>IF(DATA!S102="","",DATA!S102)</f>
        <v/>
      </c>
      <c r="Q101" s="94" t="str">
        <f>IF(DATA!T102="","",DATA!T102)</f>
        <v/>
      </c>
      <c r="R101" s="173" t="str" cm="1">
        <f t="array" ref="R101">IF(AND(P101:Q101=""),"",SUMIF(P101:Q101,"&lt;&gt;"))</f>
        <v/>
      </c>
      <c r="S101" s="94" t="str">
        <f>IF(DATA!U102="","",DATA!U102)</f>
        <v/>
      </c>
      <c r="T101" s="94" t="str">
        <f>IF(DATA!V102="","",DATA!V102)</f>
        <v/>
      </c>
      <c r="U101" s="94" t="str">
        <f>IF(DATA!W102="","",DATA!W102)</f>
        <v/>
      </c>
      <c r="V101" s="94" t="str">
        <f>IF(DATA!X102="","",DATA!X102)</f>
        <v/>
      </c>
      <c r="W101" s="94" t="str">
        <f>IF(DATA!Y102="","",DATA!Y102)</f>
        <v/>
      </c>
      <c r="X101" s="195" t="str" cm="1">
        <f t="array" ref="X101">IF(AND(_xlfn.HSTACK(I101,L101,O101,R101,S101,T101,U101,V101)=""),"",SUMPRODUCT(_xlfn.HSTACK(I101,L101,O101,R101,S101,T101,U101,V101),{1,1,1,1,1,1,1,1}))</f>
        <v/>
      </c>
      <c r="Y101" s="196" t="str" cm="1">
        <f t="array" ref="Y101">IF(COUNT(X101)=1,$Y$16*AVERAGE(IFERROR(_xlfn.HSTACK(G101:H101,J101:K101,M101:N101,P101:Q101,S101:V101)/TRANSPOSE(DATA!$AC$19:$AC$30),"")),"-")</f>
        <v>-</v>
      </c>
      <c r="Z101" s="202" t="str">
        <f t="shared" si="6"/>
        <v/>
      </c>
      <c r="AA101" s="170" t="str">
        <f t="shared" si="7"/>
        <v>Très Bien</v>
      </c>
      <c r="AB101" s="66" t="e">
        <f t="shared" si="5"/>
        <v>#VALUE!</v>
      </c>
      <c r="AC101" s="66" t="str">
        <f t="shared" si="8"/>
        <v/>
      </c>
    </row>
    <row r="102" spans="1:29" ht="15" customHeight="1" x14ac:dyDescent="0.25">
      <c r="A102" s="33">
        <f>DATA!A103</f>
        <v>0</v>
      </c>
      <c r="B102" s="93" t="str">
        <f>UPPER(DATA!B103)</f>
        <v/>
      </c>
      <c r="C102" s="135" t="str">
        <f>UPPER(DATA!C103)</f>
        <v/>
      </c>
      <c r="D102" s="93" t="str">
        <f>PROPER(DATA!G103)</f>
        <v/>
      </c>
      <c r="E102" s="133" t="str">
        <f>PROPER(DATA!H103)</f>
        <v/>
      </c>
      <c r="F102" s="134" t="str">
        <f>UPPER(DATA!I103)</f>
        <v/>
      </c>
      <c r="G102" s="94" t="str">
        <f>IF(DATA!M103="","",DATA!M103)</f>
        <v/>
      </c>
      <c r="H102" s="94" t="str">
        <f>IF(DATA!N103="","",DATA!N103)</f>
        <v/>
      </c>
      <c r="I102" s="173" t="str" cm="1">
        <f t="array" ref="I102">IF(AND(G102:H102=""),"",SUMIF(G102:H102,"&lt;&gt;"))</f>
        <v/>
      </c>
      <c r="J102" s="94" t="str">
        <f>IF(DATA!O103="","",DATA!O103)</f>
        <v/>
      </c>
      <c r="K102" s="94" t="str">
        <f>IF(DATA!P103="","",DATA!P103)</f>
        <v/>
      </c>
      <c r="L102" s="173" t="str" cm="1">
        <f t="array" ref="L102">IF(AND(J102:K102=""),"",SUMIF(J102:K102,"&lt;&gt;"))</f>
        <v/>
      </c>
      <c r="M102" s="94" t="str">
        <f>IF(DATA!Q103="","",DATA!Q103)</f>
        <v/>
      </c>
      <c r="N102" s="94" t="str">
        <f>IF(DATA!R103="","",DATA!R103)</f>
        <v/>
      </c>
      <c r="O102" s="173" t="str" cm="1">
        <f t="array" ref="O102">IF(AND(M102:N102=""),"",SUMIF(M102:N102,"&lt;&gt;"))</f>
        <v/>
      </c>
      <c r="P102" s="94" t="str">
        <f>IF(DATA!S103="","",DATA!S103)</f>
        <v/>
      </c>
      <c r="Q102" s="94" t="str">
        <f>IF(DATA!T103="","",DATA!T103)</f>
        <v/>
      </c>
      <c r="R102" s="173" t="str" cm="1">
        <f t="array" ref="R102">IF(AND(P102:Q102=""),"",SUMIF(P102:Q102,"&lt;&gt;"))</f>
        <v/>
      </c>
      <c r="S102" s="94" t="str">
        <f>IF(DATA!U103="","",DATA!U103)</f>
        <v/>
      </c>
      <c r="T102" s="94" t="str">
        <f>IF(DATA!V103="","",DATA!V103)</f>
        <v/>
      </c>
      <c r="U102" s="94" t="str">
        <f>IF(DATA!W103="","",DATA!W103)</f>
        <v/>
      </c>
      <c r="V102" s="94" t="str">
        <f>IF(DATA!X103="","",DATA!X103)</f>
        <v/>
      </c>
      <c r="W102" s="94" t="str">
        <f>IF(DATA!Y103="","",DATA!Y103)</f>
        <v/>
      </c>
      <c r="X102" s="195" t="str" cm="1">
        <f t="array" ref="X102">IF(AND(_xlfn.HSTACK(I102,L102,O102,R102,S102,T102,U102,V102)=""),"",SUMPRODUCT(_xlfn.HSTACK(I102,L102,O102,R102,S102,T102,U102,V102),{1,1,1,1,1,1,1,1}))</f>
        <v/>
      </c>
      <c r="Y102" s="196" t="str" cm="1">
        <f t="array" ref="Y102">IF(COUNT(X102)=1,$Y$16*AVERAGE(IFERROR(_xlfn.HSTACK(G102:H102,J102:K102,M102:N102,P102:Q102,S102:V102)/TRANSPOSE(DATA!$AC$19:$AC$30),"")),"-")</f>
        <v>-</v>
      </c>
      <c r="Z102" s="202" t="str">
        <f t="shared" si="6"/>
        <v/>
      </c>
      <c r="AA102" s="170" t="str">
        <f t="shared" si="7"/>
        <v>Très Bien</v>
      </c>
      <c r="AB102" s="66" t="e">
        <f t="shared" si="5"/>
        <v>#VALUE!</v>
      </c>
      <c r="AC102" s="66" t="str">
        <f t="shared" si="8"/>
        <v/>
      </c>
    </row>
    <row r="103" spans="1:29" ht="15" customHeight="1" x14ac:dyDescent="0.25">
      <c r="A103" s="33">
        <f>DATA!A104</f>
        <v>0</v>
      </c>
      <c r="B103" s="93" t="str">
        <f>UPPER(DATA!B104)</f>
        <v/>
      </c>
      <c r="C103" s="135" t="str">
        <f>UPPER(DATA!C104)</f>
        <v/>
      </c>
      <c r="D103" s="93" t="str">
        <f>PROPER(DATA!G104)</f>
        <v/>
      </c>
      <c r="E103" s="133" t="str">
        <f>PROPER(DATA!H104)</f>
        <v/>
      </c>
      <c r="F103" s="134" t="str">
        <f>UPPER(DATA!I104)</f>
        <v/>
      </c>
      <c r="G103" s="94" t="str">
        <f>IF(DATA!M104="","",DATA!M104)</f>
        <v/>
      </c>
      <c r="H103" s="94" t="str">
        <f>IF(DATA!N104="","",DATA!N104)</f>
        <v/>
      </c>
      <c r="I103" s="173" t="str" cm="1">
        <f t="array" ref="I103">IF(AND(G103:H103=""),"",SUMIF(G103:H103,"&lt;&gt;"))</f>
        <v/>
      </c>
      <c r="J103" s="94" t="str">
        <f>IF(DATA!O104="","",DATA!O104)</f>
        <v/>
      </c>
      <c r="K103" s="94" t="str">
        <f>IF(DATA!P104="","",DATA!P104)</f>
        <v/>
      </c>
      <c r="L103" s="173" t="str" cm="1">
        <f t="array" ref="L103">IF(AND(J103:K103=""),"",SUMIF(J103:K103,"&lt;&gt;"))</f>
        <v/>
      </c>
      <c r="M103" s="94" t="str">
        <f>IF(DATA!Q104="","",DATA!Q104)</f>
        <v/>
      </c>
      <c r="N103" s="94" t="str">
        <f>IF(DATA!R104="","",DATA!R104)</f>
        <v/>
      </c>
      <c r="O103" s="173" t="str" cm="1">
        <f t="array" ref="O103">IF(AND(M103:N103=""),"",SUMIF(M103:N103,"&lt;&gt;"))</f>
        <v/>
      </c>
      <c r="P103" s="94" t="str">
        <f>IF(DATA!S104="","",DATA!S104)</f>
        <v/>
      </c>
      <c r="Q103" s="94" t="str">
        <f>IF(DATA!T104="","",DATA!T104)</f>
        <v/>
      </c>
      <c r="R103" s="173" t="str" cm="1">
        <f t="array" ref="R103">IF(AND(P103:Q103=""),"",SUMIF(P103:Q103,"&lt;&gt;"))</f>
        <v/>
      </c>
      <c r="S103" s="94" t="str">
        <f>IF(DATA!U104="","",DATA!U104)</f>
        <v/>
      </c>
      <c r="T103" s="94" t="str">
        <f>IF(DATA!V104="","",DATA!V104)</f>
        <v/>
      </c>
      <c r="U103" s="94" t="str">
        <f>IF(DATA!W104="","",DATA!W104)</f>
        <v/>
      </c>
      <c r="V103" s="94" t="str">
        <f>IF(DATA!X104="","",DATA!X104)</f>
        <v/>
      </c>
      <c r="W103" s="94" t="str">
        <f>IF(DATA!Y104="","",DATA!Y104)</f>
        <v/>
      </c>
      <c r="X103" s="195" t="str" cm="1">
        <f t="array" ref="X103">IF(AND(_xlfn.HSTACK(I103,L103,O103,R103,S103,T103,U103,V103)=""),"",SUMPRODUCT(_xlfn.HSTACK(I103,L103,O103,R103,S103,T103,U103,V103),{1,1,1,1,1,1,1,1}))</f>
        <v/>
      </c>
      <c r="Y103" s="196" t="str" cm="1">
        <f t="array" ref="Y103">IF(COUNT(X103)=1,$Y$16*AVERAGE(IFERROR(_xlfn.HSTACK(G103:H103,J103:K103,M103:N103,P103:Q103,S103:V103)/TRANSPOSE(DATA!$AC$19:$AC$30),"")),"-")</f>
        <v>-</v>
      </c>
      <c r="Z103" s="202" t="str">
        <f t="shared" si="6"/>
        <v/>
      </c>
      <c r="AA103" s="170" t="str">
        <f t="shared" si="7"/>
        <v>Très Bien</v>
      </c>
      <c r="AB103" s="66" t="e">
        <f t="shared" si="5"/>
        <v>#VALUE!</v>
      </c>
      <c r="AC103" s="66" t="str">
        <f t="shared" si="8"/>
        <v/>
      </c>
    </row>
    <row r="104" spans="1:29" ht="15" customHeight="1" x14ac:dyDescent="0.25">
      <c r="A104" s="33">
        <f>DATA!A105</f>
        <v>0</v>
      </c>
      <c r="B104" s="93" t="str">
        <f>UPPER(DATA!B105)</f>
        <v/>
      </c>
      <c r="C104" s="135" t="str">
        <f>UPPER(DATA!C105)</f>
        <v/>
      </c>
      <c r="D104" s="93" t="str">
        <f>PROPER(DATA!G105)</f>
        <v/>
      </c>
      <c r="E104" s="133" t="str">
        <f>PROPER(DATA!H105)</f>
        <v/>
      </c>
      <c r="F104" s="134" t="str">
        <f>UPPER(DATA!I105)</f>
        <v/>
      </c>
      <c r="G104" s="94" t="str">
        <f>IF(DATA!M105="","",DATA!M105)</f>
        <v/>
      </c>
      <c r="H104" s="94" t="str">
        <f>IF(DATA!N105="","",DATA!N105)</f>
        <v/>
      </c>
      <c r="I104" s="173" t="str" cm="1">
        <f t="array" ref="I104">IF(AND(G104:H104=""),"",SUMIF(G104:H104,"&lt;&gt;"))</f>
        <v/>
      </c>
      <c r="J104" s="94" t="str">
        <f>IF(DATA!O105="","",DATA!O105)</f>
        <v/>
      </c>
      <c r="K104" s="94" t="str">
        <f>IF(DATA!P105="","",DATA!P105)</f>
        <v/>
      </c>
      <c r="L104" s="173" t="str" cm="1">
        <f t="array" ref="L104">IF(AND(J104:K104=""),"",SUMIF(J104:K104,"&lt;&gt;"))</f>
        <v/>
      </c>
      <c r="M104" s="94" t="str">
        <f>IF(DATA!Q105="","",DATA!Q105)</f>
        <v/>
      </c>
      <c r="N104" s="94" t="str">
        <f>IF(DATA!R105="","",DATA!R105)</f>
        <v/>
      </c>
      <c r="O104" s="173" t="str" cm="1">
        <f t="array" ref="O104">IF(AND(M104:N104=""),"",SUMIF(M104:N104,"&lt;&gt;"))</f>
        <v/>
      </c>
      <c r="P104" s="94" t="str">
        <f>IF(DATA!S105="","",DATA!S105)</f>
        <v/>
      </c>
      <c r="Q104" s="94" t="str">
        <f>IF(DATA!T105="","",DATA!T105)</f>
        <v/>
      </c>
      <c r="R104" s="173" t="str" cm="1">
        <f t="array" ref="R104">IF(AND(P104:Q104=""),"",SUMIF(P104:Q104,"&lt;&gt;"))</f>
        <v/>
      </c>
      <c r="S104" s="94" t="str">
        <f>IF(DATA!U105="","",DATA!U105)</f>
        <v/>
      </c>
      <c r="T104" s="94" t="str">
        <f>IF(DATA!V105="","",DATA!V105)</f>
        <v/>
      </c>
      <c r="U104" s="94" t="str">
        <f>IF(DATA!W105="","",DATA!W105)</f>
        <v/>
      </c>
      <c r="V104" s="94" t="str">
        <f>IF(DATA!X105="","",DATA!X105)</f>
        <v/>
      </c>
      <c r="W104" s="94" t="str">
        <f>IF(DATA!Y105="","",DATA!Y105)</f>
        <v/>
      </c>
      <c r="X104" s="195" t="str" cm="1">
        <f t="array" ref="X104">IF(AND(_xlfn.HSTACK(I104,L104,O104,R104,S104,T104,U104,V104)=""),"",SUMPRODUCT(_xlfn.HSTACK(I104,L104,O104,R104,S104,T104,U104,V104),{1,1,1,1,1,1,1,1}))</f>
        <v/>
      </c>
      <c r="Y104" s="196" t="str" cm="1">
        <f t="array" ref="Y104">IF(COUNT(X104)=1,$Y$16*AVERAGE(IFERROR(_xlfn.HSTACK(G104:H104,J104:K104,M104:N104,P104:Q104,S104:V104)/TRANSPOSE(DATA!$AC$19:$AC$30),"")),"-")</f>
        <v>-</v>
      </c>
      <c r="Z104" s="202" t="str">
        <f t="shared" si="6"/>
        <v/>
      </c>
      <c r="AA104" s="170" t="str">
        <f t="shared" si="7"/>
        <v>Très Bien</v>
      </c>
      <c r="AB104" s="66" t="e">
        <f t="shared" si="5"/>
        <v>#VALUE!</v>
      </c>
      <c r="AC104" s="66" t="str">
        <f t="shared" si="8"/>
        <v/>
      </c>
    </row>
    <row r="105" spans="1:29" ht="15" customHeight="1" x14ac:dyDescent="0.25">
      <c r="A105" s="33">
        <f>DATA!A106</f>
        <v>0</v>
      </c>
      <c r="B105" s="93" t="str">
        <f>UPPER(DATA!B106)</f>
        <v/>
      </c>
      <c r="C105" s="135" t="str">
        <f>UPPER(DATA!C106)</f>
        <v/>
      </c>
      <c r="D105" s="93" t="str">
        <f>PROPER(DATA!G106)</f>
        <v/>
      </c>
      <c r="E105" s="133" t="str">
        <f>PROPER(DATA!H106)</f>
        <v/>
      </c>
      <c r="F105" s="134" t="str">
        <f>UPPER(DATA!I106)</f>
        <v/>
      </c>
      <c r="G105" s="94" t="str">
        <f>IF(DATA!M106="","",DATA!M106)</f>
        <v/>
      </c>
      <c r="H105" s="94" t="str">
        <f>IF(DATA!N106="","",DATA!N106)</f>
        <v/>
      </c>
      <c r="I105" s="173" t="str" cm="1">
        <f t="array" ref="I105">IF(AND(G105:H105=""),"",SUMIF(G105:H105,"&lt;&gt;"))</f>
        <v/>
      </c>
      <c r="J105" s="94" t="str">
        <f>IF(DATA!O106="","",DATA!O106)</f>
        <v/>
      </c>
      <c r="K105" s="94" t="str">
        <f>IF(DATA!P106="","",DATA!P106)</f>
        <v/>
      </c>
      <c r="L105" s="173" t="str" cm="1">
        <f t="array" ref="L105">IF(AND(J105:K105=""),"",SUMIF(J105:K105,"&lt;&gt;"))</f>
        <v/>
      </c>
      <c r="M105" s="94" t="str">
        <f>IF(DATA!Q106="","",DATA!Q106)</f>
        <v/>
      </c>
      <c r="N105" s="94" t="str">
        <f>IF(DATA!R106="","",DATA!R106)</f>
        <v/>
      </c>
      <c r="O105" s="173" t="str" cm="1">
        <f t="array" ref="O105">IF(AND(M105:N105=""),"",SUMIF(M105:N105,"&lt;&gt;"))</f>
        <v/>
      </c>
      <c r="P105" s="94" t="str">
        <f>IF(DATA!S106="","",DATA!S106)</f>
        <v/>
      </c>
      <c r="Q105" s="94" t="str">
        <f>IF(DATA!T106="","",DATA!T106)</f>
        <v/>
      </c>
      <c r="R105" s="173" t="str" cm="1">
        <f t="array" ref="R105">IF(AND(P105:Q105=""),"",SUMIF(P105:Q105,"&lt;&gt;"))</f>
        <v/>
      </c>
      <c r="S105" s="94" t="str">
        <f>IF(DATA!U106="","",DATA!U106)</f>
        <v/>
      </c>
      <c r="T105" s="94" t="str">
        <f>IF(DATA!V106="","",DATA!V106)</f>
        <v/>
      </c>
      <c r="U105" s="94" t="str">
        <f>IF(DATA!W106="","",DATA!W106)</f>
        <v/>
      </c>
      <c r="V105" s="94" t="str">
        <f>IF(DATA!X106="","",DATA!X106)</f>
        <v/>
      </c>
      <c r="W105" s="94" t="str">
        <f>IF(DATA!Y106="","",DATA!Y106)</f>
        <v/>
      </c>
      <c r="X105" s="195" t="str" cm="1">
        <f t="array" ref="X105">IF(AND(_xlfn.HSTACK(I105,L105,O105,R105,S105,T105,U105,V105)=""),"",SUMPRODUCT(_xlfn.HSTACK(I105,L105,O105,R105,S105,T105,U105,V105),{1,1,1,1,1,1,1,1}))</f>
        <v/>
      </c>
      <c r="Y105" s="196" t="str" cm="1">
        <f t="array" ref="Y105">IF(COUNT(X105)=1,$Y$16*AVERAGE(IFERROR(_xlfn.HSTACK(G105:H105,J105:K105,M105:N105,P105:Q105,S105:V105)/TRANSPOSE(DATA!$AC$19:$AC$30),"")),"-")</f>
        <v>-</v>
      </c>
      <c r="Z105" s="202" t="str">
        <f t="shared" si="6"/>
        <v/>
      </c>
      <c r="AA105" s="170" t="str">
        <f t="shared" si="7"/>
        <v>Très Bien</v>
      </c>
      <c r="AB105" s="66" t="e">
        <f t="shared" si="5"/>
        <v>#VALUE!</v>
      </c>
      <c r="AC105" s="66" t="str">
        <f t="shared" si="8"/>
        <v/>
      </c>
    </row>
    <row r="106" spans="1:29" ht="15" customHeight="1" x14ac:dyDescent="0.25">
      <c r="A106" s="33">
        <f>DATA!A107</f>
        <v>0</v>
      </c>
      <c r="B106" s="93" t="str">
        <f>UPPER(DATA!B107)</f>
        <v/>
      </c>
      <c r="C106" s="135" t="str">
        <f>UPPER(DATA!C107)</f>
        <v/>
      </c>
      <c r="D106" s="93" t="str">
        <f>PROPER(DATA!G107)</f>
        <v/>
      </c>
      <c r="E106" s="133" t="str">
        <f>PROPER(DATA!H107)</f>
        <v/>
      </c>
      <c r="F106" s="134" t="str">
        <f>UPPER(DATA!I107)</f>
        <v/>
      </c>
      <c r="G106" s="94" t="str">
        <f>IF(DATA!M107="","",DATA!M107)</f>
        <v/>
      </c>
      <c r="H106" s="94" t="str">
        <f>IF(DATA!N107="","",DATA!N107)</f>
        <v/>
      </c>
      <c r="I106" s="173" t="str" cm="1">
        <f t="array" ref="I106">IF(AND(G106:H106=""),"",SUMIF(G106:H106,"&lt;&gt;"))</f>
        <v/>
      </c>
      <c r="J106" s="94" t="str">
        <f>IF(DATA!O107="","",DATA!O107)</f>
        <v/>
      </c>
      <c r="K106" s="94" t="str">
        <f>IF(DATA!P107="","",DATA!P107)</f>
        <v/>
      </c>
      <c r="L106" s="173" t="str" cm="1">
        <f t="array" ref="L106">IF(AND(J106:K106=""),"",SUMIF(J106:K106,"&lt;&gt;"))</f>
        <v/>
      </c>
      <c r="M106" s="94" t="str">
        <f>IF(DATA!Q107="","",DATA!Q107)</f>
        <v/>
      </c>
      <c r="N106" s="94" t="str">
        <f>IF(DATA!R107="","",DATA!R107)</f>
        <v/>
      </c>
      <c r="O106" s="173" t="str" cm="1">
        <f t="array" ref="O106">IF(AND(M106:N106=""),"",SUMIF(M106:N106,"&lt;&gt;"))</f>
        <v/>
      </c>
      <c r="P106" s="94" t="str">
        <f>IF(DATA!S107="","",DATA!S107)</f>
        <v/>
      </c>
      <c r="Q106" s="94" t="str">
        <f>IF(DATA!T107="","",DATA!T107)</f>
        <v/>
      </c>
      <c r="R106" s="173" t="str" cm="1">
        <f t="array" ref="R106">IF(AND(P106:Q106=""),"",SUMIF(P106:Q106,"&lt;&gt;"))</f>
        <v/>
      </c>
      <c r="S106" s="94" t="str">
        <f>IF(DATA!U107="","",DATA!U107)</f>
        <v/>
      </c>
      <c r="T106" s="94" t="str">
        <f>IF(DATA!V107="","",DATA!V107)</f>
        <v/>
      </c>
      <c r="U106" s="94" t="str">
        <f>IF(DATA!W107="","",DATA!W107)</f>
        <v/>
      </c>
      <c r="V106" s="94" t="str">
        <f>IF(DATA!X107="","",DATA!X107)</f>
        <v/>
      </c>
      <c r="W106" s="94" t="str">
        <f>IF(DATA!Y107="","",DATA!Y107)</f>
        <v/>
      </c>
      <c r="X106" s="195" t="str" cm="1">
        <f t="array" ref="X106">IF(AND(_xlfn.HSTACK(I106,L106,O106,R106,S106,T106,U106,V106)=""),"",SUMPRODUCT(_xlfn.HSTACK(I106,L106,O106,R106,S106,T106,U106,V106),{1,1,1,1,1,1,1,1}))</f>
        <v/>
      </c>
      <c r="Y106" s="196" t="str" cm="1">
        <f t="array" ref="Y106">IF(COUNT(X106)=1,$Y$16*AVERAGE(IFERROR(_xlfn.HSTACK(G106:H106,J106:K106,M106:N106,P106:Q106,S106:V106)/TRANSPOSE(DATA!$AC$19:$AC$30),"")),"-")</f>
        <v>-</v>
      </c>
      <c r="Z106" s="202" t="str">
        <f t="shared" si="6"/>
        <v/>
      </c>
      <c r="AA106" s="170" t="str">
        <f t="shared" si="7"/>
        <v>Très Bien</v>
      </c>
      <c r="AB106" s="66" t="e">
        <f t="shared" si="5"/>
        <v>#VALUE!</v>
      </c>
      <c r="AC106" s="66" t="str">
        <f t="shared" si="8"/>
        <v/>
      </c>
    </row>
    <row r="107" spans="1:29" ht="15" customHeight="1" x14ac:dyDescent="0.25">
      <c r="A107" s="33">
        <f>DATA!A108</f>
        <v>0</v>
      </c>
      <c r="B107" s="93" t="str">
        <f>UPPER(DATA!B108)</f>
        <v/>
      </c>
      <c r="C107" s="135" t="str">
        <f>UPPER(DATA!C108)</f>
        <v/>
      </c>
      <c r="D107" s="93" t="str">
        <f>PROPER(DATA!G108)</f>
        <v/>
      </c>
      <c r="E107" s="133" t="str">
        <f>PROPER(DATA!H108)</f>
        <v/>
      </c>
      <c r="F107" s="134" t="str">
        <f>UPPER(DATA!I108)</f>
        <v/>
      </c>
      <c r="G107" s="94" t="str">
        <f>IF(DATA!M108="","",DATA!M108)</f>
        <v/>
      </c>
      <c r="H107" s="94" t="str">
        <f>IF(DATA!N108="","",DATA!N108)</f>
        <v/>
      </c>
      <c r="I107" s="173" t="str" cm="1">
        <f t="array" ref="I107">IF(AND(G107:H107=""),"",SUMIF(G107:H107,"&lt;&gt;"))</f>
        <v/>
      </c>
      <c r="J107" s="94" t="str">
        <f>IF(DATA!O108="","",DATA!O108)</f>
        <v/>
      </c>
      <c r="K107" s="94" t="str">
        <f>IF(DATA!P108="","",DATA!P108)</f>
        <v/>
      </c>
      <c r="L107" s="173" t="str" cm="1">
        <f t="array" ref="L107">IF(AND(J107:K107=""),"",SUMIF(J107:K107,"&lt;&gt;"))</f>
        <v/>
      </c>
      <c r="M107" s="94" t="str">
        <f>IF(DATA!Q108="","",DATA!Q108)</f>
        <v/>
      </c>
      <c r="N107" s="94" t="str">
        <f>IF(DATA!R108="","",DATA!R108)</f>
        <v/>
      </c>
      <c r="O107" s="173" t="str" cm="1">
        <f t="array" ref="O107">IF(AND(M107:N107=""),"",SUMIF(M107:N107,"&lt;&gt;"))</f>
        <v/>
      </c>
      <c r="P107" s="94" t="str">
        <f>IF(DATA!S108="","",DATA!S108)</f>
        <v/>
      </c>
      <c r="Q107" s="94" t="str">
        <f>IF(DATA!T108="","",DATA!T108)</f>
        <v/>
      </c>
      <c r="R107" s="173" t="str" cm="1">
        <f t="array" ref="R107">IF(AND(P107:Q107=""),"",SUMIF(P107:Q107,"&lt;&gt;"))</f>
        <v/>
      </c>
      <c r="S107" s="94" t="str">
        <f>IF(DATA!U108="","",DATA!U108)</f>
        <v/>
      </c>
      <c r="T107" s="94" t="str">
        <f>IF(DATA!V108="","",DATA!V108)</f>
        <v/>
      </c>
      <c r="U107" s="94" t="str">
        <f>IF(DATA!W108="","",DATA!W108)</f>
        <v/>
      </c>
      <c r="V107" s="94" t="str">
        <f>IF(DATA!X108="","",DATA!X108)</f>
        <v/>
      </c>
      <c r="W107" s="94" t="str">
        <f>IF(DATA!Y108="","",DATA!Y108)</f>
        <v/>
      </c>
      <c r="X107" s="195" t="str" cm="1">
        <f t="array" ref="X107">IF(AND(_xlfn.HSTACK(I107,L107,O107,R107,S107,T107,U107,V107)=""),"",SUMPRODUCT(_xlfn.HSTACK(I107,L107,O107,R107,S107,T107,U107,V107),{1,1,1,1,1,1,1,1}))</f>
        <v/>
      </c>
      <c r="Y107" s="196" t="str" cm="1">
        <f t="array" ref="Y107">IF(COUNT(X107)=1,$Y$16*AVERAGE(IFERROR(_xlfn.HSTACK(G107:H107,J107:K107,M107:N107,P107:Q107,S107:V107)/TRANSPOSE(DATA!$AC$19:$AC$30),"")),"-")</f>
        <v>-</v>
      </c>
      <c r="Z107" s="202" t="str">
        <f t="shared" si="6"/>
        <v/>
      </c>
      <c r="AA107" s="170" t="str">
        <f t="shared" si="7"/>
        <v>Très Bien</v>
      </c>
      <c r="AB107" s="66" t="e">
        <f t="shared" si="5"/>
        <v>#VALUE!</v>
      </c>
      <c r="AC107" s="66" t="str">
        <f t="shared" si="8"/>
        <v/>
      </c>
    </row>
    <row r="108" spans="1:29" ht="15" customHeight="1" x14ac:dyDescent="0.25">
      <c r="A108" s="33">
        <f>DATA!A109</f>
        <v>0</v>
      </c>
      <c r="B108" s="93" t="str">
        <f>UPPER(DATA!B109)</f>
        <v/>
      </c>
      <c r="C108" s="135" t="str">
        <f>UPPER(DATA!C109)</f>
        <v/>
      </c>
      <c r="D108" s="93" t="str">
        <f>PROPER(DATA!G109)</f>
        <v/>
      </c>
      <c r="E108" s="133" t="str">
        <f>PROPER(DATA!H109)</f>
        <v/>
      </c>
      <c r="F108" s="134" t="str">
        <f>UPPER(DATA!I109)</f>
        <v/>
      </c>
      <c r="G108" s="94" t="str">
        <f>IF(DATA!M109="","",DATA!M109)</f>
        <v/>
      </c>
      <c r="H108" s="94" t="str">
        <f>IF(DATA!N109="","",DATA!N109)</f>
        <v/>
      </c>
      <c r="I108" s="173" t="str" cm="1">
        <f t="array" ref="I108">IF(AND(G108:H108=""),"",SUMIF(G108:H108,"&lt;&gt;"))</f>
        <v/>
      </c>
      <c r="J108" s="94" t="str">
        <f>IF(DATA!O109="","",DATA!O109)</f>
        <v/>
      </c>
      <c r="K108" s="94" t="str">
        <f>IF(DATA!P109="","",DATA!P109)</f>
        <v/>
      </c>
      <c r="L108" s="173" t="str" cm="1">
        <f t="array" ref="L108">IF(AND(J108:K108=""),"",SUMIF(J108:K108,"&lt;&gt;"))</f>
        <v/>
      </c>
      <c r="M108" s="94" t="str">
        <f>IF(DATA!Q109="","",DATA!Q109)</f>
        <v/>
      </c>
      <c r="N108" s="94" t="str">
        <f>IF(DATA!R109="","",DATA!R109)</f>
        <v/>
      </c>
      <c r="O108" s="173" t="str" cm="1">
        <f t="array" ref="O108">IF(AND(M108:N108=""),"",SUMIF(M108:N108,"&lt;&gt;"))</f>
        <v/>
      </c>
      <c r="P108" s="94" t="str">
        <f>IF(DATA!S109="","",DATA!S109)</f>
        <v/>
      </c>
      <c r="Q108" s="94" t="str">
        <f>IF(DATA!T109="","",DATA!T109)</f>
        <v/>
      </c>
      <c r="R108" s="173" t="str" cm="1">
        <f t="array" ref="R108">IF(AND(P108:Q108=""),"",SUMIF(P108:Q108,"&lt;&gt;"))</f>
        <v/>
      </c>
      <c r="S108" s="94" t="str">
        <f>IF(DATA!U109="","",DATA!U109)</f>
        <v/>
      </c>
      <c r="T108" s="94" t="str">
        <f>IF(DATA!V109="","",DATA!V109)</f>
        <v/>
      </c>
      <c r="U108" s="94" t="str">
        <f>IF(DATA!W109="","",DATA!W109)</f>
        <v/>
      </c>
      <c r="V108" s="94" t="str">
        <f>IF(DATA!X109="","",DATA!X109)</f>
        <v/>
      </c>
      <c r="W108" s="94" t="str">
        <f>IF(DATA!Y109="","",DATA!Y109)</f>
        <v/>
      </c>
      <c r="X108" s="195" t="str" cm="1">
        <f t="array" ref="X108">IF(AND(_xlfn.HSTACK(I108,L108,O108,R108,S108,T108,U108,V108)=""),"",SUMPRODUCT(_xlfn.HSTACK(I108,L108,O108,R108,S108,T108,U108,V108),{1,1,1,1,1,1,1,1}))</f>
        <v/>
      </c>
      <c r="Y108" s="196" t="str" cm="1">
        <f t="array" ref="Y108">IF(COUNT(X108)=1,$Y$16*AVERAGE(IFERROR(_xlfn.HSTACK(G108:H108,J108:K108,M108:N108,P108:Q108,S108:V108)/TRANSPOSE(DATA!$AC$19:$AC$30),"")),"-")</f>
        <v>-</v>
      </c>
      <c r="Z108" s="202" t="str">
        <f t="shared" si="6"/>
        <v/>
      </c>
      <c r="AA108" s="170" t="str">
        <f t="shared" si="7"/>
        <v>Très Bien</v>
      </c>
      <c r="AB108" s="66" t="e">
        <f t="shared" si="5"/>
        <v>#VALUE!</v>
      </c>
      <c r="AC108" s="66" t="str">
        <f t="shared" si="8"/>
        <v/>
      </c>
    </row>
    <row r="109" spans="1:29" ht="15" customHeight="1" x14ac:dyDescent="0.25">
      <c r="A109" s="33">
        <f>DATA!A110</f>
        <v>0</v>
      </c>
      <c r="B109" s="93" t="str">
        <f>UPPER(DATA!B110)</f>
        <v/>
      </c>
      <c r="C109" s="135" t="str">
        <f>UPPER(DATA!C110)</f>
        <v/>
      </c>
      <c r="D109" s="93" t="str">
        <f>PROPER(DATA!G110)</f>
        <v/>
      </c>
      <c r="E109" s="133" t="str">
        <f>PROPER(DATA!H110)</f>
        <v/>
      </c>
      <c r="F109" s="134" t="str">
        <f>UPPER(DATA!I110)</f>
        <v/>
      </c>
      <c r="G109" s="94" t="str">
        <f>IF(DATA!M110="","",DATA!M110)</f>
        <v/>
      </c>
      <c r="H109" s="94" t="str">
        <f>IF(DATA!N110="","",DATA!N110)</f>
        <v/>
      </c>
      <c r="I109" s="173" t="str" cm="1">
        <f t="array" ref="I109">IF(AND(G109:H109=""),"",SUMIF(G109:H109,"&lt;&gt;"))</f>
        <v/>
      </c>
      <c r="J109" s="94" t="str">
        <f>IF(DATA!O110="","",DATA!O110)</f>
        <v/>
      </c>
      <c r="K109" s="94" t="str">
        <f>IF(DATA!P110="","",DATA!P110)</f>
        <v/>
      </c>
      <c r="L109" s="173" t="str" cm="1">
        <f t="array" ref="L109">IF(AND(J109:K109=""),"",SUMIF(J109:K109,"&lt;&gt;"))</f>
        <v/>
      </c>
      <c r="M109" s="94" t="str">
        <f>IF(DATA!Q110="","",DATA!Q110)</f>
        <v/>
      </c>
      <c r="N109" s="94" t="str">
        <f>IF(DATA!R110="","",DATA!R110)</f>
        <v/>
      </c>
      <c r="O109" s="173" t="str" cm="1">
        <f t="array" ref="O109">IF(AND(M109:N109=""),"",SUMIF(M109:N109,"&lt;&gt;"))</f>
        <v/>
      </c>
      <c r="P109" s="94" t="str">
        <f>IF(DATA!S110="","",DATA!S110)</f>
        <v/>
      </c>
      <c r="Q109" s="94" t="str">
        <f>IF(DATA!T110="","",DATA!T110)</f>
        <v/>
      </c>
      <c r="R109" s="173" t="str" cm="1">
        <f t="array" ref="R109">IF(AND(P109:Q109=""),"",SUMIF(P109:Q109,"&lt;&gt;"))</f>
        <v/>
      </c>
      <c r="S109" s="94" t="str">
        <f>IF(DATA!U110="","",DATA!U110)</f>
        <v/>
      </c>
      <c r="T109" s="94" t="str">
        <f>IF(DATA!V110="","",DATA!V110)</f>
        <v/>
      </c>
      <c r="U109" s="94" t="str">
        <f>IF(DATA!W110="","",DATA!W110)</f>
        <v/>
      </c>
      <c r="V109" s="94" t="str">
        <f>IF(DATA!X110="","",DATA!X110)</f>
        <v/>
      </c>
      <c r="W109" s="94" t="str">
        <f>IF(DATA!Y110="","",DATA!Y110)</f>
        <v/>
      </c>
      <c r="X109" s="195" t="str" cm="1">
        <f t="array" ref="X109">IF(AND(_xlfn.HSTACK(I109,L109,O109,R109,S109,T109,U109,V109)=""),"",SUMPRODUCT(_xlfn.HSTACK(I109,L109,O109,R109,S109,T109,U109,V109),{1,1,1,1,1,1,1,1}))</f>
        <v/>
      </c>
      <c r="Y109" s="196" t="str" cm="1">
        <f t="array" ref="Y109">IF(COUNT(X109)=1,$Y$16*AVERAGE(IFERROR(_xlfn.HSTACK(G109:H109,J109:K109,M109:N109,P109:Q109,S109:V109)/TRANSPOSE(DATA!$AC$19:$AC$30),"")),"-")</f>
        <v>-</v>
      </c>
      <c r="Z109" s="202" t="str">
        <f t="shared" si="6"/>
        <v/>
      </c>
      <c r="AA109" s="170" t="str">
        <f t="shared" si="7"/>
        <v>Très Bien</v>
      </c>
      <c r="AB109" s="66" t="e">
        <f t="shared" si="5"/>
        <v>#VALUE!</v>
      </c>
      <c r="AC109" s="66" t="str">
        <f t="shared" si="8"/>
        <v/>
      </c>
    </row>
    <row r="110" spans="1:29" ht="15" customHeight="1" x14ac:dyDescent="0.25">
      <c r="A110" s="33">
        <f>DATA!A111</f>
        <v>0</v>
      </c>
      <c r="B110" s="93" t="str">
        <f>UPPER(DATA!B111)</f>
        <v/>
      </c>
      <c r="C110" s="135" t="str">
        <f>UPPER(DATA!C111)</f>
        <v/>
      </c>
      <c r="D110" s="93" t="str">
        <f>PROPER(DATA!G111)</f>
        <v/>
      </c>
      <c r="E110" s="133" t="str">
        <f>PROPER(DATA!H111)</f>
        <v/>
      </c>
      <c r="F110" s="134" t="str">
        <f>UPPER(DATA!I111)</f>
        <v/>
      </c>
      <c r="G110" s="94" t="str">
        <f>IF(DATA!M111="","",DATA!M111)</f>
        <v/>
      </c>
      <c r="H110" s="94" t="str">
        <f>IF(DATA!N111="","",DATA!N111)</f>
        <v/>
      </c>
      <c r="I110" s="173" t="str" cm="1">
        <f t="array" ref="I110">IF(AND(G110:H110=""),"",SUMIF(G110:H110,"&lt;&gt;"))</f>
        <v/>
      </c>
      <c r="J110" s="94" t="str">
        <f>IF(DATA!O111="","",DATA!O111)</f>
        <v/>
      </c>
      <c r="K110" s="94" t="str">
        <f>IF(DATA!P111="","",DATA!P111)</f>
        <v/>
      </c>
      <c r="L110" s="173" t="str" cm="1">
        <f t="array" ref="L110">IF(AND(J110:K110=""),"",SUMIF(J110:K110,"&lt;&gt;"))</f>
        <v/>
      </c>
      <c r="M110" s="94" t="str">
        <f>IF(DATA!Q111="","",DATA!Q111)</f>
        <v/>
      </c>
      <c r="N110" s="94" t="str">
        <f>IF(DATA!R111="","",DATA!R111)</f>
        <v/>
      </c>
      <c r="O110" s="173" t="str" cm="1">
        <f t="array" ref="O110">IF(AND(M110:N110=""),"",SUMIF(M110:N110,"&lt;&gt;"))</f>
        <v/>
      </c>
      <c r="P110" s="94" t="str">
        <f>IF(DATA!S111="","",DATA!S111)</f>
        <v/>
      </c>
      <c r="Q110" s="94" t="str">
        <f>IF(DATA!T111="","",DATA!T111)</f>
        <v/>
      </c>
      <c r="R110" s="173" t="str" cm="1">
        <f t="array" ref="R110">IF(AND(P110:Q110=""),"",SUMIF(P110:Q110,"&lt;&gt;"))</f>
        <v/>
      </c>
      <c r="S110" s="94" t="str">
        <f>IF(DATA!U111="","",DATA!U111)</f>
        <v/>
      </c>
      <c r="T110" s="94" t="str">
        <f>IF(DATA!V111="","",DATA!V111)</f>
        <v/>
      </c>
      <c r="U110" s="94" t="str">
        <f>IF(DATA!W111="","",DATA!W111)</f>
        <v/>
      </c>
      <c r="V110" s="94" t="str">
        <f>IF(DATA!X111="","",DATA!X111)</f>
        <v/>
      </c>
      <c r="W110" s="94" t="str">
        <f>IF(DATA!Y111="","",DATA!Y111)</f>
        <v/>
      </c>
      <c r="X110" s="195" t="str" cm="1">
        <f t="array" ref="X110">IF(AND(_xlfn.HSTACK(I110,L110,O110,R110,S110,T110,U110,V110)=""),"",SUMPRODUCT(_xlfn.HSTACK(I110,L110,O110,R110,S110,T110,U110,V110),{1,1,1,1,1,1,1,1}))</f>
        <v/>
      </c>
      <c r="Y110" s="196" t="str" cm="1">
        <f t="array" ref="Y110">IF(COUNT(X110)=1,$Y$16*AVERAGE(IFERROR(_xlfn.HSTACK(G110:H110,J110:K110,M110:N110,P110:Q110,S110:V110)/TRANSPOSE(DATA!$AC$19:$AC$30),"")),"-")</f>
        <v>-</v>
      </c>
      <c r="Z110" s="202" t="str">
        <f t="shared" si="6"/>
        <v/>
      </c>
      <c r="AA110" s="170" t="str">
        <f t="shared" si="7"/>
        <v>Très Bien</v>
      </c>
      <c r="AB110" s="66" t="e">
        <f t="shared" si="5"/>
        <v>#VALUE!</v>
      </c>
      <c r="AC110" s="66" t="str">
        <f t="shared" si="8"/>
        <v/>
      </c>
    </row>
    <row r="111" spans="1:29" ht="15" customHeight="1" x14ac:dyDescent="0.25">
      <c r="A111" s="33">
        <f>DATA!A112</f>
        <v>0</v>
      </c>
      <c r="B111" s="93" t="str">
        <f>UPPER(DATA!B112)</f>
        <v/>
      </c>
      <c r="C111" s="135" t="str">
        <f>UPPER(DATA!C112)</f>
        <v/>
      </c>
      <c r="D111" s="93" t="str">
        <f>PROPER(DATA!G112)</f>
        <v/>
      </c>
      <c r="E111" s="133" t="str">
        <f>PROPER(DATA!H112)</f>
        <v/>
      </c>
      <c r="F111" s="134" t="str">
        <f>UPPER(DATA!I112)</f>
        <v/>
      </c>
      <c r="G111" s="94" t="str">
        <f>IF(DATA!M112="","",DATA!M112)</f>
        <v/>
      </c>
      <c r="H111" s="94" t="str">
        <f>IF(DATA!N112="","",DATA!N112)</f>
        <v/>
      </c>
      <c r="I111" s="173" t="str" cm="1">
        <f t="array" ref="I111">IF(AND(G111:H111=""),"",SUMIF(G111:H111,"&lt;&gt;"))</f>
        <v/>
      </c>
      <c r="J111" s="94" t="str">
        <f>IF(DATA!O112="","",DATA!O112)</f>
        <v/>
      </c>
      <c r="K111" s="94" t="str">
        <f>IF(DATA!P112="","",DATA!P112)</f>
        <v/>
      </c>
      <c r="L111" s="173" t="str" cm="1">
        <f t="array" ref="L111">IF(AND(J111:K111=""),"",SUMIF(J111:K111,"&lt;&gt;"))</f>
        <v/>
      </c>
      <c r="M111" s="94" t="str">
        <f>IF(DATA!Q112="","",DATA!Q112)</f>
        <v/>
      </c>
      <c r="N111" s="94" t="str">
        <f>IF(DATA!R112="","",DATA!R112)</f>
        <v/>
      </c>
      <c r="O111" s="173" t="str" cm="1">
        <f t="array" ref="O111">IF(AND(M111:N111=""),"",SUMIF(M111:N111,"&lt;&gt;"))</f>
        <v/>
      </c>
      <c r="P111" s="94" t="str">
        <f>IF(DATA!S112="","",DATA!S112)</f>
        <v/>
      </c>
      <c r="Q111" s="94" t="str">
        <f>IF(DATA!T112="","",DATA!T112)</f>
        <v/>
      </c>
      <c r="R111" s="173" t="str" cm="1">
        <f t="array" ref="R111">IF(AND(P111:Q111=""),"",SUMIF(P111:Q111,"&lt;&gt;"))</f>
        <v/>
      </c>
      <c r="S111" s="94" t="str">
        <f>IF(DATA!U112="","",DATA!U112)</f>
        <v/>
      </c>
      <c r="T111" s="94" t="str">
        <f>IF(DATA!V112="","",DATA!V112)</f>
        <v/>
      </c>
      <c r="U111" s="94" t="str">
        <f>IF(DATA!W112="","",DATA!W112)</f>
        <v/>
      </c>
      <c r="V111" s="94" t="str">
        <f>IF(DATA!X112="","",DATA!X112)</f>
        <v/>
      </c>
      <c r="W111" s="94" t="str">
        <f>IF(DATA!Y112="","",DATA!Y112)</f>
        <v/>
      </c>
      <c r="X111" s="195" t="str" cm="1">
        <f t="array" ref="X111">IF(AND(_xlfn.HSTACK(I111,L111,O111,R111,S111,T111,U111,V111)=""),"",SUMPRODUCT(_xlfn.HSTACK(I111,L111,O111,R111,S111,T111,U111,V111),{1,1,1,1,1,1,1,1}))</f>
        <v/>
      </c>
      <c r="Y111" s="196" t="str" cm="1">
        <f t="array" ref="Y111">IF(COUNT(X111)=1,$Y$16*AVERAGE(IFERROR(_xlfn.HSTACK(G111:H111,J111:K111,M111:N111,P111:Q111,S111:V111)/TRANSPOSE(DATA!$AC$19:$AC$30),"")),"-")</f>
        <v>-</v>
      </c>
      <c r="Z111" s="202" t="str">
        <f t="shared" si="6"/>
        <v/>
      </c>
      <c r="AA111" s="170" t="str">
        <f t="shared" si="7"/>
        <v>Très Bien</v>
      </c>
      <c r="AB111" s="66" t="e">
        <f t="shared" si="5"/>
        <v>#VALUE!</v>
      </c>
      <c r="AC111" s="66" t="str">
        <f t="shared" si="8"/>
        <v/>
      </c>
    </row>
    <row r="112" spans="1:29" ht="15" customHeight="1" x14ac:dyDescent="0.25">
      <c r="A112" s="33">
        <f>DATA!A113</f>
        <v>0</v>
      </c>
      <c r="B112" s="93" t="str">
        <f>UPPER(DATA!B113)</f>
        <v/>
      </c>
      <c r="C112" s="135" t="str">
        <f>UPPER(DATA!C113)</f>
        <v/>
      </c>
      <c r="D112" s="93" t="str">
        <f>PROPER(DATA!G113)</f>
        <v/>
      </c>
      <c r="E112" s="133" t="str">
        <f>PROPER(DATA!H113)</f>
        <v/>
      </c>
      <c r="F112" s="134" t="str">
        <f>UPPER(DATA!I113)</f>
        <v/>
      </c>
      <c r="G112" s="94" t="str">
        <f>IF(DATA!M113="","",DATA!M113)</f>
        <v/>
      </c>
      <c r="H112" s="94" t="str">
        <f>IF(DATA!N113="","",DATA!N113)</f>
        <v/>
      </c>
      <c r="I112" s="173" t="str" cm="1">
        <f t="array" ref="I112">IF(AND(G112:H112=""),"",SUMIF(G112:H112,"&lt;&gt;"))</f>
        <v/>
      </c>
      <c r="J112" s="94" t="str">
        <f>IF(DATA!O113="","",DATA!O113)</f>
        <v/>
      </c>
      <c r="K112" s="94" t="str">
        <f>IF(DATA!P113="","",DATA!P113)</f>
        <v/>
      </c>
      <c r="L112" s="173" t="str" cm="1">
        <f t="array" ref="L112">IF(AND(J112:K112=""),"",SUMIF(J112:K112,"&lt;&gt;"))</f>
        <v/>
      </c>
      <c r="M112" s="94" t="str">
        <f>IF(DATA!Q113="","",DATA!Q113)</f>
        <v/>
      </c>
      <c r="N112" s="94" t="str">
        <f>IF(DATA!R113="","",DATA!R113)</f>
        <v/>
      </c>
      <c r="O112" s="173" t="str" cm="1">
        <f t="array" ref="O112">IF(AND(M112:N112=""),"",SUMIF(M112:N112,"&lt;&gt;"))</f>
        <v/>
      </c>
      <c r="P112" s="94" t="str">
        <f>IF(DATA!S113="","",DATA!S113)</f>
        <v/>
      </c>
      <c r="Q112" s="94" t="str">
        <f>IF(DATA!T113="","",DATA!T113)</f>
        <v/>
      </c>
      <c r="R112" s="173" t="str" cm="1">
        <f t="array" ref="R112">IF(AND(P112:Q112=""),"",SUMIF(P112:Q112,"&lt;&gt;"))</f>
        <v/>
      </c>
      <c r="S112" s="94" t="str">
        <f>IF(DATA!U113="","",DATA!U113)</f>
        <v/>
      </c>
      <c r="T112" s="94" t="str">
        <f>IF(DATA!V113="","",DATA!V113)</f>
        <v/>
      </c>
      <c r="U112" s="94" t="str">
        <f>IF(DATA!W113="","",DATA!W113)</f>
        <v/>
      </c>
      <c r="V112" s="94" t="str">
        <f>IF(DATA!X113="","",DATA!X113)</f>
        <v/>
      </c>
      <c r="W112" s="94" t="str">
        <f>IF(DATA!Y113="","",DATA!Y113)</f>
        <v/>
      </c>
      <c r="X112" s="195" t="str" cm="1">
        <f t="array" ref="X112">IF(AND(_xlfn.HSTACK(I112,L112,O112,R112,S112,T112,U112,V112)=""),"",SUMPRODUCT(_xlfn.HSTACK(I112,L112,O112,R112,S112,T112,U112,V112),{1,1,1,1,1,1,1,1}))</f>
        <v/>
      </c>
      <c r="Y112" s="196" t="str" cm="1">
        <f t="array" ref="Y112">IF(COUNT(X112)=1,$Y$16*AVERAGE(IFERROR(_xlfn.HSTACK(G112:H112,J112:K112,M112:N112,P112:Q112,S112:V112)/TRANSPOSE(DATA!$AC$19:$AC$30),"")),"-")</f>
        <v>-</v>
      </c>
      <c r="Z112" s="202" t="str">
        <f t="shared" si="6"/>
        <v/>
      </c>
      <c r="AA112" s="170" t="str">
        <f t="shared" si="7"/>
        <v>Très Bien</v>
      </c>
      <c r="AB112" s="66" t="e">
        <f t="shared" si="5"/>
        <v>#VALUE!</v>
      </c>
      <c r="AC112" s="66" t="str">
        <f t="shared" si="8"/>
        <v/>
      </c>
    </row>
    <row r="113" spans="1:29" ht="15" customHeight="1" x14ac:dyDescent="0.25">
      <c r="A113" s="33">
        <f>DATA!A114</f>
        <v>0</v>
      </c>
      <c r="B113" s="93" t="str">
        <f>UPPER(DATA!B114)</f>
        <v/>
      </c>
      <c r="C113" s="135" t="str">
        <f>UPPER(DATA!C114)</f>
        <v/>
      </c>
      <c r="D113" s="93" t="str">
        <f>PROPER(DATA!G114)</f>
        <v/>
      </c>
      <c r="E113" s="133" t="str">
        <f>PROPER(DATA!H114)</f>
        <v/>
      </c>
      <c r="F113" s="134" t="str">
        <f>UPPER(DATA!I114)</f>
        <v/>
      </c>
      <c r="G113" s="94" t="str">
        <f>IF(DATA!M114="","",DATA!M114)</f>
        <v/>
      </c>
      <c r="H113" s="94" t="str">
        <f>IF(DATA!N114="","",DATA!N114)</f>
        <v/>
      </c>
      <c r="I113" s="173" t="str" cm="1">
        <f t="array" ref="I113">IF(AND(G113:H113=""),"",SUMIF(G113:H113,"&lt;&gt;"))</f>
        <v/>
      </c>
      <c r="J113" s="94" t="str">
        <f>IF(DATA!O114="","",DATA!O114)</f>
        <v/>
      </c>
      <c r="K113" s="94" t="str">
        <f>IF(DATA!P114="","",DATA!P114)</f>
        <v/>
      </c>
      <c r="L113" s="173" t="str" cm="1">
        <f t="array" ref="L113">IF(AND(J113:K113=""),"",SUMIF(J113:K113,"&lt;&gt;"))</f>
        <v/>
      </c>
      <c r="M113" s="94" t="str">
        <f>IF(DATA!Q114="","",DATA!Q114)</f>
        <v/>
      </c>
      <c r="N113" s="94" t="str">
        <f>IF(DATA!R114="","",DATA!R114)</f>
        <v/>
      </c>
      <c r="O113" s="173" t="str" cm="1">
        <f t="array" ref="O113">IF(AND(M113:N113=""),"",SUMIF(M113:N113,"&lt;&gt;"))</f>
        <v/>
      </c>
      <c r="P113" s="94" t="str">
        <f>IF(DATA!S114="","",DATA!S114)</f>
        <v/>
      </c>
      <c r="Q113" s="94" t="str">
        <f>IF(DATA!T114="","",DATA!T114)</f>
        <v/>
      </c>
      <c r="R113" s="173" t="str" cm="1">
        <f t="array" ref="R113">IF(AND(P113:Q113=""),"",SUMIF(P113:Q113,"&lt;&gt;"))</f>
        <v/>
      </c>
      <c r="S113" s="94" t="str">
        <f>IF(DATA!U114="","",DATA!U114)</f>
        <v/>
      </c>
      <c r="T113" s="94" t="str">
        <f>IF(DATA!V114="","",DATA!V114)</f>
        <v/>
      </c>
      <c r="U113" s="94" t="str">
        <f>IF(DATA!W114="","",DATA!W114)</f>
        <v/>
      </c>
      <c r="V113" s="94" t="str">
        <f>IF(DATA!X114="","",DATA!X114)</f>
        <v/>
      </c>
      <c r="W113" s="94" t="str">
        <f>IF(DATA!Y114="","",DATA!Y114)</f>
        <v/>
      </c>
      <c r="X113" s="195" t="str" cm="1">
        <f t="array" ref="X113">IF(AND(_xlfn.HSTACK(I113,L113,O113,R113,S113,T113,U113,V113)=""),"",SUMPRODUCT(_xlfn.HSTACK(I113,L113,O113,R113,S113,T113,U113,V113),{1,1,1,1,1,1,1,1}))</f>
        <v/>
      </c>
      <c r="Y113" s="196" t="str" cm="1">
        <f t="array" ref="Y113">IF(COUNT(X113)=1,$Y$16*AVERAGE(IFERROR(_xlfn.HSTACK(G113:H113,J113:K113,M113:N113,P113:Q113,S113:V113)/TRANSPOSE(DATA!$AC$19:$AC$30),"")),"-")</f>
        <v>-</v>
      </c>
      <c r="Z113" s="202" t="str">
        <f t="shared" si="6"/>
        <v/>
      </c>
      <c r="AA113" s="170" t="str">
        <f t="shared" si="7"/>
        <v>Très Bien</v>
      </c>
      <c r="AB113" s="66" t="e">
        <f t="shared" si="5"/>
        <v>#VALUE!</v>
      </c>
      <c r="AC113" s="66" t="str">
        <f t="shared" si="8"/>
        <v/>
      </c>
    </row>
    <row r="114" spans="1:29" ht="15" customHeight="1" x14ac:dyDescent="0.25">
      <c r="A114" s="33">
        <f>DATA!A115</f>
        <v>0</v>
      </c>
      <c r="B114" s="93" t="str">
        <f>UPPER(DATA!B115)</f>
        <v/>
      </c>
      <c r="C114" s="135" t="str">
        <f>UPPER(DATA!C115)</f>
        <v/>
      </c>
      <c r="D114" s="93" t="str">
        <f>PROPER(DATA!G115)</f>
        <v/>
      </c>
      <c r="E114" s="133" t="str">
        <f>PROPER(DATA!H115)</f>
        <v/>
      </c>
      <c r="F114" s="134" t="str">
        <f>UPPER(DATA!I115)</f>
        <v/>
      </c>
      <c r="G114" s="94" t="str">
        <f>IF(DATA!M115="","",DATA!M115)</f>
        <v/>
      </c>
      <c r="H114" s="94" t="str">
        <f>IF(DATA!N115="","",DATA!N115)</f>
        <v/>
      </c>
      <c r="I114" s="173" t="str" cm="1">
        <f t="array" ref="I114">IF(AND(G114:H114=""),"",SUMIF(G114:H114,"&lt;&gt;"))</f>
        <v/>
      </c>
      <c r="J114" s="94" t="str">
        <f>IF(DATA!O115="","",DATA!O115)</f>
        <v/>
      </c>
      <c r="K114" s="94" t="str">
        <f>IF(DATA!P115="","",DATA!P115)</f>
        <v/>
      </c>
      <c r="L114" s="173" t="str" cm="1">
        <f t="array" ref="L114">IF(AND(J114:K114=""),"",SUMIF(J114:K114,"&lt;&gt;"))</f>
        <v/>
      </c>
      <c r="M114" s="94" t="str">
        <f>IF(DATA!Q115="","",DATA!Q115)</f>
        <v/>
      </c>
      <c r="N114" s="94" t="str">
        <f>IF(DATA!R115="","",DATA!R115)</f>
        <v/>
      </c>
      <c r="O114" s="173" t="str" cm="1">
        <f t="array" ref="O114">IF(AND(M114:N114=""),"",SUMIF(M114:N114,"&lt;&gt;"))</f>
        <v/>
      </c>
      <c r="P114" s="94" t="str">
        <f>IF(DATA!S115="","",DATA!S115)</f>
        <v/>
      </c>
      <c r="Q114" s="94" t="str">
        <f>IF(DATA!T115="","",DATA!T115)</f>
        <v/>
      </c>
      <c r="R114" s="173" t="str" cm="1">
        <f t="array" ref="R114">IF(AND(P114:Q114=""),"",SUMIF(P114:Q114,"&lt;&gt;"))</f>
        <v/>
      </c>
      <c r="S114" s="94" t="str">
        <f>IF(DATA!U115="","",DATA!U115)</f>
        <v/>
      </c>
      <c r="T114" s="94" t="str">
        <f>IF(DATA!V115="","",DATA!V115)</f>
        <v/>
      </c>
      <c r="U114" s="94" t="str">
        <f>IF(DATA!W115="","",DATA!W115)</f>
        <v/>
      </c>
      <c r="V114" s="94" t="str">
        <f>IF(DATA!X115="","",DATA!X115)</f>
        <v/>
      </c>
      <c r="W114" s="94" t="str">
        <f>IF(DATA!Y115="","",DATA!Y115)</f>
        <v/>
      </c>
      <c r="X114" s="195" t="str" cm="1">
        <f t="array" ref="X114">IF(AND(_xlfn.HSTACK(I114,L114,O114,R114,S114,T114,U114,V114)=""),"",SUMPRODUCT(_xlfn.HSTACK(I114,L114,O114,R114,S114,T114,U114,V114),{1,1,1,1,1,1,1,1}))</f>
        <v/>
      </c>
      <c r="Y114" s="196" t="str" cm="1">
        <f t="array" ref="Y114">IF(COUNT(X114)=1,$Y$16*AVERAGE(IFERROR(_xlfn.HSTACK(G114:H114,J114:K114,M114:N114,P114:Q114,S114:V114)/TRANSPOSE(DATA!$AC$19:$AC$30),"")),"-")</f>
        <v>-</v>
      </c>
      <c r="Z114" s="202" t="str">
        <f t="shared" si="6"/>
        <v/>
      </c>
      <c r="AA114" s="170" t="str">
        <f t="shared" si="7"/>
        <v>Très Bien</v>
      </c>
      <c r="AB114" s="66" t="e">
        <f t="shared" si="5"/>
        <v>#VALUE!</v>
      </c>
      <c r="AC114" s="66" t="str">
        <f t="shared" si="8"/>
        <v/>
      </c>
    </row>
    <row r="115" spans="1:29" ht="15" customHeight="1" x14ac:dyDescent="0.25">
      <c r="A115" s="33">
        <f>DATA!A116</f>
        <v>0</v>
      </c>
      <c r="B115" s="93" t="str">
        <f>UPPER(DATA!B116)</f>
        <v/>
      </c>
      <c r="C115" s="135" t="str">
        <f>UPPER(DATA!C116)</f>
        <v/>
      </c>
      <c r="D115" s="93" t="str">
        <f>PROPER(DATA!G116)</f>
        <v/>
      </c>
      <c r="E115" s="133" t="str">
        <f>PROPER(DATA!H116)</f>
        <v/>
      </c>
      <c r="F115" s="134" t="str">
        <f>UPPER(DATA!I116)</f>
        <v/>
      </c>
      <c r="G115" s="94" t="str">
        <f>IF(DATA!M116="","",DATA!M116)</f>
        <v/>
      </c>
      <c r="H115" s="94" t="str">
        <f>IF(DATA!N116="","",DATA!N116)</f>
        <v/>
      </c>
      <c r="I115" s="173" t="str" cm="1">
        <f t="array" ref="I115">IF(AND(G115:H115=""),"",SUMIF(G115:H115,"&lt;&gt;"))</f>
        <v/>
      </c>
      <c r="J115" s="94" t="str">
        <f>IF(DATA!O116="","",DATA!O116)</f>
        <v/>
      </c>
      <c r="K115" s="94" t="str">
        <f>IF(DATA!P116="","",DATA!P116)</f>
        <v/>
      </c>
      <c r="L115" s="173" t="str" cm="1">
        <f t="array" ref="L115">IF(AND(J115:K115=""),"",SUMIF(J115:K115,"&lt;&gt;"))</f>
        <v/>
      </c>
      <c r="M115" s="94" t="str">
        <f>IF(DATA!Q116="","",DATA!Q116)</f>
        <v/>
      </c>
      <c r="N115" s="94" t="str">
        <f>IF(DATA!R116="","",DATA!R116)</f>
        <v/>
      </c>
      <c r="O115" s="173" t="str" cm="1">
        <f t="array" ref="O115">IF(AND(M115:N115=""),"",SUMIF(M115:N115,"&lt;&gt;"))</f>
        <v/>
      </c>
      <c r="P115" s="94" t="str">
        <f>IF(DATA!S116="","",DATA!S116)</f>
        <v/>
      </c>
      <c r="Q115" s="94" t="str">
        <f>IF(DATA!T116="","",DATA!T116)</f>
        <v/>
      </c>
      <c r="R115" s="173" t="str" cm="1">
        <f t="array" ref="R115">IF(AND(P115:Q115=""),"",SUMIF(P115:Q115,"&lt;&gt;"))</f>
        <v/>
      </c>
      <c r="S115" s="94" t="str">
        <f>IF(DATA!U116="","",DATA!U116)</f>
        <v/>
      </c>
      <c r="T115" s="94" t="str">
        <f>IF(DATA!V116="","",DATA!V116)</f>
        <v/>
      </c>
      <c r="U115" s="94" t="str">
        <f>IF(DATA!W116="","",DATA!W116)</f>
        <v/>
      </c>
      <c r="V115" s="94" t="str">
        <f>IF(DATA!X116="","",DATA!X116)</f>
        <v/>
      </c>
      <c r="W115" s="94" t="str">
        <f>IF(DATA!Y116="","",DATA!Y116)</f>
        <v/>
      </c>
      <c r="X115" s="195" t="str" cm="1">
        <f t="array" ref="X115">IF(AND(_xlfn.HSTACK(I115,L115,O115,R115,S115,T115,U115,V115)=""),"",SUMPRODUCT(_xlfn.HSTACK(I115,L115,O115,R115,S115,T115,U115,V115),{1,1,1,1,1,1,1,1}))</f>
        <v/>
      </c>
      <c r="Y115" s="196" t="str" cm="1">
        <f t="array" ref="Y115">IF(COUNT(X115)=1,$Y$16*AVERAGE(IFERROR(_xlfn.HSTACK(G115:H115,J115:K115,M115:N115,P115:Q115,S115:V115)/TRANSPOSE(DATA!$AC$19:$AC$30),"")),"-")</f>
        <v>-</v>
      </c>
      <c r="Z115" s="202" t="str">
        <f t="shared" si="6"/>
        <v/>
      </c>
      <c r="AA115" s="170" t="str">
        <f t="shared" si="7"/>
        <v>Très Bien</v>
      </c>
      <c r="AB115" s="66" t="e">
        <f t="shared" si="5"/>
        <v>#VALUE!</v>
      </c>
      <c r="AC115" s="66" t="str">
        <f t="shared" si="8"/>
        <v/>
      </c>
    </row>
    <row r="116" spans="1:29" ht="15" customHeight="1" x14ac:dyDescent="0.25">
      <c r="A116" s="33">
        <f>DATA!A117</f>
        <v>0</v>
      </c>
      <c r="B116" s="93" t="str">
        <f>UPPER(DATA!B117)</f>
        <v/>
      </c>
      <c r="C116" s="135" t="str">
        <f>UPPER(DATA!C117)</f>
        <v/>
      </c>
      <c r="D116" s="93" t="str">
        <f>PROPER(DATA!G117)</f>
        <v/>
      </c>
      <c r="E116" s="133" t="str">
        <f>PROPER(DATA!H117)</f>
        <v/>
      </c>
      <c r="F116" s="134" t="str">
        <f>UPPER(DATA!I117)</f>
        <v/>
      </c>
      <c r="G116" s="94" t="str">
        <f>IF(DATA!M117="","",DATA!M117)</f>
        <v/>
      </c>
      <c r="H116" s="94" t="str">
        <f>IF(DATA!N117="","",DATA!N117)</f>
        <v/>
      </c>
      <c r="I116" s="173" t="str" cm="1">
        <f t="array" ref="I116">IF(AND(G116:H116=""),"",SUMIF(G116:H116,"&lt;&gt;"))</f>
        <v/>
      </c>
      <c r="J116" s="94" t="str">
        <f>IF(DATA!O117="","",DATA!O117)</f>
        <v/>
      </c>
      <c r="K116" s="94" t="str">
        <f>IF(DATA!P117="","",DATA!P117)</f>
        <v/>
      </c>
      <c r="L116" s="173" t="str" cm="1">
        <f t="array" ref="L116">IF(AND(J116:K116=""),"",SUMIF(J116:K116,"&lt;&gt;"))</f>
        <v/>
      </c>
      <c r="M116" s="94" t="str">
        <f>IF(DATA!Q117="","",DATA!Q117)</f>
        <v/>
      </c>
      <c r="N116" s="94" t="str">
        <f>IF(DATA!R117="","",DATA!R117)</f>
        <v/>
      </c>
      <c r="O116" s="173" t="str" cm="1">
        <f t="array" ref="O116">IF(AND(M116:N116=""),"",SUMIF(M116:N116,"&lt;&gt;"))</f>
        <v/>
      </c>
      <c r="P116" s="94" t="str">
        <f>IF(DATA!S117="","",DATA!S117)</f>
        <v/>
      </c>
      <c r="Q116" s="94" t="str">
        <f>IF(DATA!T117="","",DATA!T117)</f>
        <v/>
      </c>
      <c r="R116" s="173" t="str" cm="1">
        <f t="array" ref="R116">IF(AND(P116:Q116=""),"",SUMIF(P116:Q116,"&lt;&gt;"))</f>
        <v/>
      </c>
      <c r="S116" s="94" t="str">
        <f>IF(DATA!U117="","",DATA!U117)</f>
        <v/>
      </c>
      <c r="T116" s="94" t="str">
        <f>IF(DATA!V117="","",DATA!V117)</f>
        <v/>
      </c>
      <c r="U116" s="94" t="str">
        <f>IF(DATA!W117="","",DATA!W117)</f>
        <v/>
      </c>
      <c r="V116" s="94" t="str">
        <f>IF(DATA!X117="","",DATA!X117)</f>
        <v/>
      </c>
      <c r="W116" s="94" t="str">
        <f>IF(DATA!Y117="","",DATA!Y117)</f>
        <v/>
      </c>
      <c r="X116" s="195" t="str" cm="1">
        <f t="array" ref="X116">IF(AND(_xlfn.HSTACK(I116,L116,O116,R116,S116,T116,U116,V116)=""),"",SUMPRODUCT(_xlfn.HSTACK(I116,L116,O116,R116,S116,T116,U116,V116),{1,1,1,1,1,1,1,1}))</f>
        <v/>
      </c>
      <c r="Y116" s="196" t="str" cm="1">
        <f t="array" ref="Y116">IF(COUNT(X116)=1,$Y$16*AVERAGE(IFERROR(_xlfn.HSTACK(G116:H116,J116:K116,M116:N116,P116:Q116,S116:V116)/TRANSPOSE(DATA!$AC$19:$AC$30),"")),"-")</f>
        <v>-</v>
      </c>
      <c r="Z116" s="202" t="str">
        <f t="shared" si="6"/>
        <v/>
      </c>
      <c r="AA116" s="170" t="str">
        <f t="shared" si="7"/>
        <v>Très Bien</v>
      </c>
      <c r="AB116" s="66" t="e">
        <f t="shared" si="5"/>
        <v>#VALUE!</v>
      </c>
      <c r="AC116" s="66" t="str">
        <f t="shared" si="8"/>
        <v/>
      </c>
    </row>
    <row r="117" spans="1:29" ht="15" customHeight="1" x14ac:dyDescent="0.25">
      <c r="A117" s="33">
        <f>DATA!A118</f>
        <v>0</v>
      </c>
      <c r="B117" s="93" t="str">
        <f>UPPER(DATA!B118)</f>
        <v/>
      </c>
      <c r="C117" s="135" t="str">
        <f>UPPER(DATA!C118)</f>
        <v/>
      </c>
      <c r="D117" s="93" t="str">
        <f>PROPER(DATA!G118)</f>
        <v/>
      </c>
      <c r="E117" s="133" t="str">
        <f>PROPER(DATA!H118)</f>
        <v/>
      </c>
      <c r="F117" s="134" t="str">
        <f>UPPER(DATA!I118)</f>
        <v/>
      </c>
      <c r="G117" s="94" t="str">
        <f>IF(DATA!M118="","",DATA!M118)</f>
        <v/>
      </c>
      <c r="H117" s="94" t="str">
        <f>IF(DATA!N118="","",DATA!N118)</f>
        <v/>
      </c>
      <c r="I117" s="173" t="str" cm="1">
        <f t="array" ref="I117">IF(AND(G117:H117=""),"",SUMIF(G117:H117,"&lt;&gt;"))</f>
        <v/>
      </c>
      <c r="J117" s="94" t="str">
        <f>IF(DATA!O118="","",DATA!O118)</f>
        <v/>
      </c>
      <c r="K117" s="94" t="str">
        <f>IF(DATA!P118="","",DATA!P118)</f>
        <v/>
      </c>
      <c r="L117" s="173" t="str" cm="1">
        <f t="array" ref="L117">IF(AND(J117:K117=""),"",SUMIF(J117:K117,"&lt;&gt;"))</f>
        <v/>
      </c>
      <c r="M117" s="94" t="str">
        <f>IF(DATA!Q118="","",DATA!Q118)</f>
        <v/>
      </c>
      <c r="N117" s="94" t="str">
        <f>IF(DATA!R118="","",DATA!R118)</f>
        <v/>
      </c>
      <c r="O117" s="173" t="str" cm="1">
        <f t="array" ref="O117">IF(AND(M117:N117=""),"",SUMIF(M117:N117,"&lt;&gt;"))</f>
        <v/>
      </c>
      <c r="P117" s="94" t="str">
        <f>IF(DATA!S118="","",DATA!S118)</f>
        <v/>
      </c>
      <c r="Q117" s="94" t="str">
        <f>IF(DATA!T118="","",DATA!T118)</f>
        <v/>
      </c>
      <c r="R117" s="173" t="str" cm="1">
        <f t="array" ref="R117">IF(AND(P117:Q117=""),"",SUMIF(P117:Q117,"&lt;&gt;"))</f>
        <v/>
      </c>
      <c r="S117" s="94" t="str">
        <f>IF(DATA!U118="","",DATA!U118)</f>
        <v/>
      </c>
      <c r="T117" s="94" t="str">
        <f>IF(DATA!V118="","",DATA!V118)</f>
        <v/>
      </c>
      <c r="U117" s="94" t="str">
        <f>IF(DATA!W118="","",DATA!W118)</f>
        <v/>
      </c>
      <c r="V117" s="94" t="str">
        <f>IF(DATA!X118="","",DATA!X118)</f>
        <v/>
      </c>
      <c r="W117" s="94" t="str">
        <f>IF(DATA!Y118="","",DATA!Y118)</f>
        <v/>
      </c>
      <c r="X117" s="195" t="str" cm="1">
        <f t="array" ref="X117">IF(AND(_xlfn.HSTACK(I117,L117,O117,R117,S117,T117,U117,V117)=""),"",SUMPRODUCT(_xlfn.HSTACK(I117,L117,O117,R117,S117,T117,U117,V117),{1,1,1,1,1,1,1,1}))</f>
        <v/>
      </c>
      <c r="Y117" s="196" t="str" cm="1">
        <f t="array" ref="Y117">IF(COUNT(X117)=1,$Y$16*AVERAGE(IFERROR(_xlfn.HSTACK(G117:H117,J117:K117,M117:N117,P117:Q117,S117:V117)/TRANSPOSE(DATA!$AC$19:$AC$30),"")),"-")</f>
        <v>-</v>
      </c>
      <c r="Z117" s="202" t="str">
        <f t="shared" si="6"/>
        <v/>
      </c>
      <c r="AA117" s="170" t="str">
        <f t="shared" si="7"/>
        <v>Très Bien</v>
      </c>
      <c r="AB117" s="66" t="e">
        <f t="shared" si="5"/>
        <v>#VALUE!</v>
      </c>
      <c r="AC117" s="66" t="str">
        <f t="shared" si="8"/>
        <v/>
      </c>
    </row>
  </sheetData>
  <mergeCells count="17">
    <mergeCell ref="D2:F2"/>
    <mergeCell ref="D7:G7"/>
    <mergeCell ref="D8:G8"/>
    <mergeCell ref="S8:T8"/>
    <mergeCell ref="D9:G9"/>
    <mergeCell ref="I7:P11"/>
    <mergeCell ref="X15:Z15"/>
    <mergeCell ref="A14:C16"/>
    <mergeCell ref="D14:F14"/>
    <mergeCell ref="G14:I14"/>
    <mergeCell ref="J14:L14"/>
    <mergeCell ref="M14:O14"/>
    <mergeCell ref="P14:R14"/>
    <mergeCell ref="S14:T14"/>
    <mergeCell ref="W14:W16"/>
    <mergeCell ref="D15:F16"/>
    <mergeCell ref="G15:V15"/>
  </mergeCells>
  <dataValidations disablePrompts="1" count="1">
    <dataValidation type="list" allowBlank="1" showInputMessage="1" showErrorMessage="1" sqref="S8:T8" xr:uid="{02451684-52D1-4D7D-9091-EE5107FC7A72}">
      <formula1>"1er Semestre,2e Semestre,3e Semestre"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228E-1482-4903-B160-D30250BB29EC}">
  <sheetPr>
    <tabColor rgb="FF00B050"/>
  </sheetPr>
  <dimension ref="A3:DDT959"/>
  <sheetViews>
    <sheetView showGridLines="0" topLeftCell="A11" zoomScale="150" zoomScaleNormal="150" workbookViewId="0">
      <selection activeCell="J16" sqref="J16"/>
    </sheetView>
  </sheetViews>
  <sheetFormatPr defaultColWidth="9.140625" defaultRowHeight="13.35" customHeight="1" x14ac:dyDescent="0.25"/>
  <cols>
    <col min="1" max="1" width="7.28515625" style="96" bestFit="1" customWidth="1"/>
    <col min="2" max="2" width="15.42578125" style="96" bestFit="1" customWidth="1"/>
    <col min="3" max="3" width="11" style="96" bestFit="1" customWidth="1"/>
    <col min="4" max="4" width="7.28515625" style="96" bestFit="1" customWidth="1"/>
    <col min="5" max="5" width="8" style="96" bestFit="1" customWidth="1"/>
    <col min="6" max="6" width="11.42578125" style="96" bestFit="1" customWidth="1"/>
    <col min="7" max="7" width="11.85546875" style="96" bestFit="1" customWidth="1"/>
    <col min="8" max="8" width="3.28515625" style="97" customWidth="1"/>
    <col min="9" max="9" width="7.28515625" style="96" bestFit="1" customWidth="1"/>
    <col min="10" max="10" width="15.42578125" style="96" bestFit="1" customWidth="1"/>
    <col min="11" max="11" width="11" style="96" bestFit="1" customWidth="1"/>
    <col min="12" max="12" width="7.28515625" style="96" bestFit="1" customWidth="1"/>
    <col min="13" max="13" width="8" style="96" bestFit="1" customWidth="1"/>
    <col min="14" max="14" width="11.42578125" style="96" bestFit="1" customWidth="1"/>
    <col min="15" max="15" width="11.85546875" style="96" bestFit="1" customWidth="1"/>
    <col min="16" max="16" width="3.28515625" style="97" customWidth="1"/>
    <col min="17" max="17" width="2.28515625" style="98" customWidth="1"/>
    <col min="18" max="2828" width="9.140625" style="98"/>
    <col min="2829" max="16384" width="9.140625" style="96"/>
  </cols>
  <sheetData>
    <row r="3" spans="1:15" ht="13.35" customHeight="1" x14ac:dyDescent="0.25">
      <c r="A3" s="99" t="str">
        <f>PROPER(DATA!$A$7)</f>
        <v>I.A.</v>
      </c>
      <c r="B3" s="96" t="str">
        <f>PROPER(INDEX(DATA!$B$7:$B$13,MATCH(COMPOSITION!$A$3,DATA!$A$7:$A$13,0)))</f>
        <v>Db</v>
      </c>
      <c r="F3" s="100" t="str">
        <f>PROPER(DATA!$M$2)</f>
        <v>School Year</v>
      </c>
      <c r="G3" s="96" t="str">
        <f>INDEX(DATA!$N$2:$N$2,MATCH(COMPOSITION!$F$3,DATA!$M$2:$M$2,0))</f>
        <v>2023/2024</v>
      </c>
      <c r="I3" s="99" t="str">
        <f>PROPER(DATA!$A$7)</f>
        <v>I.A.</v>
      </c>
      <c r="J3" s="96" t="str">
        <f>PROPER(INDEX(DATA!$B$7:$B$13,MATCH(COMPOSITION!$A$3,DATA!$A$7:$A$13,0)))</f>
        <v>Db</v>
      </c>
      <c r="N3" s="100" t="str">
        <f>PROPER(DATA!$M$2)</f>
        <v>School Year</v>
      </c>
      <c r="O3" s="96" t="str">
        <f>INDEX(DATA!$N$2:$N$2,MATCH(COMPOSITION!$F$3,DATA!$M$2:$M$2,0))</f>
        <v>2023/2024</v>
      </c>
    </row>
    <row r="4" spans="1:15" ht="13.35" customHeight="1" x14ac:dyDescent="0.25">
      <c r="A4" s="99" t="str">
        <f>PROPER(DATA!$A$8)</f>
        <v>I.D.F</v>
      </c>
      <c r="B4" s="96" t="str">
        <f>PROPER(INDEX(DATA!$B$7:$B$13,MATCH(COMPOSITION!$A$4,DATA!$A$7:$A$13,0)))</f>
        <v>Bb</v>
      </c>
      <c r="I4" s="99" t="str">
        <f>PROPER(DATA!$A$8)</f>
        <v>I.D.F</v>
      </c>
      <c r="J4" s="96" t="str">
        <f>PROPER(INDEX(DATA!$B$7:$B$13,MATCH(COMPOSITION!$A$4,DATA!$A$7:$A$13,0)))</f>
        <v>Bb</v>
      </c>
    </row>
    <row r="5" spans="1:15" ht="13.35" customHeight="1" x14ac:dyDescent="0.25">
      <c r="A5" s="99" t="str">
        <f>PROPER(DATA!$A$9)</f>
        <v>School</v>
      </c>
      <c r="B5" s="96" t="str">
        <f>PROPER(INDEX(DATA!$B$7:$B$13,MATCH(COMPOSITION!$A$5,DATA!$A$7:$A$13,0)))</f>
        <v>Ste Mariane</v>
      </c>
      <c r="I5" s="99" t="str">
        <f>PROPER(DATA!$A$9)</f>
        <v>School</v>
      </c>
      <c r="J5" s="96" t="str">
        <f>PROPER(INDEX(DATA!$B$7:$B$13,MATCH(COMPOSITION!$A$5,DATA!$A$7:$A$13,0)))</f>
        <v>Ste Mariane</v>
      </c>
    </row>
    <row r="6" spans="1:15" ht="13.35" customHeight="1" x14ac:dyDescent="0.25">
      <c r="A6" s="99" t="str">
        <f>PROPER(DATA!$A$12)</f>
        <v>B.P.:</v>
      </c>
      <c r="B6" s="99">
        <f>INDEX(DATA!$B$7:$B$13,MATCH(COMPOSITION!$A$6,DATA!$A$7:$A$13,0))</f>
        <v>0</v>
      </c>
      <c r="I6" s="99" t="str">
        <f>PROPER(DATA!$A$12)</f>
        <v>B.P.:</v>
      </c>
      <c r="J6" s="99">
        <f>INDEX(DATA!$B$7:$B$13,MATCH(COMPOSITION!$A$6,DATA!$A$7:$A$13,0))</f>
        <v>0</v>
      </c>
    </row>
    <row r="7" spans="1:15" ht="13.35" customHeight="1" x14ac:dyDescent="0.25">
      <c r="A7" s="96" t="str">
        <f>PROPER(DATA!$A$13)</f>
        <v>Tel:</v>
      </c>
      <c r="B7" s="99">
        <f>INDEX(DATA!$B$7:$B$13,MATCH(COMPOSITION!$A$7,DATA!$A$7:$A$13,0))</f>
        <v>0</v>
      </c>
      <c r="F7" s="100" t="str">
        <f>PROPER(DATA!$C$7)</f>
        <v>Class</v>
      </c>
      <c r="G7" s="96" t="str">
        <f>UPPER(INDEX(DATA!$D$7:$D$10,MATCH(COMPOSITION!$F$7,DATA!$C$7:$C$10,0)))</f>
        <v>CM2</v>
      </c>
      <c r="I7" s="96" t="str">
        <f>PROPER(DATA!$A$13)</f>
        <v>Tel:</v>
      </c>
      <c r="J7" s="99">
        <f>INDEX(DATA!$B$7:$B$13,MATCH(COMPOSITION!$A$7,DATA!$A$7:$A$13,0))</f>
        <v>0</v>
      </c>
      <c r="N7" s="100" t="str">
        <f>PROPER(DATA!$C$7)</f>
        <v>Class</v>
      </c>
      <c r="O7" s="96" t="str">
        <f>UPPER(INDEX(DATA!$D$7:$D$10,MATCH(COMPOSITION!$F$7,DATA!$C$7:$C$10,0)))</f>
        <v>CM2</v>
      </c>
    </row>
    <row r="8" spans="1:15" ht="13.35" customHeight="1" x14ac:dyDescent="0.25">
      <c r="F8" s="100" t="str">
        <f>UPPER(DATA!$C$8)</f>
        <v>NUMBER</v>
      </c>
      <c r="G8" s="99">
        <f>INDEX(DATA!$D$7:$D$10,MATCH(COMPOSITION!$F$8,DATA!$C$7:$C$10,0))</f>
        <v>53</v>
      </c>
      <c r="N8" s="100" t="str">
        <f>UPPER(DATA!$C$8)</f>
        <v>NUMBER</v>
      </c>
      <c r="O8" s="99">
        <f>INDEX(DATA!$D$7:$D$10,MATCH(COMPOSITION!$F$8,DATA!$C$7:$C$10,0))</f>
        <v>53</v>
      </c>
    </row>
    <row r="9" spans="1:15" ht="13.35" customHeight="1" x14ac:dyDescent="0.25">
      <c r="A9" s="126"/>
      <c r="F9" s="101"/>
      <c r="G9" s="99"/>
      <c r="I9" s="126"/>
      <c r="N9" s="101"/>
      <c r="O9" s="99"/>
    </row>
    <row r="10" spans="1:15" ht="13.35" customHeight="1" thickBot="1" x14ac:dyDescent="0.3"/>
    <row r="11" spans="1:15" ht="13.35" customHeight="1" thickTop="1" thickBot="1" x14ac:dyDescent="0.3">
      <c r="A11" s="291" t="s">
        <v>0</v>
      </c>
      <c r="B11" s="291"/>
      <c r="C11" s="291"/>
      <c r="D11" s="291"/>
      <c r="E11" s="102"/>
      <c r="F11" s="102" t="str">
        <f>PROPER(DATA!$R$8)</f>
        <v>Composition:</v>
      </c>
      <c r="G11" s="103" t="str">
        <f>PROPER(INDEX(DATA!$S$8:$S$8,MATCH(COMPOSITION!$F$11,DATA!$R$8:$R$8,0)))</f>
        <v>1Er Trimestre</v>
      </c>
      <c r="I11" s="291" t="s">
        <v>0</v>
      </c>
      <c r="J11" s="291"/>
      <c r="K11" s="291"/>
      <c r="L11" s="291"/>
      <c r="M11" s="102"/>
      <c r="N11" s="102" t="str">
        <f>PROPER(DATA!$R$8)</f>
        <v>Composition:</v>
      </c>
      <c r="O11" s="103" t="str">
        <f>PROPER(INDEX(DATA!$S$8:$S$8,MATCH(COMPOSITION!$F$11,DATA!$R$8:$R$8,0)))</f>
        <v>1Er Trimestre</v>
      </c>
    </row>
    <row r="12" spans="1:15" ht="13.35" customHeight="1" thickTop="1" x14ac:dyDescent="0.25"/>
    <row r="13" spans="1:15" ht="13.35" customHeight="1" x14ac:dyDescent="0.25">
      <c r="A13" s="104" t="str">
        <f>PROPER(DATA!$A$18)</f>
        <v xml:space="preserve">N° Code </v>
      </c>
      <c r="B13" s="105">
        <v>3</v>
      </c>
      <c r="C13" s="106" t="str">
        <f>UPPER(INDEX(DATA!$B$19:$B$118,MATCH(COMPOSITION!$B$13,DATA!$A$19:$A$118,0)))</f>
        <v>JAIME</v>
      </c>
      <c r="D13" s="106"/>
      <c r="E13" s="106"/>
      <c r="F13" s="106"/>
      <c r="G13" s="106" t="str">
        <f>UPPER(INDEX(DATA!$C$19:$C$118,MATCH(COMPOSITION!$B$13,DATA!$A$19:$A$118,0)))</f>
        <v>LANNISTER</v>
      </c>
      <c r="I13" s="104" t="str">
        <f>PROPER(DATA!$A$18)</f>
        <v xml:space="preserve">N° Code </v>
      </c>
      <c r="J13" s="105">
        <v>3</v>
      </c>
      <c r="K13" s="106" t="str">
        <f>UPPER(INDEX(DATA!$B$19:$B$118,MATCH(COMPOSITION!$J$13,DATA!$A$19:$A$118,0)))</f>
        <v>JAIME</v>
      </c>
      <c r="L13" s="106"/>
      <c r="M13" s="106"/>
      <c r="N13" s="106"/>
      <c r="O13" s="106" t="str">
        <f>UPPER(INDEX(DATA!$C$19:$C$118,MATCH(COMPOSITION!$J$13,DATA!$A$19:$A$118,0)))</f>
        <v>LANNISTER</v>
      </c>
    </row>
    <row r="14" spans="1:15" ht="13.35" customHeight="1" x14ac:dyDescent="0.25">
      <c r="A14" s="108"/>
      <c r="B14" s="101" t="str">
        <f>DATA!$D$18</f>
        <v>Birth</v>
      </c>
      <c r="C14" s="147">
        <f>INDEX(DATA!$D$19:$D$118,MATCH(COMPOSITION!$B$13,DATA!$A$19:$A$118,0))</f>
        <v>0</v>
      </c>
      <c r="D14" s="97" t="str">
        <f>DATA!$E$18</f>
        <v>at</v>
      </c>
      <c r="E14" s="109" t="str">
        <f>PROPER(INDEX(DATA!$E$19:$E$118,MATCH(COMPOSITION!$B$13,DATA!$A$19:$A$118,0)))</f>
        <v/>
      </c>
      <c r="I14" s="108"/>
      <c r="J14" s="101" t="str">
        <f>DATA!$D$18</f>
        <v>Birth</v>
      </c>
      <c r="K14" s="147">
        <f>INDEX(DATA!$D$19:$D$118,MATCH(COMPOSITION!$J$13,DATA!$A$19:$A$118,0))</f>
        <v>0</v>
      </c>
      <c r="L14" s="97" t="str">
        <f>DATA!$E$18</f>
        <v>at</v>
      </c>
      <c r="M14" s="109" t="str">
        <f>PROPER(INDEX(DATA!$E$19:$E$118,MATCH(COMPOSITION!$J$13,DATA!$A$19:$A$118,0)))</f>
        <v/>
      </c>
    </row>
    <row r="15" spans="1:15" ht="13.35" customHeight="1" x14ac:dyDescent="0.25">
      <c r="A15" s="108"/>
      <c r="B15" s="152"/>
      <c r="C15" s="109"/>
      <c r="D15" s="97"/>
      <c r="E15" s="99"/>
      <c r="F15" s="99"/>
      <c r="G15" s="99"/>
      <c r="I15" s="108"/>
      <c r="J15" s="152"/>
      <c r="K15" s="109"/>
      <c r="L15" s="97"/>
      <c r="M15" s="99"/>
      <c r="N15" s="99"/>
      <c r="O15" s="99"/>
    </row>
    <row r="16" spans="1:15" ht="13.35" customHeight="1" x14ac:dyDescent="0.25">
      <c r="B16" s="155">
        <f>$B$13</f>
        <v>3</v>
      </c>
      <c r="J16" s="155">
        <f>$J$13</f>
        <v>3</v>
      </c>
    </row>
    <row r="17" spans="2:2828" s="106" customFormat="1" ht="13.35" customHeight="1" thickBot="1" x14ac:dyDescent="0.3">
      <c r="B17" s="110" t="str">
        <f>UPPER(DATA!$G$15)</f>
        <v>DOMAINE</v>
      </c>
      <c r="C17" s="110" t="s">
        <v>155</v>
      </c>
      <c r="D17" s="111" t="s">
        <v>1</v>
      </c>
      <c r="E17" s="119" t="str">
        <f>PROPER(RESULTS!$D$15)</f>
        <v>Maxi</v>
      </c>
      <c r="F17" s="111" t="s">
        <v>156</v>
      </c>
      <c r="G17" s="110" t="str">
        <f>PROPER(RESULTS!$AA$14)</f>
        <v>Coef. Total</v>
      </c>
      <c r="H17" s="97"/>
      <c r="J17" s="110" t="str">
        <f>UPPER(DATA!$G$15)</f>
        <v>DOMAINE</v>
      </c>
      <c r="K17" s="110" t="s">
        <v>155</v>
      </c>
      <c r="L17" s="181" t="s">
        <v>1</v>
      </c>
      <c r="M17" s="119" t="str">
        <f>PROPER(RESULTS!$D$15)</f>
        <v>Maxi</v>
      </c>
      <c r="N17" s="111" t="s">
        <v>156</v>
      </c>
      <c r="O17" s="110" t="str">
        <f>PROPER(RESULTS!$AA$14)</f>
        <v>Coef. Total</v>
      </c>
      <c r="P17" s="9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7"/>
      <c r="NJ17" s="107"/>
      <c r="NK17" s="107"/>
      <c r="NL17" s="107"/>
      <c r="NM17" s="107"/>
      <c r="NN17" s="107"/>
      <c r="NO17" s="107"/>
      <c r="NP17" s="107"/>
      <c r="NQ17" s="107"/>
      <c r="NR17" s="107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7"/>
      <c r="SD17" s="107"/>
      <c r="SE17" s="107"/>
      <c r="SF17" s="107"/>
      <c r="SG17" s="107"/>
      <c r="SH17" s="107"/>
      <c r="SI17" s="107"/>
      <c r="SJ17" s="107"/>
      <c r="SK17" s="107"/>
      <c r="SL17" s="107"/>
      <c r="SM17" s="107"/>
      <c r="SN17" s="107"/>
      <c r="SO17" s="107"/>
      <c r="SP17" s="107"/>
      <c r="SQ17" s="107"/>
      <c r="SR17" s="107"/>
      <c r="SS17" s="107"/>
      <c r="ST17" s="107"/>
      <c r="SU17" s="107"/>
      <c r="SV17" s="107"/>
      <c r="SW17" s="107"/>
      <c r="SX17" s="107"/>
      <c r="SY17" s="107"/>
      <c r="SZ17" s="107"/>
      <c r="TA17" s="107"/>
      <c r="TB17" s="107"/>
      <c r="TC17" s="107"/>
      <c r="TD17" s="107"/>
      <c r="TE17" s="107"/>
      <c r="TF17" s="107"/>
      <c r="TG17" s="107"/>
      <c r="TH17" s="107"/>
      <c r="TI17" s="107"/>
      <c r="TJ17" s="107"/>
      <c r="TK17" s="107"/>
      <c r="TL17" s="107"/>
      <c r="TM17" s="107"/>
      <c r="TN17" s="107"/>
      <c r="TO17" s="107"/>
      <c r="TP17" s="107"/>
      <c r="TQ17" s="107"/>
      <c r="TR17" s="107"/>
      <c r="TS17" s="107"/>
      <c r="TT17" s="107"/>
      <c r="TU17" s="107"/>
      <c r="TV17" s="107"/>
      <c r="TW17" s="107"/>
      <c r="TX17" s="107"/>
      <c r="TY17" s="107"/>
      <c r="TZ17" s="107"/>
      <c r="UA17" s="107"/>
      <c r="UB17" s="107"/>
      <c r="UC17" s="107"/>
      <c r="UD17" s="107"/>
      <c r="UE17" s="107"/>
      <c r="UF17" s="107"/>
      <c r="UG17" s="107"/>
      <c r="UH17" s="107"/>
      <c r="UI17" s="107"/>
      <c r="UJ17" s="107"/>
      <c r="UK17" s="107"/>
      <c r="UL17" s="107"/>
      <c r="UM17" s="107"/>
      <c r="UN17" s="107"/>
      <c r="UO17" s="107"/>
      <c r="UP17" s="107"/>
      <c r="UQ17" s="107"/>
      <c r="UR17" s="107"/>
      <c r="US17" s="107"/>
      <c r="UT17" s="107"/>
      <c r="UU17" s="107"/>
      <c r="UV17" s="107"/>
      <c r="UW17" s="107"/>
      <c r="UX17" s="107"/>
      <c r="UY17" s="107"/>
      <c r="UZ17" s="107"/>
      <c r="VA17" s="107"/>
      <c r="VB17" s="107"/>
      <c r="VC17" s="107"/>
      <c r="VD17" s="107"/>
      <c r="VE17" s="107"/>
      <c r="VF17" s="107"/>
      <c r="VG17" s="107"/>
      <c r="VH17" s="107"/>
      <c r="VI17" s="107"/>
      <c r="VJ17" s="107"/>
      <c r="VK17" s="107"/>
      <c r="VL17" s="107"/>
      <c r="VM17" s="107"/>
      <c r="VN17" s="107"/>
      <c r="VO17" s="107"/>
      <c r="VP17" s="107"/>
      <c r="VQ17" s="107"/>
      <c r="VR17" s="107"/>
      <c r="VS17" s="107"/>
      <c r="VT17" s="107"/>
      <c r="VU17" s="107"/>
      <c r="VV17" s="107"/>
      <c r="VW17" s="107"/>
      <c r="VX17" s="107"/>
      <c r="VY17" s="107"/>
      <c r="VZ17" s="107"/>
      <c r="WA17" s="107"/>
      <c r="WB17" s="107"/>
      <c r="WC17" s="107"/>
      <c r="WD17" s="107"/>
      <c r="WE17" s="107"/>
      <c r="WF17" s="107"/>
      <c r="WG17" s="107"/>
      <c r="WH17" s="107"/>
      <c r="WI17" s="107"/>
      <c r="WJ17" s="107"/>
      <c r="WK17" s="107"/>
      <c r="WL17" s="107"/>
      <c r="WM17" s="107"/>
      <c r="WN17" s="107"/>
      <c r="WO17" s="107"/>
      <c r="WP17" s="107"/>
      <c r="WQ17" s="107"/>
      <c r="WR17" s="107"/>
      <c r="WS17" s="107"/>
      <c r="WT17" s="107"/>
      <c r="WU17" s="107"/>
      <c r="WV17" s="107"/>
      <c r="WW17" s="107"/>
      <c r="WX17" s="107"/>
      <c r="WY17" s="107"/>
      <c r="WZ17" s="107"/>
      <c r="XA17" s="107"/>
      <c r="XB17" s="107"/>
      <c r="XC17" s="107"/>
      <c r="XD17" s="107"/>
      <c r="XE17" s="107"/>
      <c r="XF17" s="107"/>
      <c r="XG17" s="107"/>
      <c r="XH17" s="107"/>
      <c r="XI17" s="107"/>
      <c r="XJ17" s="107"/>
      <c r="XK17" s="107"/>
      <c r="XL17" s="107"/>
      <c r="XM17" s="107"/>
      <c r="XN17" s="107"/>
      <c r="XO17" s="107"/>
      <c r="XP17" s="107"/>
      <c r="XQ17" s="107"/>
      <c r="XR17" s="107"/>
      <c r="XS17" s="107"/>
      <c r="XT17" s="107"/>
      <c r="XU17" s="107"/>
      <c r="XV17" s="107"/>
      <c r="XW17" s="107"/>
      <c r="XX17" s="107"/>
      <c r="XY17" s="107"/>
      <c r="XZ17" s="107"/>
      <c r="YA17" s="107"/>
      <c r="YB17" s="107"/>
      <c r="YC17" s="107"/>
      <c r="YD17" s="107"/>
      <c r="YE17" s="107"/>
      <c r="YF17" s="107"/>
      <c r="YG17" s="107"/>
      <c r="YH17" s="107"/>
      <c r="YI17" s="107"/>
      <c r="YJ17" s="107"/>
      <c r="YK17" s="107"/>
      <c r="YL17" s="107"/>
      <c r="YM17" s="107"/>
      <c r="YN17" s="107"/>
      <c r="YO17" s="107"/>
      <c r="YP17" s="107"/>
      <c r="YQ17" s="107"/>
      <c r="YR17" s="107"/>
      <c r="YS17" s="107"/>
      <c r="YT17" s="107"/>
      <c r="YU17" s="107"/>
      <c r="YV17" s="107"/>
      <c r="YW17" s="107"/>
      <c r="YX17" s="107"/>
      <c r="YY17" s="107"/>
      <c r="YZ17" s="107"/>
      <c r="ZA17" s="107"/>
      <c r="ZB17" s="107"/>
      <c r="ZC17" s="107"/>
      <c r="ZD17" s="107"/>
      <c r="ZE17" s="107"/>
      <c r="ZF17" s="107"/>
      <c r="ZG17" s="107"/>
      <c r="ZH17" s="107"/>
      <c r="ZI17" s="107"/>
      <c r="ZJ17" s="107"/>
      <c r="ZK17" s="107"/>
      <c r="ZL17" s="107"/>
      <c r="ZM17" s="107"/>
      <c r="ZN17" s="107"/>
      <c r="ZO17" s="107"/>
      <c r="ZP17" s="107"/>
      <c r="ZQ17" s="107"/>
      <c r="ZR17" s="107"/>
      <c r="ZS17" s="107"/>
      <c r="ZT17" s="107"/>
      <c r="ZU17" s="107"/>
      <c r="ZV17" s="107"/>
      <c r="ZW17" s="107"/>
      <c r="ZX17" s="107"/>
      <c r="ZY17" s="107"/>
      <c r="ZZ17" s="107"/>
      <c r="AAA17" s="107"/>
      <c r="AAB17" s="107"/>
      <c r="AAC17" s="107"/>
      <c r="AAD17" s="107"/>
      <c r="AAE17" s="107"/>
      <c r="AAF17" s="107"/>
      <c r="AAG17" s="107"/>
      <c r="AAH17" s="107"/>
      <c r="AAI17" s="107"/>
      <c r="AAJ17" s="107"/>
      <c r="AAK17" s="107"/>
      <c r="AAL17" s="107"/>
      <c r="AAM17" s="107"/>
      <c r="AAN17" s="107"/>
      <c r="AAO17" s="107"/>
      <c r="AAP17" s="107"/>
      <c r="AAQ17" s="107"/>
      <c r="AAR17" s="107"/>
      <c r="AAS17" s="107"/>
      <c r="AAT17" s="107"/>
      <c r="AAU17" s="107"/>
      <c r="AAV17" s="107"/>
      <c r="AAW17" s="107"/>
      <c r="AAX17" s="107"/>
      <c r="AAY17" s="107"/>
      <c r="AAZ17" s="107"/>
      <c r="ABA17" s="107"/>
      <c r="ABB17" s="107"/>
      <c r="ABC17" s="107"/>
      <c r="ABD17" s="107"/>
      <c r="ABE17" s="107"/>
      <c r="ABF17" s="107"/>
      <c r="ABG17" s="107"/>
      <c r="ABH17" s="107"/>
      <c r="ABI17" s="107"/>
      <c r="ABJ17" s="107"/>
      <c r="ABK17" s="107"/>
      <c r="ABL17" s="107"/>
      <c r="ABM17" s="107"/>
      <c r="ABN17" s="107"/>
      <c r="ABO17" s="107"/>
      <c r="ABP17" s="107"/>
      <c r="ABQ17" s="107"/>
      <c r="ABR17" s="107"/>
      <c r="ABS17" s="107"/>
      <c r="ABT17" s="107"/>
      <c r="ABU17" s="107"/>
      <c r="ABV17" s="107"/>
      <c r="ABW17" s="107"/>
      <c r="ABX17" s="107"/>
      <c r="ABY17" s="107"/>
      <c r="ABZ17" s="107"/>
      <c r="ACA17" s="107"/>
      <c r="ACB17" s="107"/>
      <c r="ACC17" s="107"/>
      <c r="ACD17" s="107"/>
      <c r="ACE17" s="107"/>
      <c r="ACF17" s="107"/>
      <c r="ACG17" s="107"/>
      <c r="ACH17" s="107"/>
      <c r="ACI17" s="107"/>
      <c r="ACJ17" s="107"/>
      <c r="ACK17" s="107"/>
      <c r="ACL17" s="107"/>
      <c r="ACM17" s="107"/>
      <c r="ACN17" s="107"/>
      <c r="ACO17" s="107"/>
      <c r="ACP17" s="107"/>
      <c r="ACQ17" s="107"/>
      <c r="ACR17" s="107"/>
      <c r="ACS17" s="107"/>
      <c r="ACT17" s="107"/>
      <c r="ACU17" s="107"/>
      <c r="ACV17" s="107"/>
      <c r="ACW17" s="107"/>
      <c r="ACX17" s="107"/>
      <c r="ACY17" s="107"/>
      <c r="ACZ17" s="107"/>
      <c r="ADA17" s="107"/>
      <c r="ADB17" s="107"/>
      <c r="ADC17" s="107"/>
      <c r="ADD17" s="107"/>
      <c r="ADE17" s="107"/>
      <c r="ADF17" s="107"/>
      <c r="ADG17" s="107"/>
      <c r="ADH17" s="107"/>
      <c r="ADI17" s="107"/>
      <c r="ADJ17" s="107"/>
      <c r="ADK17" s="107"/>
      <c r="ADL17" s="107"/>
      <c r="ADM17" s="107"/>
      <c r="ADN17" s="107"/>
      <c r="ADO17" s="107"/>
      <c r="ADP17" s="107"/>
      <c r="ADQ17" s="107"/>
      <c r="ADR17" s="107"/>
      <c r="ADS17" s="107"/>
      <c r="ADT17" s="107"/>
      <c r="ADU17" s="107"/>
      <c r="ADV17" s="107"/>
      <c r="ADW17" s="107"/>
      <c r="ADX17" s="107"/>
      <c r="ADY17" s="107"/>
      <c r="ADZ17" s="107"/>
      <c r="AEA17" s="107"/>
      <c r="AEB17" s="107"/>
      <c r="AEC17" s="107"/>
      <c r="AED17" s="107"/>
      <c r="AEE17" s="107"/>
      <c r="AEF17" s="107"/>
      <c r="AEG17" s="107"/>
      <c r="AEH17" s="107"/>
      <c r="AEI17" s="107"/>
      <c r="AEJ17" s="107"/>
      <c r="AEK17" s="107"/>
      <c r="AEL17" s="107"/>
      <c r="AEM17" s="107"/>
      <c r="AEN17" s="107"/>
      <c r="AEO17" s="107"/>
      <c r="AEP17" s="107"/>
      <c r="AEQ17" s="107"/>
      <c r="AER17" s="107"/>
      <c r="AES17" s="107"/>
      <c r="AET17" s="107"/>
      <c r="AEU17" s="107"/>
      <c r="AEV17" s="107"/>
      <c r="AEW17" s="107"/>
      <c r="AEX17" s="107"/>
      <c r="AEY17" s="107"/>
      <c r="AEZ17" s="107"/>
      <c r="AFA17" s="107"/>
      <c r="AFB17" s="107"/>
      <c r="AFC17" s="107"/>
      <c r="AFD17" s="107"/>
      <c r="AFE17" s="107"/>
      <c r="AFF17" s="107"/>
      <c r="AFG17" s="107"/>
      <c r="AFH17" s="107"/>
      <c r="AFI17" s="107"/>
      <c r="AFJ17" s="107"/>
      <c r="AFK17" s="107"/>
      <c r="AFL17" s="107"/>
      <c r="AFM17" s="107"/>
      <c r="AFN17" s="107"/>
      <c r="AFO17" s="107"/>
      <c r="AFP17" s="107"/>
      <c r="AFQ17" s="107"/>
      <c r="AFR17" s="107"/>
      <c r="AFS17" s="107"/>
      <c r="AFT17" s="107"/>
      <c r="AFU17" s="107"/>
      <c r="AFV17" s="107"/>
      <c r="AFW17" s="107"/>
      <c r="AFX17" s="107"/>
      <c r="AFY17" s="107"/>
      <c r="AFZ17" s="107"/>
      <c r="AGA17" s="107"/>
      <c r="AGB17" s="107"/>
      <c r="AGC17" s="107"/>
      <c r="AGD17" s="107"/>
      <c r="AGE17" s="107"/>
      <c r="AGF17" s="107"/>
      <c r="AGG17" s="107"/>
      <c r="AGH17" s="107"/>
      <c r="AGI17" s="107"/>
      <c r="AGJ17" s="107"/>
      <c r="AGK17" s="107"/>
      <c r="AGL17" s="107"/>
      <c r="AGM17" s="107"/>
      <c r="AGN17" s="107"/>
      <c r="AGO17" s="107"/>
      <c r="AGP17" s="107"/>
      <c r="AGQ17" s="107"/>
      <c r="AGR17" s="107"/>
      <c r="AGS17" s="107"/>
      <c r="AGT17" s="107"/>
      <c r="AGU17" s="107"/>
      <c r="AGV17" s="107"/>
      <c r="AGW17" s="107"/>
      <c r="AGX17" s="107"/>
      <c r="AGY17" s="107"/>
      <c r="AGZ17" s="107"/>
      <c r="AHA17" s="107"/>
      <c r="AHB17" s="107"/>
      <c r="AHC17" s="107"/>
      <c r="AHD17" s="107"/>
      <c r="AHE17" s="107"/>
      <c r="AHF17" s="107"/>
      <c r="AHG17" s="107"/>
      <c r="AHH17" s="107"/>
      <c r="AHI17" s="107"/>
      <c r="AHJ17" s="107"/>
      <c r="AHK17" s="107"/>
      <c r="AHL17" s="107"/>
      <c r="AHM17" s="107"/>
      <c r="AHN17" s="107"/>
      <c r="AHO17" s="107"/>
      <c r="AHP17" s="107"/>
      <c r="AHQ17" s="107"/>
      <c r="AHR17" s="107"/>
      <c r="AHS17" s="107"/>
      <c r="AHT17" s="107"/>
      <c r="AHU17" s="107"/>
      <c r="AHV17" s="107"/>
      <c r="AHW17" s="107"/>
      <c r="AHX17" s="107"/>
      <c r="AHY17" s="107"/>
      <c r="AHZ17" s="107"/>
      <c r="AIA17" s="107"/>
      <c r="AIB17" s="107"/>
      <c r="AIC17" s="107"/>
      <c r="AID17" s="107"/>
      <c r="AIE17" s="107"/>
      <c r="AIF17" s="107"/>
      <c r="AIG17" s="107"/>
      <c r="AIH17" s="107"/>
      <c r="AII17" s="107"/>
      <c r="AIJ17" s="107"/>
      <c r="AIK17" s="107"/>
      <c r="AIL17" s="107"/>
      <c r="AIM17" s="107"/>
      <c r="AIN17" s="107"/>
      <c r="AIO17" s="107"/>
      <c r="AIP17" s="107"/>
      <c r="AIQ17" s="107"/>
      <c r="AIR17" s="107"/>
      <c r="AIS17" s="107"/>
      <c r="AIT17" s="107"/>
      <c r="AIU17" s="107"/>
      <c r="AIV17" s="107"/>
      <c r="AIW17" s="107"/>
      <c r="AIX17" s="107"/>
      <c r="AIY17" s="107"/>
      <c r="AIZ17" s="107"/>
      <c r="AJA17" s="107"/>
      <c r="AJB17" s="107"/>
      <c r="AJC17" s="107"/>
      <c r="AJD17" s="107"/>
      <c r="AJE17" s="107"/>
      <c r="AJF17" s="107"/>
      <c r="AJG17" s="107"/>
      <c r="AJH17" s="107"/>
      <c r="AJI17" s="107"/>
      <c r="AJJ17" s="107"/>
      <c r="AJK17" s="107"/>
      <c r="AJL17" s="107"/>
      <c r="AJM17" s="107"/>
      <c r="AJN17" s="107"/>
      <c r="AJO17" s="107"/>
      <c r="AJP17" s="107"/>
      <c r="AJQ17" s="107"/>
      <c r="AJR17" s="107"/>
      <c r="AJS17" s="107"/>
      <c r="AJT17" s="107"/>
      <c r="AJU17" s="107"/>
      <c r="AJV17" s="107"/>
      <c r="AJW17" s="107"/>
      <c r="AJX17" s="107"/>
      <c r="AJY17" s="107"/>
      <c r="AJZ17" s="107"/>
      <c r="AKA17" s="107"/>
      <c r="AKB17" s="107"/>
      <c r="AKC17" s="107"/>
      <c r="AKD17" s="107"/>
      <c r="AKE17" s="107"/>
      <c r="AKF17" s="107"/>
      <c r="AKG17" s="107"/>
      <c r="AKH17" s="107"/>
      <c r="AKI17" s="107"/>
      <c r="AKJ17" s="107"/>
      <c r="AKK17" s="107"/>
      <c r="AKL17" s="107"/>
      <c r="AKM17" s="107"/>
      <c r="AKN17" s="107"/>
      <c r="AKO17" s="107"/>
      <c r="AKP17" s="107"/>
      <c r="AKQ17" s="107"/>
      <c r="AKR17" s="107"/>
      <c r="AKS17" s="107"/>
      <c r="AKT17" s="107"/>
      <c r="AKU17" s="107"/>
      <c r="AKV17" s="107"/>
      <c r="AKW17" s="107"/>
      <c r="AKX17" s="107"/>
      <c r="AKY17" s="107"/>
      <c r="AKZ17" s="107"/>
      <c r="ALA17" s="107"/>
      <c r="ALB17" s="107"/>
      <c r="ALC17" s="107"/>
      <c r="ALD17" s="107"/>
      <c r="ALE17" s="107"/>
      <c r="ALF17" s="107"/>
      <c r="ALG17" s="107"/>
      <c r="ALH17" s="107"/>
      <c r="ALI17" s="107"/>
      <c r="ALJ17" s="107"/>
      <c r="ALK17" s="107"/>
      <c r="ALL17" s="107"/>
      <c r="ALM17" s="107"/>
      <c r="ALN17" s="107"/>
      <c r="ALO17" s="107"/>
      <c r="ALP17" s="107"/>
      <c r="ALQ17" s="107"/>
      <c r="ALR17" s="107"/>
      <c r="ALS17" s="107"/>
      <c r="ALT17" s="107"/>
      <c r="ALU17" s="107"/>
      <c r="ALV17" s="107"/>
      <c r="ALW17" s="107"/>
      <c r="ALX17" s="107"/>
      <c r="ALY17" s="107"/>
      <c r="ALZ17" s="107"/>
      <c r="AMA17" s="107"/>
      <c r="AMB17" s="107"/>
      <c r="AMC17" s="107"/>
      <c r="AMD17" s="107"/>
      <c r="AME17" s="107"/>
      <c r="AMF17" s="107"/>
      <c r="AMG17" s="107"/>
      <c r="AMH17" s="107"/>
      <c r="AMI17" s="107"/>
      <c r="AMJ17" s="107"/>
      <c r="AMK17" s="107"/>
      <c r="AML17" s="107"/>
      <c r="AMM17" s="107"/>
      <c r="AMN17" s="107"/>
      <c r="AMO17" s="107"/>
      <c r="AMP17" s="107"/>
      <c r="AMQ17" s="107"/>
      <c r="AMR17" s="107"/>
      <c r="AMS17" s="107"/>
      <c r="AMT17" s="107"/>
      <c r="AMU17" s="107"/>
      <c r="AMV17" s="107"/>
      <c r="AMW17" s="107"/>
      <c r="AMX17" s="107"/>
      <c r="AMY17" s="107"/>
      <c r="AMZ17" s="107"/>
      <c r="ANA17" s="107"/>
      <c r="ANB17" s="107"/>
      <c r="ANC17" s="107"/>
      <c r="AND17" s="107"/>
      <c r="ANE17" s="107"/>
      <c r="ANF17" s="107"/>
      <c r="ANG17" s="107"/>
      <c r="ANH17" s="107"/>
      <c r="ANI17" s="107"/>
      <c r="ANJ17" s="107"/>
      <c r="ANK17" s="107"/>
      <c r="ANL17" s="107"/>
      <c r="ANM17" s="107"/>
      <c r="ANN17" s="107"/>
      <c r="ANO17" s="107"/>
      <c r="ANP17" s="107"/>
      <c r="ANQ17" s="107"/>
      <c r="ANR17" s="107"/>
      <c r="ANS17" s="107"/>
      <c r="ANT17" s="107"/>
      <c r="ANU17" s="107"/>
      <c r="ANV17" s="107"/>
      <c r="ANW17" s="107"/>
      <c r="ANX17" s="107"/>
      <c r="ANY17" s="107"/>
      <c r="ANZ17" s="107"/>
      <c r="AOA17" s="107"/>
      <c r="AOB17" s="107"/>
      <c r="AOC17" s="107"/>
      <c r="AOD17" s="107"/>
      <c r="AOE17" s="107"/>
      <c r="AOF17" s="107"/>
      <c r="AOG17" s="107"/>
      <c r="AOH17" s="107"/>
      <c r="AOI17" s="107"/>
      <c r="AOJ17" s="107"/>
      <c r="AOK17" s="107"/>
      <c r="AOL17" s="107"/>
      <c r="AOM17" s="107"/>
      <c r="AON17" s="107"/>
      <c r="AOO17" s="107"/>
      <c r="AOP17" s="107"/>
      <c r="AOQ17" s="107"/>
      <c r="AOR17" s="107"/>
      <c r="AOS17" s="107"/>
      <c r="AOT17" s="107"/>
      <c r="AOU17" s="107"/>
      <c r="AOV17" s="107"/>
      <c r="AOW17" s="107"/>
      <c r="AOX17" s="107"/>
      <c r="AOY17" s="107"/>
      <c r="AOZ17" s="107"/>
      <c r="APA17" s="107"/>
      <c r="APB17" s="107"/>
      <c r="APC17" s="107"/>
      <c r="APD17" s="107"/>
      <c r="APE17" s="107"/>
      <c r="APF17" s="107"/>
      <c r="APG17" s="107"/>
      <c r="APH17" s="107"/>
      <c r="API17" s="107"/>
      <c r="APJ17" s="107"/>
      <c r="APK17" s="107"/>
      <c r="APL17" s="107"/>
      <c r="APM17" s="107"/>
      <c r="APN17" s="107"/>
      <c r="APO17" s="107"/>
      <c r="APP17" s="107"/>
      <c r="APQ17" s="107"/>
      <c r="APR17" s="107"/>
      <c r="APS17" s="107"/>
      <c r="APT17" s="107"/>
      <c r="APU17" s="107"/>
      <c r="APV17" s="107"/>
      <c r="APW17" s="107"/>
      <c r="APX17" s="107"/>
      <c r="APY17" s="107"/>
      <c r="APZ17" s="107"/>
      <c r="AQA17" s="107"/>
      <c r="AQB17" s="107"/>
      <c r="AQC17" s="107"/>
      <c r="AQD17" s="107"/>
      <c r="AQE17" s="107"/>
      <c r="AQF17" s="107"/>
      <c r="AQG17" s="107"/>
      <c r="AQH17" s="107"/>
      <c r="AQI17" s="107"/>
      <c r="AQJ17" s="107"/>
      <c r="AQK17" s="107"/>
      <c r="AQL17" s="107"/>
      <c r="AQM17" s="107"/>
      <c r="AQN17" s="107"/>
      <c r="AQO17" s="107"/>
      <c r="AQP17" s="107"/>
      <c r="AQQ17" s="107"/>
      <c r="AQR17" s="107"/>
      <c r="AQS17" s="107"/>
      <c r="AQT17" s="107"/>
      <c r="AQU17" s="107"/>
      <c r="AQV17" s="107"/>
      <c r="AQW17" s="107"/>
      <c r="AQX17" s="107"/>
      <c r="AQY17" s="107"/>
      <c r="AQZ17" s="107"/>
      <c r="ARA17" s="107"/>
      <c r="ARB17" s="107"/>
      <c r="ARC17" s="107"/>
      <c r="ARD17" s="107"/>
      <c r="ARE17" s="107"/>
      <c r="ARF17" s="107"/>
      <c r="ARG17" s="107"/>
      <c r="ARH17" s="107"/>
      <c r="ARI17" s="107"/>
      <c r="ARJ17" s="107"/>
      <c r="ARK17" s="107"/>
      <c r="ARL17" s="107"/>
      <c r="ARM17" s="107"/>
      <c r="ARN17" s="107"/>
      <c r="ARO17" s="107"/>
      <c r="ARP17" s="107"/>
      <c r="ARQ17" s="107"/>
      <c r="ARR17" s="107"/>
      <c r="ARS17" s="107"/>
      <c r="ART17" s="107"/>
      <c r="ARU17" s="107"/>
      <c r="ARV17" s="107"/>
      <c r="ARW17" s="107"/>
      <c r="ARX17" s="107"/>
      <c r="ARY17" s="107"/>
      <c r="ARZ17" s="107"/>
      <c r="ASA17" s="107"/>
      <c r="ASB17" s="107"/>
      <c r="ASC17" s="107"/>
      <c r="ASD17" s="107"/>
      <c r="ASE17" s="107"/>
      <c r="ASF17" s="107"/>
      <c r="ASG17" s="107"/>
      <c r="ASH17" s="107"/>
      <c r="ASI17" s="107"/>
      <c r="ASJ17" s="107"/>
      <c r="ASK17" s="107"/>
      <c r="ASL17" s="107"/>
      <c r="ASM17" s="107"/>
      <c r="ASN17" s="107"/>
      <c r="ASO17" s="107"/>
      <c r="ASP17" s="107"/>
      <c r="ASQ17" s="107"/>
      <c r="ASR17" s="107"/>
      <c r="ASS17" s="107"/>
      <c r="AST17" s="107"/>
      <c r="ASU17" s="107"/>
      <c r="ASV17" s="107"/>
      <c r="ASW17" s="107"/>
      <c r="ASX17" s="107"/>
      <c r="ASY17" s="107"/>
      <c r="ASZ17" s="107"/>
      <c r="ATA17" s="107"/>
      <c r="ATB17" s="107"/>
      <c r="ATC17" s="107"/>
      <c r="ATD17" s="107"/>
      <c r="ATE17" s="107"/>
      <c r="ATF17" s="107"/>
      <c r="ATG17" s="107"/>
      <c r="ATH17" s="107"/>
      <c r="ATI17" s="107"/>
      <c r="ATJ17" s="107"/>
      <c r="ATK17" s="107"/>
      <c r="ATL17" s="107"/>
      <c r="ATM17" s="107"/>
      <c r="ATN17" s="107"/>
      <c r="ATO17" s="107"/>
      <c r="ATP17" s="107"/>
      <c r="ATQ17" s="107"/>
      <c r="ATR17" s="107"/>
      <c r="ATS17" s="107"/>
      <c r="ATT17" s="107"/>
      <c r="ATU17" s="107"/>
      <c r="ATV17" s="107"/>
      <c r="ATW17" s="107"/>
      <c r="ATX17" s="107"/>
      <c r="ATY17" s="107"/>
      <c r="ATZ17" s="107"/>
      <c r="AUA17" s="107"/>
      <c r="AUB17" s="107"/>
      <c r="AUC17" s="107"/>
      <c r="AUD17" s="107"/>
      <c r="AUE17" s="107"/>
      <c r="AUF17" s="107"/>
      <c r="AUG17" s="107"/>
      <c r="AUH17" s="107"/>
      <c r="AUI17" s="107"/>
      <c r="AUJ17" s="107"/>
      <c r="AUK17" s="107"/>
      <c r="AUL17" s="107"/>
      <c r="AUM17" s="107"/>
      <c r="AUN17" s="107"/>
      <c r="AUO17" s="107"/>
      <c r="AUP17" s="107"/>
      <c r="AUQ17" s="107"/>
      <c r="AUR17" s="107"/>
      <c r="AUS17" s="107"/>
      <c r="AUT17" s="107"/>
      <c r="AUU17" s="107"/>
      <c r="AUV17" s="107"/>
      <c r="AUW17" s="107"/>
      <c r="AUX17" s="107"/>
      <c r="AUY17" s="107"/>
      <c r="AUZ17" s="107"/>
      <c r="AVA17" s="107"/>
      <c r="AVB17" s="107"/>
      <c r="AVC17" s="107"/>
      <c r="AVD17" s="107"/>
      <c r="AVE17" s="107"/>
      <c r="AVF17" s="107"/>
      <c r="AVG17" s="107"/>
      <c r="AVH17" s="107"/>
      <c r="AVI17" s="107"/>
      <c r="AVJ17" s="107"/>
      <c r="AVK17" s="107"/>
      <c r="AVL17" s="107"/>
      <c r="AVM17" s="107"/>
      <c r="AVN17" s="107"/>
      <c r="AVO17" s="107"/>
      <c r="AVP17" s="107"/>
      <c r="AVQ17" s="107"/>
      <c r="AVR17" s="107"/>
      <c r="AVS17" s="107"/>
      <c r="AVT17" s="107"/>
      <c r="AVU17" s="107"/>
      <c r="AVV17" s="107"/>
      <c r="AVW17" s="107"/>
      <c r="AVX17" s="107"/>
      <c r="AVY17" s="107"/>
      <c r="AVZ17" s="107"/>
      <c r="AWA17" s="107"/>
      <c r="AWB17" s="107"/>
      <c r="AWC17" s="107"/>
      <c r="AWD17" s="107"/>
      <c r="AWE17" s="107"/>
      <c r="AWF17" s="107"/>
      <c r="AWG17" s="107"/>
      <c r="AWH17" s="107"/>
      <c r="AWI17" s="107"/>
      <c r="AWJ17" s="107"/>
      <c r="AWK17" s="107"/>
      <c r="AWL17" s="107"/>
      <c r="AWM17" s="107"/>
      <c r="AWN17" s="107"/>
      <c r="AWO17" s="107"/>
      <c r="AWP17" s="107"/>
      <c r="AWQ17" s="107"/>
      <c r="AWR17" s="107"/>
      <c r="AWS17" s="107"/>
      <c r="AWT17" s="107"/>
      <c r="AWU17" s="107"/>
      <c r="AWV17" s="107"/>
      <c r="AWW17" s="107"/>
      <c r="AWX17" s="107"/>
      <c r="AWY17" s="107"/>
      <c r="AWZ17" s="107"/>
      <c r="AXA17" s="107"/>
      <c r="AXB17" s="107"/>
      <c r="AXC17" s="107"/>
      <c r="AXD17" s="107"/>
      <c r="AXE17" s="107"/>
      <c r="AXF17" s="107"/>
      <c r="AXG17" s="107"/>
      <c r="AXH17" s="107"/>
      <c r="AXI17" s="107"/>
      <c r="AXJ17" s="107"/>
      <c r="AXK17" s="107"/>
      <c r="AXL17" s="107"/>
      <c r="AXM17" s="107"/>
      <c r="AXN17" s="107"/>
      <c r="AXO17" s="107"/>
      <c r="AXP17" s="107"/>
      <c r="AXQ17" s="107"/>
      <c r="AXR17" s="107"/>
      <c r="AXS17" s="107"/>
      <c r="AXT17" s="107"/>
      <c r="AXU17" s="107"/>
      <c r="AXV17" s="107"/>
      <c r="AXW17" s="107"/>
      <c r="AXX17" s="107"/>
      <c r="AXY17" s="107"/>
      <c r="AXZ17" s="107"/>
      <c r="AYA17" s="107"/>
      <c r="AYB17" s="107"/>
      <c r="AYC17" s="107"/>
      <c r="AYD17" s="107"/>
      <c r="AYE17" s="107"/>
      <c r="AYF17" s="107"/>
      <c r="AYG17" s="107"/>
      <c r="AYH17" s="107"/>
      <c r="AYI17" s="107"/>
      <c r="AYJ17" s="107"/>
      <c r="AYK17" s="107"/>
      <c r="AYL17" s="107"/>
      <c r="AYM17" s="107"/>
      <c r="AYN17" s="107"/>
      <c r="AYO17" s="107"/>
      <c r="AYP17" s="107"/>
      <c r="AYQ17" s="107"/>
      <c r="AYR17" s="107"/>
      <c r="AYS17" s="107"/>
      <c r="AYT17" s="107"/>
      <c r="AYU17" s="107"/>
      <c r="AYV17" s="107"/>
      <c r="AYW17" s="107"/>
      <c r="AYX17" s="107"/>
      <c r="AYY17" s="107"/>
      <c r="AYZ17" s="107"/>
      <c r="AZA17" s="107"/>
      <c r="AZB17" s="107"/>
      <c r="AZC17" s="107"/>
      <c r="AZD17" s="107"/>
      <c r="AZE17" s="107"/>
      <c r="AZF17" s="107"/>
      <c r="AZG17" s="107"/>
      <c r="AZH17" s="107"/>
      <c r="AZI17" s="107"/>
      <c r="AZJ17" s="107"/>
      <c r="AZK17" s="107"/>
      <c r="AZL17" s="107"/>
      <c r="AZM17" s="107"/>
      <c r="AZN17" s="107"/>
      <c r="AZO17" s="107"/>
      <c r="AZP17" s="107"/>
      <c r="AZQ17" s="107"/>
      <c r="AZR17" s="107"/>
      <c r="AZS17" s="107"/>
      <c r="AZT17" s="107"/>
      <c r="AZU17" s="107"/>
      <c r="AZV17" s="107"/>
      <c r="AZW17" s="107"/>
      <c r="AZX17" s="107"/>
      <c r="AZY17" s="107"/>
      <c r="AZZ17" s="107"/>
      <c r="BAA17" s="107"/>
      <c r="BAB17" s="107"/>
      <c r="BAC17" s="107"/>
      <c r="BAD17" s="107"/>
      <c r="BAE17" s="107"/>
      <c r="BAF17" s="107"/>
      <c r="BAG17" s="107"/>
      <c r="BAH17" s="107"/>
      <c r="BAI17" s="107"/>
      <c r="BAJ17" s="107"/>
      <c r="BAK17" s="107"/>
      <c r="BAL17" s="107"/>
      <c r="BAM17" s="107"/>
      <c r="BAN17" s="107"/>
      <c r="BAO17" s="107"/>
      <c r="BAP17" s="107"/>
      <c r="BAQ17" s="107"/>
      <c r="BAR17" s="107"/>
      <c r="BAS17" s="107"/>
      <c r="BAT17" s="107"/>
      <c r="BAU17" s="107"/>
      <c r="BAV17" s="107"/>
      <c r="BAW17" s="107"/>
      <c r="BAX17" s="107"/>
      <c r="BAY17" s="107"/>
      <c r="BAZ17" s="107"/>
      <c r="BBA17" s="107"/>
      <c r="BBB17" s="107"/>
      <c r="BBC17" s="107"/>
      <c r="BBD17" s="107"/>
      <c r="BBE17" s="107"/>
      <c r="BBF17" s="107"/>
      <c r="BBG17" s="107"/>
      <c r="BBH17" s="107"/>
      <c r="BBI17" s="107"/>
      <c r="BBJ17" s="107"/>
      <c r="BBK17" s="107"/>
      <c r="BBL17" s="107"/>
      <c r="BBM17" s="107"/>
      <c r="BBN17" s="107"/>
      <c r="BBO17" s="107"/>
      <c r="BBP17" s="107"/>
      <c r="BBQ17" s="107"/>
      <c r="BBR17" s="107"/>
      <c r="BBS17" s="107"/>
      <c r="BBT17" s="107"/>
      <c r="BBU17" s="107"/>
      <c r="BBV17" s="107"/>
      <c r="BBW17" s="107"/>
      <c r="BBX17" s="107"/>
      <c r="BBY17" s="107"/>
      <c r="BBZ17" s="107"/>
      <c r="BCA17" s="107"/>
      <c r="BCB17" s="107"/>
      <c r="BCC17" s="107"/>
      <c r="BCD17" s="107"/>
      <c r="BCE17" s="107"/>
      <c r="BCF17" s="107"/>
      <c r="BCG17" s="107"/>
      <c r="BCH17" s="107"/>
      <c r="BCI17" s="107"/>
      <c r="BCJ17" s="107"/>
      <c r="BCK17" s="107"/>
      <c r="BCL17" s="107"/>
      <c r="BCM17" s="107"/>
      <c r="BCN17" s="107"/>
      <c r="BCO17" s="107"/>
      <c r="BCP17" s="107"/>
      <c r="BCQ17" s="107"/>
      <c r="BCR17" s="107"/>
      <c r="BCS17" s="107"/>
      <c r="BCT17" s="107"/>
      <c r="BCU17" s="107"/>
      <c r="BCV17" s="107"/>
      <c r="BCW17" s="107"/>
      <c r="BCX17" s="107"/>
      <c r="BCY17" s="107"/>
      <c r="BCZ17" s="107"/>
      <c r="BDA17" s="107"/>
      <c r="BDB17" s="107"/>
      <c r="BDC17" s="107"/>
      <c r="BDD17" s="107"/>
      <c r="BDE17" s="107"/>
      <c r="BDF17" s="107"/>
      <c r="BDG17" s="107"/>
      <c r="BDH17" s="107"/>
      <c r="BDI17" s="107"/>
      <c r="BDJ17" s="107"/>
      <c r="BDK17" s="107"/>
      <c r="BDL17" s="107"/>
      <c r="BDM17" s="107"/>
      <c r="BDN17" s="107"/>
      <c r="BDO17" s="107"/>
      <c r="BDP17" s="107"/>
      <c r="BDQ17" s="107"/>
      <c r="BDR17" s="107"/>
      <c r="BDS17" s="107"/>
      <c r="BDT17" s="107"/>
      <c r="BDU17" s="107"/>
      <c r="BDV17" s="107"/>
      <c r="BDW17" s="107"/>
      <c r="BDX17" s="107"/>
      <c r="BDY17" s="107"/>
      <c r="BDZ17" s="107"/>
      <c r="BEA17" s="107"/>
      <c r="BEB17" s="107"/>
      <c r="BEC17" s="107"/>
      <c r="BED17" s="107"/>
      <c r="BEE17" s="107"/>
      <c r="BEF17" s="107"/>
      <c r="BEG17" s="107"/>
      <c r="BEH17" s="107"/>
      <c r="BEI17" s="107"/>
      <c r="BEJ17" s="107"/>
      <c r="BEK17" s="107"/>
      <c r="BEL17" s="107"/>
      <c r="BEM17" s="107"/>
      <c r="BEN17" s="107"/>
      <c r="BEO17" s="107"/>
      <c r="BEP17" s="107"/>
      <c r="BEQ17" s="107"/>
      <c r="BER17" s="107"/>
      <c r="BES17" s="107"/>
      <c r="BET17" s="107"/>
      <c r="BEU17" s="107"/>
      <c r="BEV17" s="107"/>
      <c r="BEW17" s="107"/>
      <c r="BEX17" s="107"/>
      <c r="BEY17" s="107"/>
      <c r="BEZ17" s="107"/>
      <c r="BFA17" s="107"/>
      <c r="BFB17" s="107"/>
      <c r="BFC17" s="107"/>
      <c r="BFD17" s="107"/>
      <c r="BFE17" s="107"/>
      <c r="BFF17" s="107"/>
      <c r="BFG17" s="107"/>
      <c r="BFH17" s="107"/>
      <c r="BFI17" s="107"/>
      <c r="BFJ17" s="107"/>
      <c r="BFK17" s="107"/>
      <c r="BFL17" s="107"/>
      <c r="BFM17" s="107"/>
      <c r="BFN17" s="107"/>
      <c r="BFO17" s="107"/>
      <c r="BFP17" s="107"/>
      <c r="BFQ17" s="107"/>
      <c r="BFR17" s="107"/>
      <c r="BFS17" s="107"/>
      <c r="BFT17" s="107"/>
      <c r="BFU17" s="107"/>
      <c r="BFV17" s="107"/>
      <c r="BFW17" s="107"/>
      <c r="BFX17" s="107"/>
      <c r="BFY17" s="107"/>
      <c r="BFZ17" s="107"/>
      <c r="BGA17" s="107"/>
      <c r="BGB17" s="107"/>
      <c r="BGC17" s="107"/>
      <c r="BGD17" s="107"/>
      <c r="BGE17" s="107"/>
      <c r="BGF17" s="107"/>
      <c r="BGG17" s="107"/>
      <c r="BGH17" s="107"/>
      <c r="BGI17" s="107"/>
      <c r="BGJ17" s="107"/>
      <c r="BGK17" s="107"/>
      <c r="BGL17" s="107"/>
      <c r="BGM17" s="107"/>
      <c r="BGN17" s="107"/>
      <c r="BGO17" s="107"/>
      <c r="BGP17" s="107"/>
      <c r="BGQ17" s="107"/>
      <c r="BGR17" s="107"/>
      <c r="BGS17" s="107"/>
      <c r="BGT17" s="107"/>
      <c r="BGU17" s="107"/>
      <c r="BGV17" s="107"/>
      <c r="BGW17" s="107"/>
      <c r="BGX17" s="107"/>
      <c r="BGY17" s="107"/>
      <c r="BGZ17" s="107"/>
      <c r="BHA17" s="107"/>
      <c r="BHB17" s="107"/>
      <c r="BHC17" s="107"/>
      <c r="BHD17" s="107"/>
      <c r="BHE17" s="107"/>
      <c r="BHF17" s="107"/>
      <c r="BHG17" s="107"/>
      <c r="BHH17" s="107"/>
      <c r="BHI17" s="107"/>
      <c r="BHJ17" s="107"/>
      <c r="BHK17" s="107"/>
      <c r="BHL17" s="107"/>
      <c r="BHM17" s="107"/>
      <c r="BHN17" s="107"/>
      <c r="BHO17" s="107"/>
      <c r="BHP17" s="107"/>
      <c r="BHQ17" s="107"/>
      <c r="BHR17" s="107"/>
      <c r="BHS17" s="107"/>
      <c r="BHT17" s="107"/>
      <c r="BHU17" s="107"/>
      <c r="BHV17" s="107"/>
      <c r="BHW17" s="107"/>
      <c r="BHX17" s="107"/>
      <c r="BHY17" s="107"/>
      <c r="BHZ17" s="107"/>
      <c r="BIA17" s="107"/>
      <c r="BIB17" s="107"/>
      <c r="BIC17" s="107"/>
      <c r="BID17" s="107"/>
      <c r="BIE17" s="107"/>
      <c r="BIF17" s="107"/>
      <c r="BIG17" s="107"/>
      <c r="BIH17" s="107"/>
      <c r="BII17" s="107"/>
      <c r="BIJ17" s="107"/>
      <c r="BIK17" s="107"/>
      <c r="BIL17" s="107"/>
      <c r="BIM17" s="107"/>
      <c r="BIN17" s="107"/>
      <c r="BIO17" s="107"/>
      <c r="BIP17" s="107"/>
      <c r="BIQ17" s="107"/>
      <c r="BIR17" s="107"/>
      <c r="BIS17" s="107"/>
      <c r="BIT17" s="107"/>
      <c r="BIU17" s="107"/>
      <c r="BIV17" s="107"/>
      <c r="BIW17" s="107"/>
      <c r="BIX17" s="107"/>
      <c r="BIY17" s="107"/>
      <c r="BIZ17" s="107"/>
      <c r="BJA17" s="107"/>
      <c r="BJB17" s="107"/>
      <c r="BJC17" s="107"/>
      <c r="BJD17" s="107"/>
      <c r="BJE17" s="107"/>
      <c r="BJF17" s="107"/>
      <c r="BJG17" s="107"/>
      <c r="BJH17" s="107"/>
      <c r="BJI17" s="107"/>
      <c r="BJJ17" s="107"/>
      <c r="BJK17" s="107"/>
      <c r="BJL17" s="107"/>
      <c r="BJM17" s="107"/>
      <c r="BJN17" s="107"/>
      <c r="BJO17" s="107"/>
      <c r="BJP17" s="107"/>
      <c r="BJQ17" s="107"/>
      <c r="BJR17" s="107"/>
      <c r="BJS17" s="107"/>
      <c r="BJT17" s="107"/>
      <c r="BJU17" s="107"/>
      <c r="BJV17" s="107"/>
      <c r="BJW17" s="107"/>
      <c r="BJX17" s="107"/>
      <c r="BJY17" s="107"/>
      <c r="BJZ17" s="107"/>
      <c r="BKA17" s="107"/>
      <c r="BKB17" s="107"/>
      <c r="BKC17" s="107"/>
      <c r="BKD17" s="107"/>
      <c r="BKE17" s="107"/>
      <c r="BKF17" s="107"/>
      <c r="BKG17" s="107"/>
      <c r="BKH17" s="107"/>
      <c r="BKI17" s="107"/>
      <c r="BKJ17" s="107"/>
      <c r="BKK17" s="107"/>
      <c r="BKL17" s="107"/>
      <c r="BKM17" s="107"/>
      <c r="BKN17" s="107"/>
      <c r="BKO17" s="107"/>
      <c r="BKP17" s="107"/>
      <c r="BKQ17" s="107"/>
      <c r="BKR17" s="107"/>
      <c r="BKS17" s="107"/>
      <c r="BKT17" s="107"/>
      <c r="BKU17" s="107"/>
      <c r="BKV17" s="107"/>
      <c r="BKW17" s="107"/>
      <c r="BKX17" s="107"/>
      <c r="BKY17" s="107"/>
      <c r="BKZ17" s="107"/>
      <c r="BLA17" s="107"/>
      <c r="BLB17" s="107"/>
      <c r="BLC17" s="107"/>
      <c r="BLD17" s="107"/>
      <c r="BLE17" s="107"/>
      <c r="BLF17" s="107"/>
      <c r="BLG17" s="107"/>
      <c r="BLH17" s="107"/>
      <c r="BLI17" s="107"/>
      <c r="BLJ17" s="107"/>
      <c r="BLK17" s="107"/>
      <c r="BLL17" s="107"/>
      <c r="BLM17" s="107"/>
      <c r="BLN17" s="107"/>
      <c r="BLO17" s="107"/>
      <c r="BLP17" s="107"/>
      <c r="BLQ17" s="107"/>
      <c r="BLR17" s="107"/>
      <c r="BLS17" s="107"/>
      <c r="BLT17" s="107"/>
      <c r="BLU17" s="107"/>
      <c r="BLV17" s="107"/>
      <c r="BLW17" s="107"/>
      <c r="BLX17" s="107"/>
      <c r="BLY17" s="107"/>
      <c r="BLZ17" s="107"/>
      <c r="BMA17" s="107"/>
      <c r="BMB17" s="107"/>
      <c r="BMC17" s="107"/>
      <c r="BMD17" s="107"/>
      <c r="BME17" s="107"/>
      <c r="BMF17" s="107"/>
      <c r="BMG17" s="107"/>
      <c r="BMH17" s="107"/>
      <c r="BMI17" s="107"/>
      <c r="BMJ17" s="107"/>
      <c r="BMK17" s="107"/>
      <c r="BML17" s="107"/>
      <c r="BMM17" s="107"/>
      <c r="BMN17" s="107"/>
      <c r="BMO17" s="107"/>
      <c r="BMP17" s="107"/>
      <c r="BMQ17" s="107"/>
      <c r="BMR17" s="107"/>
      <c r="BMS17" s="107"/>
      <c r="BMT17" s="107"/>
      <c r="BMU17" s="107"/>
      <c r="BMV17" s="107"/>
      <c r="BMW17" s="107"/>
      <c r="BMX17" s="107"/>
      <c r="BMY17" s="107"/>
      <c r="BMZ17" s="107"/>
      <c r="BNA17" s="107"/>
      <c r="BNB17" s="107"/>
      <c r="BNC17" s="107"/>
      <c r="BND17" s="107"/>
      <c r="BNE17" s="107"/>
      <c r="BNF17" s="107"/>
      <c r="BNG17" s="107"/>
      <c r="BNH17" s="107"/>
      <c r="BNI17" s="107"/>
      <c r="BNJ17" s="107"/>
      <c r="BNK17" s="107"/>
      <c r="BNL17" s="107"/>
      <c r="BNM17" s="107"/>
      <c r="BNN17" s="107"/>
      <c r="BNO17" s="107"/>
      <c r="BNP17" s="107"/>
      <c r="BNQ17" s="107"/>
      <c r="BNR17" s="107"/>
      <c r="BNS17" s="107"/>
      <c r="BNT17" s="107"/>
      <c r="BNU17" s="107"/>
      <c r="BNV17" s="107"/>
      <c r="BNW17" s="107"/>
      <c r="BNX17" s="107"/>
      <c r="BNY17" s="107"/>
      <c r="BNZ17" s="107"/>
      <c r="BOA17" s="107"/>
      <c r="BOB17" s="107"/>
      <c r="BOC17" s="107"/>
      <c r="BOD17" s="107"/>
      <c r="BOE17" s="107"/>
      <c r="BOF17" s="107"/>
      <c r="BOG17" s="107"/>
      <c r="BOH17" s="107"/>
      <c r="BOI17" s="107"/>
      <c r="BOJ17" s="107"/>
      <c r="BOK17" s="107"/>
      <c r="BOL17" s="107"/>
      <c r="BOM17" s="107"/>
      <c r="BON17" s="107"/>
      <c r="BOO17" s="107"/>
      <c r="BOP17" s="107"/>
      <c r="BOQ17" s="107"/>
      <c r="BOR17" s="107"/>
      <c r="BOS17" s="107"/>
      <c r="BOT17" s="107"/>
      <c r="BOU17" s="107"/>
      <c r="BOV17" s="107"/>
      <c r="BOW17" s="107"/>
      <c r="BOX17" s="107"/>
      <c r="BOY17" s="107"/>
      <c r="BOZ17" s="107"/>
      <c r="BPA17" s="107"/>
      <c r="BPB17" s="107"/>
      <c r="BPC17" s="107"/>
      <c r="BPD17" s="107"/>
      <c r="BPE17" s="107"/>
      <c r="BPF17" s="107"/>
      <c r="BPG17" s="107"/>
      <c r="BPH17" s="107"/>
      <c r="BPI17" s="107"/>
      <c r="BPJ17" s="107"/>
      <c r="BPK17" s="107"/>
      <c r="BPL17" s="107"/>
      <c r="BPM17" s="107"/>
      <c r="BPN17" s="107"/>
      <c r="BPO17" s="107"/>
      <c r="BPP17" s="107"/>
      <c r="BPQ17" s="107"/>
      <c r="BPR17" s="107"/>
      <c r="BPS17" s="107"/>
      <c r="BPT17" s="107"/>
      <c r="BPU17" s="107"/>
      <c r="BPV17" s="107"/>
      <c r="BPW17" s="107"/>
      <c r="BPX17" s="107"/>
      <c r="BPY17" s="107"/>
      <c r="BPZ17" s="107"/>
      <c r="BQA17" s="107"/>
      <c r="BQB17" s="107"/>
      <c r="BQC17" s="107"/>
      <c r="BQD17" s="107"/>
      <c r="BQE17" s="107"/>
      <c r="BQF17" s="107"/>
      <c r="BQG17" s="107"/>
      <c r="BQH17" s="107"/>
      <c r="BQI17" s="107"/>
      <c r="BQJ17" s="107"/>
      <c r="BQK17" s="107"/>
      <c r="BQL17" s="107"/>
      <c r="BQM17" s="107"/>
      <c r="BQN17" s="107"/>
      <c r="BQO17" s="107"/>
      <c r="BQP17" s="107"/>
      <c r="BQQ17" s="107"/>
      <c r="BQR17" s="107"/>
      <c r="BQS17" s="107"/>
      <c r="BQT17" s="107"/>
      <c r="BQU17" s="107"/>
      <c r="BQV17" s="107"/>
      <c r="BQW17" s="107"/>
      <c r="BQX17" s="107"/>
      <c r="BQY17" s="107"/>
      <c r="BQZ17" s="107"/>
      <c r="BRA17" s="107"/>
      <c r="BRB17" s="107"/>
      <c r="BRC17" s="107"/>
      <c r="BRD17" s="107"/>
      <c r="BRE17" s="107"/>
      <c r="BRF17" s="107"/>
      <c r="BRG17" s="107"/>
      <c r="BRH17" s="107"/>
      <c r="BRI17" s="107"/>
      <c r="BRJ17" s="107"/>
      <c r="BRK17" s="107"/>
      <c r="BRL17" s="107"/>
      <c r="BRM17" s="107"/>
      <c r="BRN17" s="107"/>
      <c r="BRO17" s="107"/>
      <c r="BRP17" s="107"/>
      <c r="BRQ17" s="107"/>
      <c r="BRR17" s="107"/>
      <c r="BRS17" s="107"/>
      <c r="BRT17" s="107"/>
      <c r="BRU17" s="107"/>
      <c r="BRV17" s="107"/>
      <c r="BRW17" s="107"/>
      <c r="BRX17" s="107"/>
      <c r="BRY17" s="107"/>
      <c r="BRZ17" s="107"/>
      <c r="BSA17" s="107"/>
      <c r="BSB17" s="107"/>
      <c r="BSC17" s="107"/>
      <c r="BSD17" s="107"/>
      <c r="BSE17" s="107"/>
      <c r="BSF17" s="107"/>
      <c r="BSG17" s="107"/>
      <c r="BSH17" s="107"/>
      <c r="BSI17" s="107"/>
      <c r="BSJ17" s="107"/>
      <c r="BSK17" s="107"/>
      <c r="BSL17" s="107"/>
      <c r="BSM17" s="107"/>
      <c r="BSN17" s="107"/>
      <c r="BSO17" s="107"/>
      <c r="BSP17" s="107"/>
      <c r="BSQ17" s="107"/>
      <c r="BSR17" s="107"/>
      <c r="BSS17" s="107"/>
      <c r="BST17" s="107"/>
      <c r="BSU17" s="107"/>
      <c r="BSV17" s="107"/>
      <c r="BSW17" s="107"/>
      <c r="BSX17" s="107"/>
      <c r="BSY17" s="107"/>
      <c r="BSZ17" s="107"/>
      <c r="BTA17" s="107"/>
      <c r="BTB17" s="107"/>
      <c r="BTC17" s="107"/>
      <c r="BTD17" s="107"/>
      <c r="BTE17" s="107"/>
      <c r="BTF17" s="107"/>
      <c r="BTG17" s="107"/>
      <c r="BTH17" s="107"/>
      <c r="BTI17" s="107"/>
      <c r="BTJ17" s="107"/>
      <c r="BTK17" s="107"/>
      <c r="BTL17" s="107"/>
      <c r="BTM17" s="107"/>
      <c r="BTN17" s="107"/>
      <c r="BTO17" s="107"/>
      <c r="BTP17" s="107"/>
      <c r="BTQ17" s="107"/>
      <c r="BTR17" s="107"/>
      <c r="BTS17" s="107"/>
      <c r="BTT17" s="107"/>
      <c r="BTU17" s="107"/>
      <c r="BTV17" s="107"/>
      <c r="BTW17" s="107"/>
      <c r="BTX17" s="107"/>
      <c r="BTY17" s="107"/>
      <c r="BTZ17" s="107"/>
      <c r="BUA17" s="107"/>
      <c r="BUB17" s="107"/>
      <c r="BUC17" s="107"/>
      <c r="BUD17" s="107"/>
      <c r="BUE17" s="107"/>
      <c r="BUF17" s="107"/>
      <c r="BUG17" s="107"/>
      <c r="BUH17" s="107"/>
      <c r="BUI17" s="107"/>
      <c r="BUJ17" s="107"/>
      <c r="BUK17" s="107"/>
      <c r="BUL17" s="107"/>
      <c r="BUM17" s="107"/>
      <c r="BUN17" s="107"/>
      <c r="BUO17" s="107"/>
      <c r="BUP17" s="107"/>
      <c r="BUQ17" s="107"/>
      <c r="BUR17" s="107"/>
      <c r="BUS17" s="107"/>
      <c r="BUT17" s="107"/>
      <c r="BUU17" s="107"/>
      <c r="BUV17" s="107"/>
      <c r="BUW17" s="107"/>
      <c r="BUX17" s="107"/>
      <c r="BUY17" s="107"/>
      <c r="BUZ17" s="107"/>
      <c r="BVA17" s="107"/>
      <c r="BVB17" s="107"/>
      <c r="BVC17" s="107"/>
      <c r="BVD17" s="107"/>
      <c r="BVE17" s="107"/>
      <c r="BVF17" s="107"/>
      <c r="BVG17" s="107"/>
      <c r="BVH17" s="107"/>
      <c r="BVI17" s="107"/>
      <c r="BVJ17" s="107"/>
      <c r="BVK17" s="107"/>
      <c r="BVL17" s="107"/>
      <c r="BVM17" s="107"/>
      <c r="BVN17" s="107"/>
      <c r="BVO17" s="107"/>
      <c r="BVP17" s="107"/>
      <c r="BVQ17" s="107"/>
      <c r="BVR17" s="107"/>
      <c r="BVS17" s="107"/>
      <c r="BVT17" s="107"/>
      <c r="BVU17" s="107"/>
      <c r="BVV17" s="107"/>
      <c r="BVW17" s="107"/>
      <c r="BVX17" s="107"/>
      <c r="BVY17" s="107"/>
      <c r="BVZ17" s="107"/>
      <c r="BWA17" s="107"/>
      <c r="BWB17" s="107"/>
      <c r="BWC17" s="107"/>
      <c r="BWD17" s="107"/>
      <c r="BWE17" s="107"/>
      <c r="BWF17" s="107"/>
      <c r="BWG17" s="107"/>
      <c r="BWH17" s="107"/>
      <c r="BWI17" s="107"/>
      <c r="BWJ17" s="107"/>
      <c r="BWK17" s="107"/>
      <c r="BWL17" s="107"/>
      <c r="BWM17" s="107"/>
      <c r="BWN17" s="107"/>
      <c r="BWO17" s="107"/>
      <c r="BWP17" s="107"/>
      <c r="BWQ17" s="107"/>
      <c r="BWR17" s="107"/>
      <c r="BWS17" s="107"/>
      <c r="BWT17" s="107"/>
      <c r="BWU17" s="107"/>
      <c r="BWV17" s="107"/>
      <c r="BWW17" s="107"/>
      <c r="BWX17" s="107"/>
      <c r="BWY17" s="107"/>
      <c r="BWZ17" s="107"/>
      <c r="BXA17" s="107"/>
      <c r="BXB17" s="107"/>
      <c r="BXC17" s="107"/>
      <c r="BXD17" s="107"/>
      <c r="BXE17" s="107"/>
      <c r="BXF17" s="107"/>
      <c r="BXG17" s="107"/>
      <c r="BXH17" s="107"/>
      <c r="BXI17" s="107"/>
      <c r="BXJ17" s="107"/>
      <c r="BXK17" s="107"/>
      <c r="BXL17" s="107"/>
      <c r="BXM17" s="107"/>
      <c r="BXN17" s="107"/>
      <c r="BXO17" s="107"/>
      <c r="BXP17" s="107"/>
      <c r="BXQ17" s="107"/>
      <c r="BXR17" s="107"/>
      <c r="BXS17" s="107"/>
      <c r="BXT17" s="107"/>
      <c r="BXU17" s="107"/>
      <c r="BXV17" s="107"/>
      <c r="BXW17" s="107"/>
      <c r="BXX17" s="107"/>
      <c r="BXY17" s="107"/>
      <c r="BXZ17" s="107"/>
      <c r="BYA17" s="107"/>
      <c r="BYB17" s="107"/>
      <c r="BYC17" s="107"/>
      <c r="BYD17" s="107"/>
      <c r="BYE17" s="107"/>
      <c r="BYF17" s="107"/>
      <c r="BYG17" s="107"/>
      <c r="BYH17" s="107"/>
      <c r="BYI17" s="107"/>
      <c r="BYJ17" s="107"/>
      <c r="BYK17" s="107"/>
      <c r="BYL17" s="107"/>
      <c r="BYM17" s="107"/>
      <c r="BYN17" s="107"/>
      <c r="BYO17" s="107"/>
      <c r="BYP17" s="107"/>
      <c r="BYQ17" s="107"/>
      <c r="BYR17" s="107"/>
      <c r="BYS17" s="107"/>
      <c r="BYT17" s="107"/>
      <c r="BYU17" s="107"/>
      <c r="BYV17" s="107"/>
      <c r="BYW17" s="107"/>
      <c r="BYX17" s="107"/>
      <c r="BYY17" s="107"/>
      <c r="BYZ17" s="107"/>
      <c r="BZA17" s="107"/>
      <c r="BZB17" s="107"/>
      <c r="BZC17" s="107"/>
      <c r="BZD17" s="107"/>
      <c r="BZE17" s="107"/>
      <c r="BZF17" s="107"/>
      <c r="BZG17" s="107"/>
      <c r="BZH17" s="107"/>
      <c r="BZI17" s="107"/>
      <c r="BZJ17" s="107"/>
      <c r="BZK17" s="107"/>
      <c r="BZL17" s="107"/>
      <c r="BZM17" s="107"/>
      <c r="BZN17" s="107"/>
      <c r="BZO17" s="107"/>
      <c r="BZP17" s="107"/>
      <c r="BZQ17" s="107"/>
      <c r="BZR17" s="107"/>
      <c r="BZS17" s="107"/>
      <c r="BZT17" s="107"/>
      <c r="BZU17" s="107"/>
      <c r="BZV17" s="107"/>
      <c r="BZW17" s="107"/>
      <c r="BZX17" s="107"/>
      <c r="BZY17" s="107"/>
      <c r="BZZ17" s="107"/>
      <c r="CAA17" s="107"/>
      <c r="CAB17" s="107"/>
      <c r="CAC17" s="107"/>
      <c r="CAD17" s="107"/>
      <c r="CAE17" s="107"/>
      <c r="CAF17" s="107"/>
      <c r="CAG17" s="107"/>
      <c r="CAH17" s="107"/>
      <c r="CAI17" s="107"/>
      <c r="CAJ17" s="107"/>
      <c r="CAK17" s="107"/>
      <c r="CAL17" s="107"/>
      <c r="CAM17" s="107"/>
      <c r="CAN17" s="107"/>
      <c r="CAO17" s="107"/>
      <c r="CAP17" s="107"/>
      <c r="CAQ17" s="107"/>
      <c r="CAR17" s="107"/>
      <c r="CAS17" s="107"/>
      <c r="CAT17" s="107"/>
      <c r="CAU17" s="107"/>
      <c r="CAV17" s="107"/>
      <c r="CAW17" s="107"/>
      <c r="CAX17" s="107"/>
      <c r="CAY17" s="107"/>
      <c r="CAZ17" s="107"/>
      <c r="CBA17" s="107"/>
      <c r="CBB17" s="107"/>
      <c r="CBC17" s="107"/>
      <c r="CBD17" s="107"/>
      <c r="CBE17" s="107"/>
      <c r="CBF17" s="107"/>
      <c r="CBG17" s="107"/>
      <c r="CBH17" s="107"/>
      <c r="CBI17" s="107"/>
      <c r="CBJ17" s="107"/>
      <c r="CBK17" s="107"/>
      <c r="CBL17" s="107"/>
      <c r="CBM17" s="107"/>
      <c r="CBN17" s="107"/>
      <c r="CBO17" s="107"/>
      <c r="CBP17" s="107"/>
      <c r="CBQ17" s="107"/>
      <c r="CBR17" s="107"/>
      <c r="CBS17" s="107"/>
      <c r="CBT17" s="107"/>
      <c r="CBU17" s="107"/>
      <c r="CBV17" s="107"/>
      <c r="CBW17" s="107"/>
      <c r="CBX17" s="107"/>
      <c r="CBY17" s="107"/>
      <c r="CBZ17" s="107"/>
      <c r="CCA17" s="107"/>
      <c r="CCB17" s="107"/>
      <c r="CCC17" s="107"/>
      <c r="CCD17" s="107"/>
      <c r="CCE17" s="107"/>
      <c r="CCF17" s="107"/>
      <c r="CCG17" s="107"/>
      <c r="CCH17" s="107"/>
      <c r="CCI17" s="107"/>
      <c r="CCJ17" s="107"/>
      <c r="CCK17" s="107"/>
      <c r="CCL17" s="107"/>
      <c r="CCM17" s="107"/>
      <c r="CCN17" s="107"/>
      <c r="CCO17" s="107"/>
      <c r="CCP17" s="107"/>
      <c r="CCQ17" s="107"/>
      <c r="CCR17" s="107"/>
      <c r="CCS17" s="107"/>
      <c r="CCT17" s="107"/>
      <c r="CCU17" s="107"/>
      <c r="CCV17" s="107"/>
      <c r="CCW17" s="107"/>
      <c r="CCX17" s="107"/>
      <c r="CCY17" s="107"/>
      <c r="CCZ17" s="107"/>
      <c r="CDA17" s="107"/>
      <c r="CDB17" s="107"/>
      <c r="CDC17" s="107"/>
      <c r="CDD17" s="107"/>
      <c r="CDE17" s="107"/>
      <c r="CDF17" s="107"/>
      <c r="CDG17" s="107"/>
      <c r="CDH17" s="107"/>
      <c r="CDI17" s="107"/>
      <c r="CDJ17" s="107"/>
      <c r="CDK17" s="107"/>
      <c r="CDL17" s="107"/>
      <c r="CDM17" s="107"/>
      <c r="CDN17" s="107"/>
      <c r="CDO17" s="107"/>
      <c r="CDP17" s="107"/>
      <c r="CDQ17" s="107"/>
      <c r="CDR17" s="107"/>
      <c r="CDS17" s="107"/>
      <c r="CDT17" s="107"/>
      <c r="CDU17" s="107"/>
      <c r="CDV17" s="107"/>
      <c r="CDW17" s="107"/>
      <c r="CDX17" s="107"/>
      <c r="CDY17" s="107"/>
      <c r="CDZ17" s="107"/>
      <c r="CEA17" s="107"/>
      <c r="CEB17" s="107"/>
      <c r="CEC17" s="107"/>
      <c r="CED17" s="107"/>
      <c r="CEE17" s="107"/>
      <c r="CEF17" s="107"/>
      <c r="CEG17" s="107"/>
      <c r="CEH17" s="107"/>
      <c r="CEI17" s="107"/>
      <c r="CEJ17" s="107"/>
      <c r="CEK17" s="107"/>
      <c r="CEL17" s="107"/>
      <c r="CEM17" s="107"/>
      <c r="CEN17" s="107"/>
      <c r="CEO17" s="107"/>
      <c r="CEP17" s="107"/>
      <c r="CEQ17" s="107"/>
      <c r="CER17" s="107"/>
      <c r="CES17" s="107"/>
      <c r="CET17" s="107"/>
      <c r="CEU17" s="107"/>
      <c r="CEV17" s="107"/>
      <c r="CEW17" s="107"/>
      <c r="CEX17" s="107"/>
      <c r="CEY17" s="107"/>
      <c r="CEZ17" s="107"/>
      <c r="CFA17" s="107"/>
      <c r="CFB17" s="107"/>
      <c r="CFC17" s="107"/>
      <c r="CFD17" s="107"/>
      <c r="CFE17" s="107"/>
      <c r="CFF17" s="107"/>
      <c r="CFG17" s="107"/>
      <c r="CFH17" s="107"/>
      <c r="CFI17" s="107"/>
      <c r="CFJ17" s="107"/>
      <c r="CFK17" s="107"/>
      <c r="CFL17" s="107"/>
      <c r="CFM17" s="107"/>
      <c r="CFN17" s="107"/>
      <c r="CFO17" s="107"/>
      <c r="CFP17" s="107"/>
      <c r="CFQ17" s="107"/>
      <c r="CFR17" s="107"/>
      <c r="CFS17" s="107"/>
      <c r="CFT17" s="107"/>
      <c r="CFU17" s="107"/>
      <c r="CFV17" s="107"/>
      <c r="CFW17" s="107"/>
      <c r="CFX17" s="107"/>
      <c r="CFY17" s="107"/>
      <c r="CFZ17" s="107"/>
      <c r="CGA17" s="107"/>
      <c r="CGB17" s="107"/>
      <c r="CGC17" s="107"/>
      <c r="CGD17" s="107"/>
      <c r="CGE17" s="107"/>
      <c r="CGF17" s="107"/>
      <c r="CGG17" s="107"/>
      <c r="CGH17" s="107"/>
      <c r="CGI17" s="107"/>
      <c r="CGJ17" s="107"/>
      <c r="CGK17" s="107"/>
      <c r="CGL17" s="107"/>
      <c r="CGM17" s="107"/>
      <c r="CGN17" s="107"/>
      <c r="CGO17" s="107"/>
      <c r="CGP17" s="107"/>
      <c r="CGQ17" s="107"/>
      <c r="CGR17" s="107"/>
      <c r="CGS17" s="107"/>
      <c r="CGT17" s="107"/>
      <c r="CGU17" s="107"/>
      <c r="CGV17" s="107"/>
      <c r="CGW17" s="107"/>
      <c r="CGX17" s="107"/>
      <c r="CGY17" s="107"/>
      <c r="CGZ17" s="107"/>
      <c r="CHA17" s="107"/>
      <c r="CHB17" s="107"/>
      <c r="CHC17" s="107"/>
      <c r="CHD17" s="107"/>
      <c r="CHE17" s="107"/>
      <c r="CHF17" s="107"/>
      <c r="CHG17" s="107"/>
      <c r="CHH17" s="107"/>
      <c r="CHI17" s="107"/>
      <c r="CHJ17" s="107"/>
      <c r="CHK17" s="107"/>
      <c r="CHL17" s="107"/>
      <c r="CHM17" s="107"/>
      <c r="CHN17" s="107"/>
      <c r="CHO17" s="107"/>
      <c r="CHP17" s="107"/>
      <c r="CHQ17" s="107"/>
      <c r="CHR17" s="107"/>
      <c r="CHS17" s="107"/>
      <c r="CHT17" s="107"/>
      <c r="CHU17" s="107"/>
      <c r="CHV17" s="107"/>
      <c r="CHW17" s="107"/>
      <c r="CHX17" s="107"/>
      <c r="CHY17" s="107"/>
      <c r="CHZ17" s="107"/>
      <c r="CIA17" s="107"/>
      <c r="CIB17" s="107"/>
      <c r="CIC17" s="107"/>
      <c r="CID17" s="107"/>
      <c r="CIE17" s="107"/>
      <c r="CIF17" s="107"/>
      <c r="CIG17" s="107"/>
      <c r="CIH17" s="107"/>
      <c r="CII17" s="107"/>
      <c r="CIJ17" s="107"/>
      <c r="CIK17" s="107"/>
      <c r="CIL17" s="107"/>
      <c r="CIM17" s="107"/>
      <c r="CIN17" s="107"/>
      <c r="CIO17" s="107"/>
      <c r="CIP17" s="107"/>
      <c r="CIQ17" s="107"/>
      <c r="CIR17" s="107"/>
      <c r="CIS17" s="107"/>
      <c r="CIT17" s="107"/>
      <c r="CIU17" s="107"/>
      <c r="CIV17" s="107"/>
      <c r="CIW17" s="107"/>
      <c r="CIX17" s="107"/>
      <c r="CIY17" s="107"/>
      <c r="CIZ17" s="107"/>
      <c r="CJA17" s="107"/>
      <c r="CJB17" s="107"/>
      <c r="CJC17" s="107"/>
      <c r="CJD17" s="107"/>
      <c r="CJE17" s="107"/>
      <c r="CJF17" s="107"/>
      <c r="CJG17" s="107"/>
      <c r="CJH17" s="107"/>
      <c r="CJI17" s="107"/>
      <c r="CJJ17" s="107"/>
      <c r="CJK17" s="107"/>
      <c r="CJL17" s="107"/>
      <c r="CJM17" s="107"/>
      <c r="CJN17" s="107"/>
      <c r="CJO17" s="107"/>
      <c r="CJP17" s="107"/>
      <c r="CJQ17" s="107"/>
      <c r="CJR17" s="107"/>
      <c r="CJS17" s="107"/>
      <c r="CJT17" s="107"/>
      <c r="CJU17" s="107"/>
      <c r="CJV17" s="107"/>
      <c r="CJW17" s="107"/>
      <c r="CJX17" s="107"/>
      <c r="CJY17" s="107"/>
      <c r="CJZ17" s="107"/>
      <c r="CKA17" s="107"/>
      <c r="CKB17" s="107"/>
      <c r="CKC17" s="107"/>
      <c r="CKD17" s="107"/>
      <c r="CKE17" s="107"/>
      <c r="CKF17" s="107"/>
      <c r="CKG17" s="107"/>
      <c r="CKH17" s="107"/>
      <c r="CKI17" s="107"/>
      <c r="CKJ17" s="107"/>
      <c r="CKK17" s="107"/>
      <c r="CKL17" s="107"/>
      <c r="CKM17" s="107"/>
      <c r="CKN17" s="107"/>
      <c r="CKO17" s="107"/>
      <c r="CKP17" s="107"/>
      <c r="CKQ17" s="107"/>
      <c r="CKR17" s="107"/>
      <c r="CKS17" s="107"/>
      <c r="CKT17" s="107"/>
      <c r="CKU17" s="107"/>
      <c r="CKV17" s="107"/>
      <c r="CKW17" s="107"/>
      <c r="CKX17" s="107"/>
      <c r="CKY17" s="107"/>
      <c r="CKZ17" s="107"/>
      <c r="CLA17" s="107"/>
      <c r="CLB17" s="107"/>
      <c r="CLC17" s="107"/>
      <c r="CLD17" s="107"/>
      <c r="CLE17" s="107"/>
      <c r="CLF17" s="107"/>
      <c r="CLG17" s="107"/>
      <c r="CLH17" s="107"/>
      <c r="CLI17" s="107"/>
      <c r="CLJ17" s="107"/>
      <c r="CLK17" s="107"/>
      <c r="CLL17" s="107"/>
      <c r="CLM17" s="107"/>
      <c r="CLN17" s="107"/>
      <c r="CLO17" s="107"/>
      <c r="CLP17" s="107"/>
      <c r="CLQ17" s="107"/>
      <c r="CLR17" s="107"/>
      <c r="CLS17" s="107"/>
      <c r="CLT17" s="107"/>
      <c r="CLU17" s="107"/>
      <c r="CLV17" s="107"/>
      <c r="CLW17" s="107"/>
      <c r="CLX17" s="107"/>
      <c r="CLY17" s="107"/>
      <c r="CLZ17" s="107"/>
      <c r="CMA17" s="107"/>
      <c r="CMB17" s="107"/>
      <c r="CMC17" s="107"/>
      <c r="CMD17" s="107"/>
      <c r="CME17" s="107"/>
      <c r="CMF17" s="107"/>
      <c r="CMG17" s="107"/>
      <c r="CMH17" s="107"/>
      <c r="CMI17" s="107"/>
      <c r="CMJ17" s="107"/>
      <c r="CMK17" s="107"/>
      <c r="CML17" s="107"/>
      <c r="CMM17" s="107"/>
      <c r="CMN17" s="107"/>
      <c r="CMO17" s="107"/>
      <c r="CMP17" s="107"/>
      <c r="CMQ17" s="107"/>
      <c r="CMR17" s="107"/>
      <c r="CMS17" s="107"/>
      <c r="CMT17" s="107"/>
      <c r="CMU17" s="107"/>
      <c r="CMV17" s="107"/>
      <c r="CMW17" s="107"/>
      <c r="CMX17" s="107"/>
      <c r="CMY17" s="107"/>
      <c r="CMZ17" s="107"/>
      <c r="CNA17" s="107"/>
      <c r="CNB17" s="107"/>
      <c r="CNC17" s="107"/>
      <c r="CND17" s="107"/>
      <c r="CNE17" s="107"/>
      <c r="CNF17" s="107"/>
      <c r="CNG17" s="107"/>
      <c r="CNH17" s="107"/>
      <c r="CNI17" s="107"/>
      <c r="CNJ17" s="107"/>
      <c r="CNK17" s="107"/>
      <c r="CNL17" s="107"/>
      <c r="CNM17" s="107"/>
      <c r="CNN17" s="107"/>
      <c r="CNO17" s="107"/>
      <c r="CNP17" s="107"/>
      <c r="CNQ17" s="107"/>
      <c r="CNR17" s="107"/>
      <c r="CNS17" s="107"/>
      <c r="CNT17" s="107"/>
      <c r="CNU17" s="107"/>
      <c r="CNV17" s="107"/>
      <c r="CNW17" s="107"/>
      <c r="CNX17" s="107"/>
      <c r="CNY17" s="107"/>
      <c r="CNZ17" s="107"/>
      <c r="COA17" s="107"/>
      <c r="COB17" s="107"/>
      <c r="COC17" s="107"/>
      <c r="COD17" s="107"/>
      <c r="COE17" s="107"/>
      <c r="COF17" s="107"/>
      <c r="COG17" s="107"/>
      <c r="COH17" s="107"/>
      <c r="COI17" s="107"/>
      <c r="COJ17" s="107"/>
      <c r="COK17" s="107"/>
      <c r="COL17" s="107"/>
      <c r="COM17" s="107"/>
      <c r="CON17" s="107"/>
      <c r="COO17" s="107"/>
      <c r="COP17" s="107"/>
      <c r="COQ17" s="107"/>
      <c r="COR17" s="107"/>
      <c r="COS17" s="107"/>
      <c r="COT17" s="107"/>
      <c r="COU17" s="107"/>
      <c r="COV17" s="107"/>
      <c r="COW17" s="107"/>
      <c r="COX17" s="107"/>
      <c r="COY17" s="107"/>
      <c r="COZ17" s="107"/>
      <c r="CPA17" s="107"/>
      <c r="CPB17" s="107"/>
      <c r="CPC17" s="107"/>
      <c r="CPD17" s="107"/>
      <c r="CPE17" s="107"/>
      <c r="CPF17" s="107"/>
      <c r="CPG17" s="107"/>
      <c r="CPH17" s="107"/>
      <c r="CPI17" s="107"/>
      <c r="CPJ17" s="107"/>
      <c r="CPK17" s="107"/>
      <c r="CPL17" s="107"/>
      <c r="CPM17" s="107"/>
      <c r="CPN17" s="107"/>
      <c r="CPO17" s="107"/>
      <c r="CPP17" s="107"/>
      <c r="CPQ17" s="107"/>
      <c r="CPR17" s="107"/>
      <c r="CPS17" s="107"/>
      <c r="CPT17" s="107"/>
      <c r="CPU17" s="107"/>
      <c r="CPV17" s="107"/>
      <c r="CPW17" s="107"/>
      <c r="CPX17" s="107"/>
      <c r="CPY17" s="107"/>
      <c r="CPZ17" s="107"/>
      <c r="CQA17" s="107"/>
      <c r="CQB17" s="107"/>
      <c r="CQC17" s="107"/>
      <c r="CQD17" s="107"/>
      <c r="CQE17" s="107"/>
      <c r="CQF17" s="107"/>
      <c r="CQG17" s="107"/>
      <c r="CQH17" s="107"/>
      <c r="CQI17" s="107"/>
      <c r="CQJ17" s="107"/>
      <c r="CQK17" s="107"/>
      <c r="CQL17" s="107"/>
      <c r="CQM17" s="107"/>
      <c r="CQN17" s="107"/>
      <c r="CQO17" s="107"/>
      <c r="CQP17" s="107"/>
      <c r="CQQ17" s="107"/>
      <c r="CQR17" s="107"/>
      <c r="CQS17" s="107"/>
      <c r="CQT17" s="107"/>
      <c r="CQU17" s="107"/>
      <c r="CQV17" s="107"/>
      <c r="CQW17" s="107"/>
      <c r="CQX17" s="107"/>
      <c r="CQY17" s="107"/>
      <c r="CQZ17" s="107"/>
      <c r="CRA17" s="107"/>
      <c r="CRB17" s="107"/>
      <c r="CRC17" s="107"/>
      <c r="CRD17" s="107"/>
      <c r="CRE17" s="107"/>
      <c r="CRF17" s="107"/>
      <c r="CRG17" s="107"/>
      <c r="CRH17" s="107"/>
      <c r="CRI17" s="107"/>
      <c r="CRJ17" s="107"/>
      <c r="CRK17" s="107"/>
      <c r="CRL17" s="107"/>
      <c r="CRM17" s="107"/>
      <c r="CRN17" s="107"/>
      <c r="CRO17" s="107"/>
      <c r="CRP17" s="107"/>
      <c r="CRQ17" s="107"/>
      <c r="CRR17" s="107"/>
      <c r="CRS17" s="107"/>
      <c r="CRT17" s="107"/>
      <c r="CRU17" s="107"/>
      <c r="CRV17" s="107"/>
      <c r="CRW17" s="107"/>
      <c r="CRX17" s="107"/>
      <c r="CRY17" s="107"/>
      <c r="CRZ17" s="107"/>
      <c r="CSA17" s="107"/>
      <c r="CSB17" s="107"/>
      <c r="CSC17" s="107"/>
      <c r="CSD17" s="107"/>
      <c r="CSE17" s="107"/>
      <c r="CSF17" s="107"/>
      <c r="CSG17" s="107"/>
      <c r="CSH17" s="107"/>
      <c r="CSI17" s="107"/>
      <c r="CSJ17" s="107"/>
      <c r="CSK17" s="107"/>
      <c r="CSL17" s="107"/>
      <c r="CSM17" s="107"/>
      <c r="CSN17" s="107"/>
      <c r="CSO17" s="107"/>
      <c r="CSP17" s="107"/>
      <c r="CSQ17" s="107"/>
      <c r="CSR17" s="107"/>
      <c r="CSS17" s="107"/>
      <c r="CST17" s="107"/>
      <c r="CSU17" s="107"/>
      <c r="CSV17" s="107"/>
      <c r="CSW17" s="107"/>
      <c r="CSX17" s="107"/>
      <c r="CSY17" s="107"/>
      <c r="CSZ17" s="107"/>
      <c r="CTA17" s="107"/>
      <c r="CTB17" s="107"/>
      <c r="CTC17" s="107"/>
      <c r="CTD17" s="107"/>
      <c r="CTE17" s="107"/>
      <c r="CTF17" s="107"/>
      <c r="CTG17" s="107"/>
      <c r="CTH17" s="107"/>
      <c r="CTI17" s="107"/>
      <c r="CTJ17" s="107"/>
      <c r="CTK17" s="107"/>
      <c r="CTL17" s="107"/>
      <c r="CTM17" s="107"/>
      <c r="CTN17" s="107"/>
      <c r="CTO17" s="107"/>
      <c r="CTP17" s="107"/>
      <c r="CTQ17" s="107"/>
      <c r="CTR17" s="107"/>
      <c r="CTS17" s="107"/>
      <c r="CTT17" s="107"/>
      <c r="CTU17" s="107"/>
      <c r="CTV17" s="107"/>
      <c r="CTW17" s="107"/>
      <c r="CTX17" s="107"/>
      <c r="CTY17" s="107"/>
      <c r="CTZ17" s="107"/>
      <c r="CUA17" s="107"/>
      <c r="CUB17" s="107"/>
      <c r="CUC17" s="107"/>
      <c r="CUD17" s="107"/>
      <c r="CUE17" s="107"/>
      <c r="CUF17" s="107"/>
      <c r="CUG17" s="107"/>
      <c r="CUH17" s="107"/>
      <c r="CUI17" s="107"/>
      <c r="CUJ17" s="107"/>
      <c r="CUK17" s="107"/>
      <c r="CUL17" s="107"/>
      <c r="CUM17" s="107"/>
      <c r="CUN17" s="107"/>
      <c r="CUO17" s="107"/>
      <c r="CUP17" s="107"/>
      <c r="CUQ17" s="107"/>
      <c r="CUR17" s="107"/>
      <c r="CUS17" s="107"/>
      <c r="CUT17" s="107"/>
      <c r="CUU17" s="107"/>
      <c r="CUV17" s="107"/>
      <c r="CUW17" s="107"/>
      <c r="CUX17" s="107"/>
      <c r="CUY17" s="107"/>
      <c r="CUZ17" s="107"/>
      <c r="CVA17" s="107"/>
      <c r="CVB17" s="107"/>
      <c r="CVC17" s="107"/>
      <c r="CVD17" s="107"/>
      <c r="CVE17" s="107"/>
      <c r="CVF17" s="107"/>
      <c r="CVG17" s="107"/>
      <c r="CVH17" s="107"/>
      <c r="CVI17" s="107"/>
      <c r="CVJ17" s="107"/>
      <c r="CVK17" s="107"/>
      <c r="CVL17" s="107"/>
      <c r="CVM17" s="107"/>
      <c r="CVN17" s="107"/>
      <c r="CVO17" s="107"/>
      <c r="CVP17" s="107"/>
      <c r="CVQ17" s="107"/>
      <c r="CVR17" s="107"/>
      <c r="CVS17" s="107"/>
      <c r="CVT17" s="107"/>
      <c r="CVU17" s="107"/>
      <c r="CVV17" s="107"/>
      <c r="CVW17" s="107"/>
      <c r="CVX17" s="107"/>
      <c r="CVY17" s="107"/>
      <c r="CVZ17" s="107"/>
      <c r="CWA17" s="107"/>
      <c r="CWB17" s="107"/>
      <c r="CWC17" s="107"/>
      <c r="CWD17" s="107"/>
      <c r="CWE17" s="107"/>
      <c r="CWF17" s="107"/>
      <c r="CWG17" s="107"/>
      <c r="CWH17" s="107"/>
      <c r="CWI17" s="107"/>
      <c r="CWJ17" s="107"/>
      <c r="CWK17" s="107"/>
      <c r="CWL17" s="107"/>
      <c r="CWM17" s="107"/>
      <c r="CWN17" s="107"/>
      <c r="CWO17" s="107"/>
      <c r="CWP17" s="107"/>
      <c r="CWQ17" s="107"/>
      <c r="CWR17" s="107"/>
      <c r="CWS17" s="107"/>
      <c r="CWT17" s="107"/>
      <c r="CWU17" s="107"/>
      <c r="CWV17" s="107"/>
      <c r="CWW17" s="107"/>
      <c r="CWX17" s="107"/>
      <c r="CWY17" s="107"/>
      <c r="CWZ17" s="107"/>
      <c r="CXA17" s="107"/>
      <c r="CXB17" s="107"/>
      <c r="CXC17" s="107"/>
      <c r="CXD17" s="107"/>
      <c r="CXE17" s="107"/>
      <c r="CXF17" s="107"/>
      <c r="CXG17" s="107"/>
      <c r="CXH17" s="107"/>
      <c r="CXI17" s="107"/>
      <c r="CXJ17" s="107"/>
      <c r="CXK17" s="107"/>
      <c r="CXL17" s="107"/>
      <c r="CXM17" s="107"/>
      <c r="CXN17" s="107"/>
      <c r="CXO17" s="107"/>
      <c r="CXP17" s="107"/>
      <c r="CXQ17" s="107"/>
      <c r="CXR17" s="107"/>
      <c r="CXS17" s="107"/>
      <c r="CXT17" s="107"/>
      <c r="CXU17" s="107"/>
      <c r="CXV17" s="107"/>
      <c r="CXW17" s="107"/>
      <c r="CXX17" s="107"/>
      <c r="CXY17" s="107"/>
      <c r="CXZ17" s="107"/>
      <c r="CYA17" s="107"/>
      <c r="CYB17" s="107"/>
      <c r="CYC17" s="107"/>
      <c r="CYD17" s="107"/>
      <c r="CYE17" s="107"/>
      <c r="CYF17" s="107"/>
      <c r="CYG17" s="107"/>
      <c r="CYH17" s="107"/>
      <c r="CYI17" s="107"/>
      <c r="CYJ17" s="107"/>
      <c r="CYK17" s="107"/>
      <c r="CYL17" s="107"/>
      <c r="CYM17" s="107"/>
      <c r="CYN17" s="107"/>
      <c r="CYO17" s="107"/>
      <c r="CYP17" s="107"/>
      <c r="CYQ17" s="107"/>
      <c r="CYR17" s="107"/>
      <c r="CYS17" s="107"/>
      <c r="CYT17" s="107"/>
      <c r="CYU17" s="107"/>
      <c r="CYV17" s="107"/>
      <c r="CYW17" s="107"/>
      <c r="CYX17" s="107"/>
      <c r="CYY17" s="107"/>
      <c r="CYZ17" s="107"/>
      <c r="CZA17" s="107"/>
      <c r="CZB17" s="107"/>
      <c r="CZC17" s="107"/>
      <c r="CZD17" s="107"/>
      <c r="CZE17" s="107"/>
      <c r="CZF17" s="107"/>
      <c r="CZG17" s="107"/>
      <c r="CZH17" s="107"/>
      <c r="CZI17" s="107"/>
      <c r="CZJ17" s="107"/>
      <c r="CZK17" s="107"/>
      <c r="CZL17" s="107"/>
      <c r="CZM17" s="107"/>
      <c r="CZN17" s="107"/>
      <c r="CZO17" s="107"/>
      <c r="CZP17" s="107"/>
      <c r="CZQ17" s="107"/>
      <c r="CZR17" s="107"/>
      <c r="CZS17" s="107"/>
      <c r="CZT17" s="107"/>
      <c r="CZU17" s="107"/>
      <c r="CZV17" s="107"/>
      <c r="CZW17" s="107"/>
      <c r="CZX17" s="107"/>
      <c r="CZY17" s="107"/>
      <c r="CZZ17" s="107"/>
      <c r="DAA17" s="107"/>
      <c r="DAB17" s="107"/>
      <c r="DAC17" s="107"/>
      <c r="DAD17" s="107"/>
      <c r="DAE17" s="107"/>
      <c r="DAF17" s="107"/>
      <c r="DAG17" s="107"/>
      <c r="DAH17" s="107"/>
      <c r="DAI17" s="107"/>
      <c r="DAJ17" s="107"/>
      <c r="DAK17" s="107"/>
      <c r="DAL17" s="107"/>
      <c r="DAM17" s="107"/>
      <c r="DAN17" s="107"/>
      <c r="DAO17" s="107"/>
      <c r="DAP17" s="107"/>
      <c r="DAQ17" s="107"/>
      <c r="DAR17" s="107"/>
      <c r="DAS17" s="107"/>
      <c r="DAT17" s="107"/>
      <c r="DAU17" s="107"/>
      <c r="DAV17" s="107"/>
      <c r="DAW17" s="107"/>
      <c r="DAX17" s="107"/>
      <c r="DAY17" s="107"/>
      <c r="DAZ17" s="107"/>
      <c r="DBA17" s="107"/>
      <c r="DBB17" s="107"/>
      <c r="DBC17" s="107"/>
      <c r="DBD17" s="107"/>
      <c r="DBE17" s="107"/>
      <c r="DBF17" s="107"/>
      <c r="DBG17" s="107"/>
      <c r="DBH17" s="107"/>
      <c r="DBI17" s="107"/>
      <c r="DBJ17" s="107"/>
      <c r="DBK17" s="107"/>
      <c r="DBL17" s="107"/>
      <c r="DBM17" s="107"/>
      <c r="DBN17" s="107"/>
      <c r="DBO17" s="107"/>
      <c r="DBP17" s="107"/>
      <c r="DBQ17" s="107"/>
      <c r="DBR17" s="107"/>
      <c r="DBS17" s="107"/>
      <c r="DBT17" s="107"/>
      <c r="DBU17" s="107"/>
      <c r="DBV17" s="107"/>
      <c r="DBW17" s="107"/>
      <c r="DBX17" s="107"/>
      <c r="DBY17" s="107"/>
      <c r="DBZ17" s="107"/>
      <c r="DCA17" s="107"/>
      <c r="DCB17" s="107"/>
      <c r="DCC17" s="107"/>
      <c r="DCD17" s="107"/>
      <c r="DCE17" s="107"/>
      <c r="DCF17" s="107"/>
      <c r="DCG17" s="107"/>
      <c r="DCH17" s="107"/>
      <c r="DCI17" s="107"/>
      <c r="DCJ17" s="107"/>
      <c r="DCK17" s="107"/>
      <c r="DCL17" s="107"/>
      <c r="DCM17" s="107"/>
      <c r="DCN17" s="107"/>
      <c r="DCO17" s="107"/>
      <c r="DCP17" s="107"/>
      <c r="DCQ17" s="107"/>
      <c r="DCR17" s="107"/>
      <c r="DCS17" s="107"/>
      <c r="DCT17" s="107"/>
      <c r="DCU17" s="107"/>
      <c r="DCV17" s="107"/>
      <c r="DCW17" s="107"/>
      <c r="DCX17" s="107"/>
      <c r="DCY17" s="107"/>
      <c r="DCZ17" s="107"/>
      <c r="DDA17" s="107"/>
      <c r="DDB17" s="107"/>
      <c r="DDC17" s="107"/>
      <c r="DDD17" s="107"/>
      <c r="DDE17" s="107"/>
      <c r="DDF17" s="107"/>
      <c r="DDG17" s="107"/>
      <c r="DDH17" s="107"/>
      <c r="DDI17" s="107"/>
      <c r="DDJ17" s="107"/>
      <c r="DDK17" s="107"/>
      <c r="DDL17" s="107"/>
      <c r="DDM17" s="107"/>
      <c r="DDN17" s="107"/>
      <c r="DDO17" s="107"/>
      <c r="DDP17" s="107"/>
      <c r="DDQ17" s="107"/>
      <c r="DDR17" s="107"/>
      <c r="DDS17" s="107"/>
      <c r="DDT17" s="107"/>
    </row>
    <row r="18" spans="2:2828" ht="13.35" customHeight="1" thickTop="1" thickBot="1" x14ac:dyDescent="0.3">
      <c r="B18" s="292" t="str">
        <f>UPPER(DATA!$M$15)</f>
        <v>LANGUAGE &amp; COMM.</v>
      </c>
      <c r="C18" s="112" t="str">
        <f>PROPER(DATA!$M$18)</f>
        <v>Ressour.L</v>
      </c>
      <c r="D18" s="160" t="str">
        <f>INDEX(RESULTS!$G$18:$G$117,MATCH($B$13,RESULTS!$A$18:$A$117,0))</f>
        <v/>
      </c>
      <c r="E18" s="113">
        <f>DATA!$AC$19</f>
        <v>40</v>
      </c>
      <c r="F18" s="159" t="str">
        <f>IF($D18&lt;&gt;"",IF(COUNT($D18)=1,($D18)/DATA!$AD19,IF(ISNUMBER($D18),$D18,"-")),"")</f>
        <v/>
      </c>
      <c r="G18" s="114" t="str">
        <f>PROPER(IF(F18&gt;=10,"Excellent",IF(F18&gt;9,"Très bien",IF(F18&gt;=8,"Bien",IF(F18&gt;=6,"Assez bien",IF(F18=5,"Passable",IF(F18&gt;=3,"Insuffisant",IF(F18&gt;=2,"Faible",IF(F18&gt;=0,"Trop faible")))))))))</f>
        <v>Excellent</v>
      </c>
      <c r="J18" s="292" t="str">
        <f>UPPER(DATA!$M$15)</f>
        <v>LANGUAGE &amp; COMM.</v>
      </c>
      <c r="K18" s="168" t="str">
        <f>PROPER(DATA!$M$18)</f>
        <v>Ressour.L</v>
      </c>
      <c r="L18" s="201" t="str">
        <f>INDEX(RESULTS!$G$18:$G$117,MATCH($J$13,RESULTS!$A$18:$A$117,0))</f>
        <v/>
      </c>
      <c r="M18" s="161">
        <f>DATA!$AC$19</f>
        <v>40</v>
      </c>
      <c r="N18" s="159" t="str">
        <f>IF($L18&lt;&gt;"",IF(COUNT($L18)=1,($L18)/DATA!$AD19,IF(ISNUMBER($L18),$L18,"-")),"")</f>
        <v/>
      </c>
      <c r="O18" s="114" t="str">
        <f>PROPER(IF(N18&gt;=10,"Excellent",IF(N18&gt;9,"Très bien",IF(N18&gt;=8,"Bien",IF(N18&gt;=6,"Assez bien",IF(N18=5,"Passable",IF(N18&gt;=3,"Insuffisant",IF(N18&gt;=2,"Faible",IF(N18&gt;=0,"Trop faible")))))))))</f>
        <v>Excellent</v>
      </c>
    </row>
    <row r="19" spans="2:2828" ht="13.35" customHeight="1" thickTop="1" x14ac:dyDescent="0.25">
      <c r="B19" s="292"/>
      <c r="C19" s="112" t="str">
        <f>PROPER(DATA!$N$18)</f>
        <v>Compét.L</v>
      </c>
      <c r="D19" s="160">
        <f>INDEX(RESULTS!$H$18:$H$117,MATCH($B$13,RESULTS!$A$18:$A$117,0))</f>
        <v>44</v>
      </c>
      <c r="E19" s="113">
        <f>DATA!$AC$20</f>
        <v>60</v>
      </c>
      <c r="F19" s="159">
        <f>IF($D19&lt;&gt;"",IF(COUNT($D19)=1,($D19)/DATA!$AD20,IF(ISNUMBER($D19),$D19,"-")),"")</f>
        <v>7.333333333333333</v>
      </c>
      <c r="G19" s="114" t="str">
        <f t="shared" ref="G19:G28" si="0">PROPER(IF(F19&gt;=10,"Excellent",IF(F19&gt;9,"Très bien",IF(F19&gt;=8,"Bien",IF(F19&gt;=6,"Assez bien",IF(F19=5,"Passable",IF(F19&gt;=3,"Insuffisant",IF(F19&gt;=2,"Faible",IF(F19&gt;=0,"Trop faible")))))))))</f>
        <v>Assez Bien</v>
      </c>
      <c r="J19" s="292"/>
      <c r="K19" s="112" t="str">
        <f>PROPER(DATA!$N$18)</f>
        <v>Compét.L</v>
      </c>
      <c r="L19" s="182">
        <f>INDEX(RESULTS!$H$18:$H$117,MATCH($J$13,RESULTS!$A$18:$A$117,0))</f>
        <v>44</v>
      </c>
      <c r="M19" s="113">
        <f>DATA!$AC$20</f>
        <v>60</v>
      </c>
      <c r="N19" s="159">
        <f>IF($L19&lt;&gt;"",IF(COUNT($L19)=1,($L19)/DATA!$AD20,IF(ISNUMBER($L19),$L19,"-")),"")</f>
        <v>7.333333333333333</v>
      </c>
      <c r="O19" s="114" t="str">
        <f t="shared" ref="O19:O26" si="1">PROPER(IF(N19&gt;=10,"Excellent",IF(N19&gt;9,"Très bien",IF(N19&gt;=8,"Bien",IF(N19&gt;=6,"Assez bien",IF(N19=5,"Passable",IF(N19&gt;=3,"Insuffisant",IF(N19&gt;=2,"Faible",IF(N19&gt;=0,"Trop faible")))))))))</f>
        <v>Assez Bien</v>
      </c>
    </row>
    <row r="20" spans="2:2828" ht="13.35" customHeight="1" x14ac:dyDescent="0.25">
      <c r="B20" s="287" t="str">
        <f>UPPER(DATA!$O$15)</f>
        <v>MATHEMATIQUES</v>
      </c>
      <c r="C20" s="112" t="str">
        <f>PROPER(DATA!$O$18)</f>
        <v>Ressour.M</v>
      </c>
      <c r="D20" s="160">
        <f>INDEX(RESULTS!$J$18:$J$117,MATCH($B$13,RESULTS!$A$18:$A$117,0))</f>
        <v>27</v>
      </c>
      <c r="E20" s="113">
        <f>DATA!$AC$21</f>
        <v>40</v>
      </c>
      <c r="F20" s="159">
        <f>IF($D20&lt;&gt;"",IF(COUNT($D20)=1,($D20)/DATA!$AD21,IF(ISNUMBER($D20),$D20,"-")),"")</f>
        <v>6.75</v>
      </c>
      <c r="G20" s="114" t="str">
        <f t="shared" si="0"/>
        <v>Assez Bien</v>
      </c>
      <c r="J20" s="287" t="str">
        <f>UPPER(DATA!$O$15)</f>
        <v>MATHEMATIQUES</v>
      </c>
      <c r="K20" s="112" t="str">
        <f>PROPER(DATA!$O$18)</f>
        <v>Ressour.M</v>
      </c>
      <c r="L20" s="160">
        <f>INDEX(RESULTS!$J$18:$J$117,MATCH($J$13,RESULTS!$A$18:$A$117,0))</f>
        <v>27</v>
      </c>
      <c r="M20" s="113">
        <f>DATA!$AC$21</f>
        <v>40</v>
      </c>
      <c r="N20" s="159">
        <f>IF($L20&lt;&gt;"",IF(COUNT($L20)=1,($L20)/DATA!$AD21,IF(ISNUMBER($L20),$L20,"-")),"")</f>
        <v>6.75</v>
      </c>
      <c r="O20" s="114" t="str">
        <f t="shared" si="1"/>
        <v>Assez Bien</v>
      </c>
    </row>
    <row r="21" spans="2:2828" ht="13.35" customHeight="1" x14ac:dyDescent="0.25">
      <c r="B21" s="287"/>
      <c r="C21" s="112" t="str">
        <f>PROPER(DATA!$P$18)</f>
        <v>Compét.M</v>
      </c>
      <c r="D21" s="160">
        <f>INDEX(RESULTS!$K$18:$K$117,MATCH($B$13,RESULTS!$A$18:$A$117,0))</f>
        <v>45</v>
      </c>
      <c r="E21" s="113">
        <f>DATA!$AC$22</f>
        <v>60</v>
      </c>
      <c r="F21" s="159">
        <f>IF($D21&lt;&gt;"",IF(COUNT($D21)=1,($D21)/DATA!$AD22,IF(ISNUMBER($D21),$D21,"-")),"")</f>
        <v>7.5</v>
      </c>
      <c r="G21" s="114" t="str">
        <f t="shared" si="0"/>
        <v>Assez Bien</v>
      </c>
      <c r="J21" s="287"/>
      <c r="K21" s="112" t="str">
        <f>PROPER(DATA!$P$18)</f>
        <v>Compét.M</v>
      </c>
      <c r="L21" s="160">
        <f>INDEX(RESULTS!$K$18:$K$117,MATCH($J$13,RESULTS!$A$18:$A$117,0))</f>
        <v>45</v>
      </c>
      <c r="M21" s="113">
        <f>DATA!$AC$22</f>
        <v>60</v>
      </c>
      <c r="N21" s="159">
        <f>IF($L21&lt;&gt;"",IF(COUNT($L21)=1,($L21)/DATA!$AD22,IF(ISNUMBER($L21),$L21,"-")),"")</f>
        <v>7.5</v>
      </c>
      <c r="O21" s="114" t="str">
        <f t="shared" si="1"/>
        <v>Assez Bien</v>
      </c>
    </row>
    <row r="22" spans="2:2828" ht="13.35" customHeight="1" x14ac:dyDescent="0.25">
      <c r="B22" s="292" t="str">
        <f>UPPER(DATA!$Q$15)</f>
        <v>DÉCOUV. DU MONDE</v>
      </c>
      <c r="C22" s="112" t="str">
        <f>PROPER(DATA!$Q$18)</f>
        <v>Ressour.D.M</v>
      </c>
      <c r="D22" s="160">
        <f>INDEX(RESULTS!$M$18:$M$117,MATCH($B$13,RESULTS!$A$18:$A$117,0))</f>
        <v>23</v>
      </c>
      <c r="E22" s="113">
        <f>DATA!$AC$23</f>
        <v>24</v>
      </c>
      <c r="F22" s="159">
        <f>IF($D22&lt;&gt;"",IF(COUNT($D22)=1,($D22)/DATA!$AD23,IF(ISNUMBER($D22),$D22,"-")),"")</f>
        <v>9.5833333333333339</v>
      </c>
      <c r="G22" s="114" t="str">
        <f t="shared" si="0"/>
        <v>Très Bien</v>
      </c>
      <c r="H22" s="116"/>
      <c r="J22" s="292" t="str">
        <f>UPPER(DATA!$Q$15)</f>
        <v>DÉCOUV. DU MONDE</v>
      </c>
      <c r="K22" s="112" t="str">
        <f>PROPER(DATA!$Q$18)</f>
        <v>Ressour.D.M</v>
      </c>
      <c r="L22" s="160">
        <f>INDEX(RESULTS!$M$18:$M$117,MATCH($J$13,RESULTS!$A$18:$A$117,0))</f>
        <v>23</v>
      </c>
      <c r="M22" s="113">
        <f>DATA!$AC$23</f>
        <v>24</v>
      </c>
      <c r="N22" s="159">
        <f>IF($L22&lt;&gt;"",IF(COUNT($L22)=1,($L22)/DATA!$AD23,IF(ISNUMBER($L22),$L22,"-")),"")</f>
        <v>9.5833333333333339</v>
      </c>
      <c r="O22" s="114" t="str">
        <f t="shared" si="1"/>
        <v>Très Bien</v>
      </c>
      <c r="P22" s="116"/>
    </row>
    <row r="23" spans="2:2828" ht="13.35" customHeight="1" x14ac:dyDescent="0.25">
      <c r="B23" s="292"/>
      <c r="C23" s="112" t="str">
        <f>PROPER(DATA!$R$18)</f>
        <v>Compét.D.M</v>
      </c>
      <c r="D23" s="160">
        <f>INDEX(RESULTS!$N$18:$N$117,MATCH($B$13,RESULTS!$A$18:$A$117,0))</f>
        <v>16</v>
      </c>
      <c r="E23" s="113">
        <f>DATA!$AC$24</f>
        <v>16</v>
      </c>
      <c r="F23" s="159">
        <f>IF($D23&lt;&gt;"",IF(COUNT($D23)=1,($D23)/DATA!$AD24,IF(ISNUMBER($D23),$D23,"-")),"")</f>
        <v>10</v>
      </c>
      <c r="G23" s="114" t="str">
        <f t="shared" si="0"/>
        <v>Excellent</v>
      </c>
      <c r="J23" s="292"/>
      <c r="K23" s="112" t="str">
        <f>PROPER(DATA!$R$18)</f>
        <v>Compét.D.M</v>
      </c>
      <c r="L23" s="160">
        <f>INDEX(RESULTS!$N$18:$N$117,MATCH($J$13,RESULTS!$A$18:$A$117,0))</f>
        <v>16</v>
      </c>
      <c r="M23" s="113">
        <f>DATA!$AC$24</f>
        <v>16</v>
      </c>
      <c r="N23" s="159">
        <f>IF($L23&lt;&gt;"",IF(COUNT($L23)=1,($L23)/DATA!$AD24,IF(ISNUMBER($L23),$L23,"-")),"")</f>
        <v>10</v>
      </c>
      <c r="O23" s="114" t="str">
        <f>PROPER(IF(N23&gt;=10,"Excellent",IF(N23&gt;9,"Très bien",IF(N23&gt;=8,"Bien",IF(N23&gt;=6,"Assez bien",IF(N23=5,"Passable",IF(N23&gt;=3,"Insuffisant",IF(N23&gt;=2,"Faible",IF(N23&gt;=0,"Trop faible")))))))))</f>
        <v>Excellent</v>
      </c>
    </row>
    <row r="24" spans="2:2828" ht="13.35" customHeight="1" thickBot="1" x14ac:dyDescent="0.3">
      <c r="B24" s="292" t="str">
        <f>UPPER(DATA!$S$15)</f>
        <v>DÉV. DURABLE</v>
      </c>
      <c r="C24" s="112" t="str">
        <f>PROPER(DATA!$S$18)</f>
        <v>Ressour.D.D</v>
      </c>
      <c r="D24" s="160">
        <f>INDEX(RESULTS!$P$18:$P$117,MATCH($B$13,RESULTS!$A$18:$A$117,0))</f>
        <v>24</v>
      </c>
      <c r="E24" s="113">
        <f>DATA!$AC$25</f>
        <v>24</v>
      </c>
      <c r="F24" s="159">
        <f>IF($D24&lt;&gt;"",IF(COUNT($D24)=1,($D24)/DATA!$AD25,IF(ISNUMBER($D24),$D24,"-")),"")</f>
        <v>10</v>
      </c>
      <c r="G24" s="114" t="str">
        <f t="shared" si="0"/>
        <v>Excellent</v>
      </c>
      <c r="J24" s="292" t="str">
        <f>UPPER(DATA!$S$15)</f>
        <v>DÉV. DURABLE</v>
      </c>
      <c r="K24" s="112" t="str">
        <f>PROPER(DATA!$S$18)</f>
        <v>Ressour.D.D</v>
      </c>
      <c r="L24" s="160">
        <f>INDEX(RESULTS!$P$18:$P$117,MATCH($J$13,RESULTS!$A$18:$A$117,0))</f>
        <v>24</v>
      </c>
      <c r="M24" s="113">
        <f>DATA!$AC$25</f>
        <v>24</v>
      </c>
      <c r="N24" s="159">
        <f>IF($L24&lt;&gt;"",IF(COUNT($L24)=1,($L24)/DATA!$AD25,IF(ISNUMBER($L24),$L24,"-")),"")</f>
        <v>10</v>
      </c>
      <c r="O24" s="114" t="str">
        <f t="shared" si="1"/>
        <v>Excellent</v>
      </c>
    </row>
    <row r="25" spans="2:2828" ht="13.35" customHeight="1" thickTop="1" thickBot="1" x14ac:dyDescent="0.3">
      <c r="B25" s="292"/>
      <c r="C25" s="112" t="str">
        <f>PROPER(DATA!$T$18)</f>
        <v>Compét.D.D</v>
      </c>
      <c r="D25" s="160" t="str">
        <f>INDEX(RESULTS!$Q$18:$Q$117,MATCH($B$13,RESULTS!$A$18:$A$117,0))</f>
        <v/>
      </c>
      <c r="E25" s="113">
        <f>DATA!$AC$26</f>
        <v>16</v>
      </c>
      <c r="F25" s="159" t="str">
        <f>IF($D25&lt;&gt;"",IF(COUNT($D25)=1,($D25)/DATA!$AD26,IF(ISNUMBER($D25),$D25,"-")),"")</f>
        <v/>
      </c>
      <c r="G25" s="114" t="str">
        <f t="shared" si="0"/>
        <v>Excellent</v>
      </c>
      <c r="J25" s="292"/>
      <c r="K25" s="112" t="str">
        <f>PROPER(DATA!$T$18)</f>
        <v>Compét.D.D</v>
      </c>
      <c r="L25" s="201" t="str">
        <f>INDEX(RESULTS!$Q$18:$Q$117,MATCH($J$13,RESULTS!$A$18:$A$117,0))</f>
        <v/>
      </c>
      <c r="M25" s="113">
        <f>DATA!$AC$26</f>
        <v>16</v>
      </c>
      <c r="N25" s="159" t="str">
        <f>IF($L25&lt;&gt;"",IF(COUNT($L25)=1,($L25)/DATA!$AD26,IF(ISNUMBER($L25),$L25,"-")),"")</f>
        <v/>
      </c>
      <c r="O25" s="114" t="str">
        <f t="shared" si="1"/>
        <v>Excellent</v>
      </c>
    </row>
    <row r="26" spans="2:2828" ht="13.35" customHeight="1" thickTop="1" x14ac:dyDescent="0.25">
      <c r="B26" s="287" t="str">
        <f>UPPER(DATA!$U$15)</f>
        <v>E.P.S. &amp; ART.</v>
      </c>
      <c r="C26" s="112" t="str">
        <f>PROPER(DATA!$U$18)</f>
        <v>Art.Plast.</v>
      </c>
      <c r="D26" s="160">
        <f>INDEX(RESULTS!$S$18:$S$117,MATCH($B$13,RESULTS!$A$18:$A$117,0))</f>
        <v>8</v>
      </c>
      <c r="E26" s="113">
        <f>DATA!$AC$27</f>
        <v>10</v>
      </c>
      <c r="F26" s="159">
        <f>IF($D26&lt;&gt;"",IF(COUNT($D26)=1,($D26)/DATA!$AD27,IF(ISNUMBER($D26),$D26,"-")),"")</f>
        <v>8</v>
      </c>
      <c r="G26" s="114" t="str">
        <f t="shared" si="0"/>
        <v>Bien</v>
      </c>
      <c r="J26" s="287" t="str">
        <f>UPPER(DATA!$U$15)</f>
        <v>E.P.S. &amp; ART.</v>
      </c>
      <c r="K26" s="112" t="str">
        <f>PROPER(DATA!$U$18)</f>
        <v>Art.Plast.</v>
      </c>
      <c r="L26" s="160">
        <f>INDEX(RESULTS!$S$18:$S$117,MATCH($J$13,RESULTS!$A$18:$A$117,0))</f>
        <v>8</v>
      </c>
      <c r="M26" s="113">
        <f>DATA!$AC$27</f>
        <v>10</v>
      </c>
      <c r="N26" s="159">
        <f>IF($L26&lt;&gt;"",IF(COUNT($L26)=1,($L26)/DATA!$AD27,IF(ISNUMBER($L26),$L26,"-")),"")</f>
        <v>8</v>
      </c>
      <c r="O26" s="114" t="str">
        <f t="shared" si="1"/>
        <v>Bien</v>
      </c>
    </row>
    <row r="27" spans="2:2828" ht="13.35" customHeight="1" x14ac:dyDescent="0.25">
      <c r="B27" s="287"/>
      <c r="C27" s="112" t="str">
        <f>PROPER(DATA!$V$18)</f>
        <v>Ed.Mus.</v>
      </c>
      <c r="D27" s="160">
        <f>INDEX(RESULTS!$T$18:$T$117,MATCH($B$13,RESULTS!$A$18:$A$117,0))</f>
        <v>9</v>
      </c>
      <c r="E27" s="113">
        <f>DATA!$AC$28</f>
        <v>10</v>
      </c>
      <c r="F27" s="159">
        <f>IF($D27&lt;&gt;"",IF(COUNT($D27)=1,($D27)/DATA!$AD28,IF(ISNUMBER($D27),$D27,"-")),"")</f>
        <v>9</v>
      </c>
      <c r="G27" s="114" t="str">
        <f>PROPER(IF(F27&gt;=10,"Excellent",IF(F27&gt;9,"Très bien",IF(F27&gt;=8,"Bien",IF(F27&gt;=6,"Assez bien",IF(F27=5,"Passable",IF(F27&gt;=3,"Insuffisant",IF(F27&gt;=2,"Faible",IF(F27&gt;=0,"Trop faible")))))))))</f>
        <v>Bien</v>
      </c>
      <c r="J27" s="287"/>
      <c r="K27" s="112" t="str">
        <f>PROPER(DATA!$V$18)</f>
        <v>Ed.Mus.</v>
      </c>
      <c r="L27" s="169">
        <f>INDEX(RESULTS!$T$18:$T$117,MATCH($J$13,RESULTS!$A$18:$A$117,0))</f>
        <v>9</v>
      </c>
      <c r="M27" s="113">
        <f>DATA!$AC$28</f>
        <v>10</v>
      </c>
      <c r="N27" s="159">
        <f>IF($L27&lt;&gt;"",IF(COUNT($L27)=1,($L27)/DATA!$AD28,IF(ISNUMBER($L27),$L27,"-")),"")</f>
        <v>9</v>
      </c>
      <c r="O27" s="114" t="str">
        <f>PROPER(IF(N27&gt;=10,"Excellent",IF(N27&gt;9,"Très bien",IF(N27&gt;=8,"Bien",IF(N27&gt;=6,"Assez bien",IF(N27=5,"Passable",IF(N27&gt;=3,"Insuffisant",IF(N27&gt;=2,"Faible",IF(N27&gt;=0,"Trop faible")))))))))</f>
        <v>Bien</v>
      </c>
    </row>
    <row r="28" spans="2:2828" ht="13.35" customHeight="1" thickBot="1" x14ac:dyDescent="0.3">
      <c r="B28" s="115" t="str">
        <f>UPPER(RESULTS!$U$14)</f>
        <v>LANGUE</v>
      </c>
      <c r="C28" s="112" t="str">
        <f>PROPER(DATA!$W$18)</f>
        <v>Arabe</v>
      </c>
      <c r="D28" s="169">
        <f>INDEX(RESULTS!$U$18:$U$117,MATCH($B$13,RESULTS!$A$18:$A$117,0))</f>
        <v>6</v>
      </c>
      <c r="E28" s="113">
        <f>DATA!$AC$29</f>
        <v>10</v>
      </c>
      <c r="F28" s="159">
        <f>IF($D28&lt;&gt;"",IF(COUNT($D28)=1,($D28)/DATA!$AD29,IF(ISNUMBER($D28),$D28,"-")),"")</f>
        <v>6</v>
      </c>
      <c r="G28" s="114" t="str">
        <f t="shared" si="0"/>
        <v>Assez Bien</v>
      </c>
      <c r="J28" s="115" t="str">
        <f>UPPER(RESULTS!$U$14)</f>
        <v>LANGUE</v>
      </c>
      <c r="K28" s="168" t="str">
        <f>PROPER(DATA!$W$18)</f>
        <v>Arabe</v>
      </c>
      <c r="L28" s="194">
        <f>INDEX(RESULTS!$U$18:$U$117,MATCH($J$13,RESULTS!$A$18:$A$117,0))</f>
        <v>6</v>
      </c>
      <c r="M28" s="161">
        <f>DATA!$AC$29</f>
        <v>10</v>
      </c>
      <c r="N28" s="159">
        <f>IF($L28&lt;&gt;"",IF(COUNT($L28)=1,($L28)/DATA!$AD29,IF(ISNUMBER($L28),$L28,"-")),"")</f>
        <v>6</v>
      </c>
      <c r="O28" s="114" t="str">
        <f t="shared" ref="O28" si="2">PROPER(IF(N28&gt;=10,"Excellent",IF(N28&gt;9,"Très bien",IF(N28&gt;=8,"Bien",IF(N28&gt;=6,"Assez bien",IF(N28=5,"Passable",IF(N28&gt;=3,"Insuffisant",IF(N28&gt;=2,"Faible",IF(N28&gt;=0,"Trop faible")))))))))</f>
        <v>Assez Bien</v>
      </c>
    </row>
    <row r="29" spans="2:2828" ht="13.35" customHeight="1" thickTop="1" thickBot="1" x14ac:dyDescent="0.3">
      <c r="B29" s="115" t="str">
        <f>UPPER(RESULTS!$V$14)</f>
        <v>LECTURE</v>
      </c>
      <c r="C29" s="168" t="str">
        <f>PROPER(DATA!$X$18)</f>
        <v>Lecture</v>
      </c>
      <c r="D29" s="201">
        <f>INDEX(RESULTS!$V$18:$V$117,MATCH($B$13,RESULTS!$A$18:$A$117,0))</f>
        <v>9</v>
      </c>
      <c r="E29" s="161">
        <f>DATA!$AC$30</f>
        <v>10</v>
      </c>
      <c r="F29" s="159">
        <f>IF($D29&lt;&gt;"",IF(COUNT($D29)=1,($D29)/DATA!$AD30,IF(ISNUMBER($D29),$D29,"-")),"")</f>
        <v>9</v>
      </c>
      <c r="G29" s="114" t="str">
        <f>PROPER(IF(F29&gt;=10,"Excellent",IF(F29&gt;9,"Très bien",IF(F29&gt;=8,"Bien",IF(F29&gt;=6,"Assez bien",IF(F29=5,"Passable",IF(F29&gt;=3,"Insuffisant",IF(F29&gt;=2,"Faible",IF(F29&gt;=0,"Trop faible")))))))))</f>
        <v>Bien</v>
      </c>
      <c r="J29" s="115" t="str">
        <f>UPPER(RESULTS!$V$14)</f>
        <v>LECTURE</v>
      </c>
      <c r="K29" s="168" t="str">
        <f>PROPER(DATA!$X$18)</f>
        <v>Lecture</v>
      </c>
      <c r="L29" s="193">
        <f>INDEX(RESULTS!$V$18:$V$117,MATCH($J$13,RESULTS!$A$18:$A$117,0))</f>
        <v>9</v>
      </c>
      <c r="M29" s="161">
        <f>DATA!$AC$30</f>
        <v>10</v>
      </c>
      <c r="N29" s="159">
        <f>IF($L29&lt;&gt;"",IF(COUNT($L29)=1,($L29)/DATA!$AD30,IF(ISNUMBER($L29),$L29,"-")),"")</f>
        <v>9</v>
      </c>
      <c r="O29" s="114" t="str">
        <f>PROPER(IF(N29&gt;=10,"Excellent",IF(N29&gt;9,"Très bien",IF(N29&gt;=8,"Bien",IF(N29&gt;=6,"Assez bien",IF(N29=5,"Passable",IF(N29&gt;=3,"Insuffisant",IF(N29&gt;=2,"Faible",IF(N29&gt;=0,"Trop faible")))))))))</f>
        <v>Bien</v>
      </c>
      <c r="R29" s="167" t="s">
        <v>162</v>
      </c>
      <c r="S29" s="138"/>
      <c r="T29" s="138"/>
      <c r="U29" s="138"/>
      <c r="V29" s="138"/>
      <c r="W29" s="138"/>
      <c r="X29" s="138"/>
      <c r="Y29" s="136"/>
      <c r="Z29" s="136"/>
      <c r="AA29" s="136"/>
      <c r="AB29" s="136"/>
      <c r="AC29" s="136"/>
    </row>
    <row r="30" spans="2:2828" ht="13.35" customHeight="1" thickTop="1" x14ac:dyDescent="0.25">
      <c r="B30" s="117"/>
      <c r="D30" s="118"/>
      <c r="E30" s="118"/>
      <c r="F30" s="118"/>
      <c r="J30" s="117"/>
      <c r="L30" s="118"/>
      <c r="M30" s="118"/>
      <c r="N30" s="118"/>
    </row>
    <row r="31" spans="2:2828" ht="13.35" customHeight="1" thickBot="1" x14ac:dyDescent="0.3">
      <c r="B31" s="288" t="str">
        <f>UPPER(RESULTS!$X$14)</f>
        <v>TOTAL</v>
      </c>
      <c r="C31" s="288"/>
      <c r="D31" s="162">
        <f>SUM($D$18:$D$29)</f>
        <v>211</v>
      </c>
      <c r="E31" s="113">
        <f>RESULTS!$X$16</f>
        <v>320</v>
      </c>
      <c r="F31" s="118"/>
      <c r="G31" s="119" t="str">
        <f>PROPER(DATA!$Y$15)</f>
        <v>Absence</v>
      </c>
      <c r="J31" s="288" t="str">
        <f>UPPER(RESULTS!$X$14)</f>
        <v>TOTAL</v>
      </c>
      <c r="K31" s="288"/>
      <c r="L31" s="162">
        <f>SUM($L$18:$L$29)</f>
        <v>211</v>
      </c>
      <c r="M31" s="113">
        <f>RESULTS!$X$16</f>
        <v>320</v>
      </c>
      <c r="N31" s="118"/>
      <c r="O31" s="119" t="str">
        <f>PROPER(DATA!$Y$15)</f>
        <v>Absence</v>
      </c>
    </row>
    <row r="32" spans="2:2828" ht="13.35" customHeight="1" thickTop="1" thickBot="1" x14ac:dyDescent="0.3">
      <c r="B32" s="288" t="str">
        <f>UPPER(RESULTS!$Y$14)</f>
        <v>AVER.</v>
      </c>
      <c r="C32" s="289"/>
      <c r="D32" s="200">
        <f>AVERAGEIF(F18:F29,"&lt;&gt;")</f>
        <v>8.3166666666666664</v>
      </c>
      <c r="E32" s="161">
        <f>RESULTS!$Y$16</f>
        <v>10</v>
      </c>
      <c r="F32" s="118"/>
      <c r="G32" s="120">
        <f>DATA!$Y$19</f>
        <v>0</v>
      </c>
      <c r="J32" s="288" t="str">
        <f>UPPER(RESULTS!$Y$14)</f>
        <v>AVER.</v>
      </c>
      <c r="K32" s="289"/>
      <c r="L32" s="200">
        <f>AVERAGEIF(N18:N29,"&lt;&gt;")</f>
        <v>8.3166666666666664</v>
      </c>
      <c r="M32" s="161">
        <f>RESULTS!$Y$16</f>
        <v>10</v>
      </c>
      <c r="N32" s="118"/>
      <c r="O32" s="120">
        <f>DATA!$Y$19</f>
        <v>0</v>
      </c>
      <c r="R32" s="138" t="s">
        <v>159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</row>
    <row r="33" spans="1:29" ht="13.35" customHeight="1" thickTop="1" x14ac:dyDescent="0.25">
      <c r="B33" s="288" t="str">
        <f>UPPER(RESULTS!$Z$14)</f>
        <v>RANG</v>
      </c>
      <c r="C33" s="288"/>
      <c r="D33" s="163" t="str">
        <f>INDEX(RESULTS!$Z$18:$Z$117,MATCH($B$13,RESULTS!$A$18:$A$117,0))</f>
        <v>4ème</v>
      </c>
      <c r="E33" s="113">
        <f>$G$8</f>
        <v>53</v>
      </c>
      <c r="G33" s="96" t="s">
        <v>43</v>
      </c>
      <c r="J33" s="288" t="str">
        <f>UPPER(RESULTS!$Z$14)</f>
        <v>RANG</v>
      </c>
      <c r="K33" s="288"/>
      <c r="L33" s="163" t="str">
        <f>INDEX(RESULTS!$Z$18:$Z$117,MATCH($J$13,RESULTS!$A$18:$A$117,0))</f>
        <v>4ème</v>
      </c>
      <c r="M33" s="113">
        <f>$G$8</f>
        <v>53</v>
      </c>
      <c r="O33" s="96" t="s">
        <v>43</v>
      </c>
      <c r="R33" s="138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</row>
    <row r="34" spans="1:29" ht="13.35" customHeight="1" x14ac:dyDescent="0.25">
      <c r="G34" s="119" t="s">
        <v>35</v>
      </c>
      <c r="O34" s="119" t="s">
        <v>35</v>
      </c>
      <c r="R34" s="138" t="s">
        <v>154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</row>
    <row r="35" spans="1:29" ht="13.35" customHeight="1" x14ac:dyDescent="0.25">
      <c r="B35" s="290" t="str">
        <f>PROPER(IF(D32&gt;=8,"Félicitation",IF(D32&gt;=7,"Encouragement",IF(D32&gt;=5,"Tableau d'Honneur",IF(D32&gt;=3,"Avertissement",IF(D32&gt;=0,"Blâme"))))))</f>
        <v>Félicitation</v>
      </c>
      <c r="C35" s="290"/>
      <c r="G35" s="114" t="str">
        <f>PROPER(IF(G32&gt;=15,"Mauvaise",IF(G32&gt;=8,"Assez bonne",IF(G32&gt;=0,"Bonne"))))</f>
        <v>Bonne</v>
      </c>
      <c r="J35" s="290" t="str">
        <f>PROPER(IF(L32&gt;=8,"Félicitation",IF(L32&gt;=7,"Encouragement",IF(L32&gt;=5,"Tableau d'Honneur",IF(L32&gt;=3,"Avertissement",IF(L32&gt;=0,"Blâme"))))))</f>
        <v>Félicitation</v>
      </c>
      <c r="K35" s="290"/>
      <c r="O35" s="114" t="str">
        <f>PROPER(IF(O32&gt;=15,"Mauvaise",IF(O32&gt;=8,"Assez bonne",IF(O32&gt;=0,"Bonne"))))</f>
        <v>Bonne</v>
      </c>
      <c r="R35" s="136" t="s">
        <v>163</v>
      </c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</row>
    <row r="36" spans="1:29" s="98" customFormat="1" ht="13.35" customHeight="1" x14ac:dyDescent="0.25">
      <c r="A36" s="96"/>
      <c r="B36" s="277" t="str">
        <f>PROPER(IF(D32&gt;=8,"Satisfaisant",IF(D32&gt;=5,"Peut mieux faire",IF(D32&gt;=0,"Risque de redoubler"))))</f>
        <v>Satisfaisant</v>
      </c>
      <c r="C36" s="277"/>
      <c r="D36" s="96"/>
      <c r="E36" s="96"/>
      <c r="F36" s="96"/>
      <c r="G36" s="96"/>
      <c r="H36" s="97"/>
      <c r="I36" s="96"/>
      <c r="J36" s="277" t="str">
        <f>PROPER(IF(L32&gt;=8,"Satisfaisant",IF(L32&gt;=5,"Peut mieux faire",IF(L32&gt;=0,"Risque de redoubler"))))</f>
        <v>Satisfaisant</v>
      </c>
      <c r="K36" s="277"/>
      <c r="L36" s="96"/>
      <c r="M36" s="96"/>
      <c r="N36" s="96"/>
      <c r="O36" s="96"/>
      <c r="P36" s="97"/>
      <c r="R36" s="136" t="s">
        <v>164</v>
      </c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</row>
    <row r="37" spans="1:29" s="98" customFormat="1" ht="13.35" customHeight="1" x14ac:dyDescent="0.25">
      <c r="A37" s="96"/>
      <c r="B37" s="96"/>
      <c r="C37" s="96"/>
      <c r="D37" s="96"/>
      <c r="E37" s="96"/>
      <c r="F37" s="96"/>
      <c r="G37" s="96"/>
      <c r="H37" s="97"/>
      <c r="I37" s="96"/>
      <c r="J37" s="96"/>
      <c r="K37" s="96"/>
      <c r="L37" s="96"/>
      <c r="M37" s="96"/>
      <c r="N37" s="96"/>
      <c r="O37" s="96"/>
      <c r="P37" s="97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</row>
    <row r="38" spans="1:29" s="98" customFormat="1" ht="13.35" customHeight="1" x14ac:dyDescent="0.25">
      <c r="A38" s="96"/>
      <c r="B38" s="158" t="s">
        <v>51</v>
      </c>
      <c r="C38" s="156" t="e">
        <f>#REF!</f>
        <v>#REF!</v>
      </c>
      <c r="D38" s="157" t="str">
        <f>UPPER(RESULTS!$Z$14)</f>
        <v>RANG</v>
      </c>
      <c r="E38" s="278" t="e">
        <f>#REF!</f>
        <v>#REF!</v>
      </c>
      <c r="F38" s="279"/>
      <c r="G38" s="96"/>
      <c r="H38" s="97"/>
      <c r="I38" s="96"/>
      <c r="J38" s="158" t="s">
        <v>51</v>
      </c>
      <c r="K38" s="156" t="e">
        <f>#REF!</f>
        <v>#REF!</v>
      </c>
      <c r="L38" s="157" t="str">
        <f>UPPER(RESULTS!$Z$14)</f>
        <v>RANG</v>
      </c>
      <c r="M38" s="278" t="e">
        <f>#REF!</f>
        <v>#REF!</v>
      </c>
      <c r="N38" s="279"/>
      <c r="O38" s="96"/>
      <c r="P38" s="97"/>
      <c r="R38" s="136" t="s">
        <v>165</v>
      </c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</row>
    <row r="39" spans="1:29" s="98" customFormat="1" ht="13.35" customHeight="1" x14ac:dyDescent="0.25">
      <c r="A39" s="96"/>
      <c r="B39" s="96"/>
      <c r="C39" s="96"/>
      <c r="D39" s="96"/>
      <c r="E39" s="96"/>
      <c r="F39" s="96"/>
      <c r="G39" s="96"/>
      <c r="H39" s="97"/>
      <c r="I39" s="96"/>
      <c r="J39" s="96"/>
      <c r="K39" s="96"/>
      <c r="L39" s="96"/>
      <c r="M39" s="96"/>
      <c r="N39" s="96"/>
      <c r="O39" s="96"/>
      <c r="P39" s="97"/>
      <c r="R39" s="136" t="s">
        <v>157</v>
      </c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</row>
    <row r="40" spans="1:29" s="98" customFormat="1" ht="13.35" customHeight="1" x14ac:dyDescent="0.25">
      <c r="A40" s="280" t="str">
        <f>(IF(DATA!$C$9="Teacher","The",IF(DATA!$C$9="Teacher","The"))&amp;" "&amp;DATA!$C$9)</f>
        <v>The Teacher</v>
      </c>
      <c r="B40" s="281"/>
      <c r="C40" s="121"/>
      <c r="D40" s="121"/>
      <c r="E40" s="121"/>
      <c r="F40" s="282" t="str">
        <f>(IF(DATA!$A$10="Headmaster","The",IF(DATA!$A$10="Headmaster","The"))&amp;" "&amp;DATA!$A$10)</f>
        <v>FALSE Heamaster</v>
      </c>
      <c r="G40" s="283"/>
      <c r="H40" s="97"/>
      <c r="I40" s="280" t="str">
        <f>(IF(DATA!$C$9="Teacher","The",IF(DATA!$C$9="Teacher","The"))&amp;" "&amp;DATA!$C$9)</f>
        <v>The Teacher</v>
      </c>
      <c r="J40" s="281"/>
      <c r="K40" s="121"/>
      <c r="L40" s="121"/>
      <c r="M40" s="121"/>
      <c r="N40" s="282" t="str">
        <f>(IF(DATA!$A$10="Headmaster","The",IF(DATA!$A$10="Headmaster","The"))&amp;" "&amp;DATA!$A$10)</f>
        <v>FALSE Heamaster</v>
      </c>
      <c r="O40" s="283"/>
      <c r="P40" s="97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</row>
    <row r="41" spans="1:29" s="98" customFormat="1" ht="13.35" customHeight="1" x14ac:dyDescent="0.25">
      <c r="A41" s="284" t="str">
        <f>PROPER(DATA!D9)&amp;" "&amp;UPPER(DATA!E9)</f>
        <v xml:space="preserve">Mme </v>
      </c>
      <c r="B41" s="285"/>
      <c r="C41" s="96"/>
      <c r="D41" s="96"/>
      <c r="E41" s="96"/>
      <c r="F41" s="286" t="str">
        <f>DATA!D10&amp;" "&amp;UPPER(DATA!E10)</f>
        <v xml:space="preserve">M. </v>
      </c>
      <c r="G41" s="286"/>
      <c r="H41" s="97"/>
      <c r="I41" s="284" t="str">
        <f>PROPER(DATA!L9)&amp;" "&amp;UPPER(DATA!M9)</f>
        <v xml:space="preserve"> </v>
      </c>
      <c r="J41" s="285"/>
      <c r="K41" s="96"/>
      <c r="L41" s="96"/>
      <c r="M41" s="96"/>
      <c r="N41" s="286" t="str">
        <f>DATA!L10&amp;" "&amp;UPPER(DATA!M10)</f>
        <v xml:space="preserve"> </v>
      </c>
      <c r="O41" s="286"/>
      <c r="P41" s="97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29" s="98" customFormat="1" ht="13.35" customHeight="1" x14ac:dyDescent="0.25">
      <c r="A42" s="96"/>
      <c r="B42" s="96"/>
      <c r="C42" s="122"/>
      <c r="D42" s="122"/>
      <c r="E42" s="122"/>
      <c r="F42" s="122"/>
      <c r="G42" s="96"/>
      <c r="H42" s="97"/>
      <c r="I42" s="96"/>
      <c r="J42" s="96"/>
      <c r="K42" s="122"/>
      <c r="L42" s="122"/>
      <c r="M42" s="122"/>
      <c r="N42" s="122"/>
      <c r="O42" s="96"/>
      <c r="P42" s="97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</row>
    <row r="43" spans="1:29" s="98" customFormat="1" ht="13.35" customHeight="1" x14ac:dyDescent="0.25">
      <c r="A43" s="96"/>
      <c r="B43" s="96"/>
      <c r="C43" s="276" t="s">
        <v>38</v>
      </c>
      <c r="D43" s="276"/>
      <c r="E43" s="276"/>
      <c r="F43" s="122"/>
      <c r="G43" s="96"/>
      <c r="H43" s="97"/>
      <c r="I43" s="96"/>
      <c r="J43" s="96"/>
      <c r="K43" s="276" t="s">
        <v>38</v>
      </c>
      <c r="L43" s="276"/>
      <c r="M43" s="276"/>
      <c r="N43" s="122"/>
      <c r="O43" s="96"/>
      <c r="P43" s="97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</row>
    <row r="44" spans="1:29" s="98" customFormat="1" ht="13.35" customHeight="1" x14ac:dyDescent="0.25">
      <c r="A44" s="96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7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</row>
    <row r="45" spans="1:29" s="98" customFormat="1" ht="13.35" customHeight="1" x14ac:dyDescent="0.25">
      <c r="A45" s="96"/>
      <c r="B45" s="96"/>
      <c r="C45" s="96"/>
      <c r="D45" s="96"/>
      <c r="E45" s="96"/>
      <c r="F45" s="96"/>
      <c r="G45" s="96"/>
      <c r="H45" s="97"/>
      <c r="I45" s="96"/>
      <c r="J45" s="96"/>
      <c r="K45" s="96"/>
      <c r="L45" s="96"/>
      <c r="M45" s="96"/>
      <c r="N45" s="96"/>
      <c r="O45" s="96"/>
      <c r="P45" s="97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29" s="98" customFormat="1" ht="13.35" customHeight="1" x14ac:dyDescent="0.25">
      <c r="A46" s="96"/>
      <c r="B46" s="96"/>
      <c r="C46" s="96"/>
      <c r="D46" s="96"/>
      <c r="E46" s="96"/>
      <c r="F46" s="96"/>
      <c r="G46" s="96"/>
      <c r="H46" s="97"/>
      <c r="I46" s="96"/>
      <c r="J46" s="96"/>
      <c r="K46" s="96"/>
      <c r="L46" s="96"/>
      <c r="M46" s="96"/>
      <c r="N46" s="96"/>
      <c r="O46" s="96"/>
      <c r="P46" s="97"/>
    </row>
    <row r="47" spans="1:29" s="98" customFormat="1" ht="13.35" customHeight="1" x14ac:dyDescent="0.25">
      <c r="A47" s="96"/>
      <c r="B47" s="96"/>
      <c r="C47" s="96"/>
      <c r="D47" s="96"/>
      <c r="E47" s="96"/>
      <c r="F47" s="96"/>
      <c r="G47" s="96"/>
      <c r="H47" s="97"/>
      <c r="I47" s="96"/>
      <c r="J47" s="96"/>
      <c r="K47" s="96"/>
      <c r="L47" s="96"/>
      <c r="M47" s="96"/>
      <c r="N47" s="96"/>
      <c r="O47" s="96"/>
      <c r="P47" s="97"/>
    </row>
    <row r="48" spans="1:29" s="98" customFormat="1" ht="13.35" customHeight="1" x14ac:dyDescent="0.25"/>
    <row r="49" s="98" customFormat="1" ht="13.35" customHeight="1" x14ac:dyDescent="0.25"/>
    <row r="50" s="98" customFormat="1" ht="13.35" customHeight="1" x14ac:dyDescent="0.25"/>
    <row r="51" s="98" customFormat="1" ht="13.35" customHeight="1" x14ac:dyDescent="0.25"/>
    <row r="52" s="98" customFormat="1" ht="13.35" customHeight="1" x14ac:dyDescent="0.25"/>
    <row r="53" s="98" customFormat="1" ht="13.35" customHeight="1" x14ac:dyDescent="0.25"/>
    <row r="54" s="98" customFormat="1" ht="13.35" customHeight="1" x14ac:dyDescent="0.25"/>
    <row r="55" s="98" customFormat="1" ht="13.35" customHeight="1" x14ac:dyDescent="0.25"/>
    <row r="56" s="98" customFormat="1" ht="13.35" customHeight="1" x14ac:dyDescent="0.25"/>
    <row r="57" s="98" customFormat="1" ht="13.35" customHeight="1" x14ac:dyDescent="0.25"/>
    <row r="58" s="98" customFormat="1" ht="13.35" customHeight="1" x14ac:dyDescent="0.25"/>
    <row r="59" s="98" customFormat="1" ht="13.35" customHeight="1" x14ac:dyDescent="0.25"/>
    <row r="60" s="98" customFormat="1" ht="13.35" customHeight="1" x14ac:dyDescent="0.25"/>
    <row r="61" s="98" customFormat="1" ht="13.35" customHeight="1" x14ac:dyDescent="0.25"/>
    <row r="62" s="98" customFormat="1" ht="13.35" customHeight="1" x14ac:dyDescent="0.25"/>
    <row r="63" s="98" customFormat="1" ht="13.35" customHeight="1" x14ac:dyDescent="0.25"/>
    <row r="64" s="98" customFormat="1" ht="13.35" customHeight="1" x14ac:dyDescent="0.25"/>
    <row r="65" s="98" customFormat="1" ht="13.35" customHeight="1" x14ac:dyDescent="0.25"/>
    <row r="66" s="98" customFormat="1" ht="13.35" customHeight="1" x14ac:dyDescent="0.25"/>
    <row r="67" s="98" customFormat="1" ht="13.35" customHeight="1" x14ac:dyDescent="0.25"/>
    <row r="68" s="98" customFormat="1" ht="13.35" customHeight="1" x14ac:dyDescent="0.25"/>
    <row r="69" s="98" customFormat="1" ht="13.35" customHeight="1" x14ac:dyDescent="0.25"/>
    <row r="70" s="98" customFormat="1" ht="13.35" customHeight="1" x14ac:dyDescent="0.25"/>
    <row r="71" s="98" customFormat="1" ht="13.35" customHeight="1" x14ac:dyDescent="0.25"/>
    <row r="72" s="98" customFormat="1" ht="13.35" customHeight="1" x14ac:dyDescent="0.25"/>
    <row r="73" s="98" customFormat="1" ht="13.35" customHeight="1" x14ac:dyDescent="0.25"/>
    <row r="74" s="98" customFormat="1" ht="13.35" customHeight="1" x14ac:dyDescent="0.25"/>
    <row r="75" s="98" customFormat="1" ht="13.35" customHeight="1" x14ac:dyDescent="0.25"/>
    <row r="76" s="98" customFormat="1" ht="13.35" customHeight="1" x14ac:dyDescent="0.25"/>
    <row r="77" s="98" customFormat="1" ht="13.35" customHeight="1" x14ac:dyDescent="0.25"/>
    <row r="78" s="98" customFormat="1" ht="13.35" customHeight="1" x14ac:dyDescent="0.25"/>
    <row r="79" s="98" customFormat="1" ht="13.35" customHeight="1" x14ac:dyDescent="0.25"/>
    <row r="80" s="98" customFormat="1" ht="13.35" customHeight="1" x14ac:dyDescent="0.25"/>
    <row r="81" s="98" customFormat="1" ht="13.35" customHeight="1" x14ac:dyDescent="0.25"/>
    <row r="82" s="98" customFormat="1" ht="13.35" customHeight="1" x14ac:dyDescent="0.25"/>
    <row r="83" s="98" customFormat="1" ht="13.35" customHeight="1" x14ac:dyDescent="0.25"/>
    <row r="84" s="98" customFormat="1" ht="13.35" customHeight="1" x14ac:dyDescent="0.25"/>
    <row r="85" s="98" customFormat="1" ht="13.35" customHeight="1" x14ac:dyDescent="0.25"/>
    <row r="86" s="98" customFormat="1" ht="13.35" customHeight="1" x14ac:dyDescent="0.25"/>
    <row r="87" s="98" customFormat="1" ht="13.35" customHeight="1" x14ac:dyDescent="0.25"/>
    <row r="88" s="98" customFormat="1" ht="13.35" customHeight="1" x14ac:dyDescent="0.25"/>
    <row r="89" s="98" customFormat="1" ht="13.35" customHeight="1" x14ac:dyDescent="0.25"/>
    <row r="90" s="98" customFormat="1" ht="13.35" customHeight="1" x14ac:dyDescent="0.25"/>
    <row r="91" s="98" customFormat="1" ht="13.35" customHeight="1" x14ac:dyDescent="0.25"/>
    <row r="92" s="98" customFormat="1" ht="13.35" customHeight="1" x14ac:dyDescent="0.25"/>
    <row r="93" s="98" customFormat="1" ht="13.35" customHeight="1" x14ac:dyDescent="0.25"/>
    <row r="94" s="98" customFormat="1" ht="13.35" customHeight="1" x14ac:dyDescent="0.25"/>
    <row r="95" s="98" customFormat="1" ht="13.35" customHeight="1" x14ac:dyDescent="0.25"/>
    <row r="96" s="98" customFormat="1" ht="13.35" customHeight="1" x14ac:dyDescent="0.25"/>
    <row r="97" s="98" customFormat="1" ht="13.35" customHeight="1" x14ac:dyDescent="0.25"/>
    <row r="98" s="98" customFormat="1" ht="13.35" customHeight="1" x14ac:dyDescent="0.25"/>
    <row r="99" s="98" customFormat="1" ht="13.35" customHeight="1" x14ac:dyDescent="0.25"/>
    <row r="100" s="98" customFormat="1" ht="13.35" customHeight="1" x14ac:dyDescent="0.25"/>
    <row r="101" s="98" customFormat="1" ht="13.35" customHeight="1" x14ac:dyDescent="0.25"/>
    <row r="102" s="98" customFormat="1" ht="13.35" customHeight="1" x14ac:dyDescent="0.25"/>
    <row r="103" s="98" customFormat="1" ht="13.35" customHeight="1" x14ac:dyDescent="0.25"/>
    <row r="104" s="98" customFormat="1" ht="13.35" customHeight="1" x14ac:dyDescent="0.25"/>
    <row r="105" s="98" customFormat="1" ht="13.35" customHeight="1" x14ac:dyDescent="0.25"/>
    <row r="106" s="98" customFormat="1" ht="13.35" customHeight="1" x14ac:dyDescent="0.25"/>
    <row r="107" s="98" customFormat="1" ht="13.35" customHeight="1" x14ac:dyDescent="0.25"/>
    <row r="108" s="98" customFormat="1" ht="13.35" customHeight="1" x14ac:dyDescent="0.25"/>
    <row r="109" s="98" customFormat="1" ht="13.35" customHeight="1" x14ac:dyDescent="0.25"/>
    <row r="110" s="98" customFormat="1" ht="13.35" customHeight="1" x14ac:dyDescent="0.25"/>
    <row r="111" s="98" customFormat="1" ht="13.35" customHeight="1" x14ac:dyDescent="0.25"/>
    <row r="112" s="98" customFormat="1" ht="13.35" customHeight="1" x14ac:dyDescent="0.25"/>
    <row r="113" s="98" customFormat="1" ht="13.35" customHeight="1" x14ac:dyDescent="0.25"/>
    <row r="114" s="98" customFormat="1" ht="13.35" customHeight="1" x14ac:dyDescent="0.25"/>
    <row r="115" s="98" customFormat="1" ht="13.35" customHeight="1" x14ac:dyDescent="0.25"/>
    <row r="116" s="98" customFormat="1" ht="13.35" customHeight="1" x14ac:dyDescent="0.25"/>
    <row r="117" s="98" customFormat="1" ht="13.35" customHeight="1" x14ac:dyDescent="0.25"/>
    <row r="118" s="98" customFormat="1" ht="13.35" customHeight="1" x14ac:dyDescent="0.25"/>
    <row r="119" s="98" customFormat="1" ht="13.35" customHeight="1" x14ac:dyDescent="0.25"/>
    <row r="120" s="98" customFormat="1" ht="13.35" customHeight="1" x14ac:dyDescent="0.25"/>
    <row r="121" s="98" customFormat="1" ht="13.35" customHeight="1" x14ac:dyDescent="0.25"/>
    <row r="122" s="98" customFormat="1" ht="13.35" customHeight="1" x14ac:dyDescent="0.25"/>
    <row r="123" s="98" customFormat="1" ht="13.35" customHeight="1" x14ac:dyDescent="0.25"/>
    <row r="124" s="98" customFormat="1" ht="13.35" customHeight="1" x14ac:dyDescent="0.25"/>
    <row r="125" s="98" customFormat="1" ht="13.35" customHeight="1" x14ac:dyDescent="0.25"/>
    <row r="126" s="98" customFormat="1" ht="13.35" customHeight="1" x14ac:dyDescent="0.25"/>
    <row r="127" s="98" customFormat="1" ht="13.35" customHeight="1" x14ac:dyDescent="0.25"/>
    <row r="128" s="98" customFormat="1" ht="13.35" customHeight="1" x14ac:dyDescent="0.25"/>
    <row r="129" s="98" customFormat="1" ht="13.35" customHeight="1" x14ac:dyDescent="0.25"/>
    <row r="130" s="98" customFormat="1" ht="13.35" customHeight="1" x14ac:dyDescent="0.25"/>
    <row r="131" s="98" customFormat="1" ht="13.35" customHeight="1" x14ac:dyDescent="0.25"/>
    <row r="132" s="98" customFormat="1" ht="13.35" customHeight="1" x14ac:dyDescent="0.25"/>
    <row r="133" s="98" customFormat="1" ht="13.35" customHeight="1" x14ac:dyDescent="0.25"/>
    <row r="134" s="98" customFormat="1" ht="13.35" customHeight="1" x14ac:dyDescent="0.25"/>
    <row r="135" s="98" customFormat="1" ht="13.35" customHeight="1" x14ac:dyDescent="0.25"/>
    <row r="136" s="98" customFormat="1" ht="13.35" customHeight="1" x14ac:dyDescent="0.25"/>
    <row r="137" s="98" customFormat="1" ht="13.35" customHeight="1" x14ac:dyDescent="0.25"/>
    <row r="138" s="98" customFormat="1" ht="13.35" customHeight="1" x14ac:dyDescent="0.25"/>
    <row r="139" s="98" customFormat="1" ht="13.35" customHeight="1" x14ac:dyDescent="0.25"/>
    <row r="140" s="98" customFormat="1" ht="13.35" customHeight="1" x14ac:dyDescent="0.25"/>
    <row r="141" s="98" customFormat="1" ht="13.35" customHeight="1" x14ac:dyDescent="0.25"/>
    <row r="142" s="98" customFormat="1" ht="13.35" customHeight="1" x14ac:dyDescent="0.25"/>
    <row r="143" s="98" customFormat="1" ht="13.35" customHeight="1" x14ac:dyDescent="0.25"/>
    <row r="144" s="98" customFormat="1" ht="13.35" customHeight="1" x14ac:dyDescent="0.25"/>
    <row r="145" s="98" customFormat="1" ht="13.35" customHeight="1" x14ac:dyDescent="0.25"/>
    <row r="146" s="98" customFormat="1" ht="13.35" customHeight="1" x14ac:dyDescent="0.25"/>
    <row r="147" s="98" customFormat="1" ht="13.35" customHeight="1" x14ac:dyDescent="0.25"/>
    <row r="148" s="98" customFormat="1" ht="13.35" customHeight="1" x14ac:dyDescent="0.25"/>
    <row r="149" s="98" customFormat="1" ht="13.35" customHeight="1" x14ac:dyDescent="0.25"/>
    <row r="150" s="98" customFormat="1" ht="13.35" customHeight="1" x14ac:dyDescent="0.25"/>
    <row r="151" s="98" customFormat="1" ht="13.35" customHeight="1" x14ac:dyDescent="0.25"/>
    <row r="152" s="98" customFormat="1" ht="13.35" customHeight="1" x14ac:dyDescent="0.25"/>
    <row r="153" s="98" customFormat="1" ht="13.35" customHeight="1" x14ac:dyDescent="0.25"/>
    <row r="154" s="98" customFormat="1" ht="13.35" customHeight="1" x14ac:dyDescent="0.25"/>
    <row r="155" s="98" customFormat="1" ht="13.35" customHeight="1" x14ac:dyDescent="0.25"/>
    <row r="156" s="98" customFormat="1" ht="13.35" customHeight="1" x14ac:dyDescent="0.25"/>
    <row r="157" s="98" customFormat="1" ht="13.35" customHeight="1" x14ac:dyDescent="0.25"/>
    <row r="158" s="98" customFormat="1" ht="13.35" customHeight="1" x14ac:dyDescent="0.25"/>
    <row r="159" s="98" customFormat="1" ht="13.35" customHeight="1" x14ac:dyDescent="0.25"/>
    <row r="160" s="98" customFormat="1" ht="13.35" customHeight="1" x14ac:dyDescent="0.25"/>
    <row r="161" s="98" customFormat="1" ht="13.35" customHeight="1" x14ac:dyDescent="0.25"/>
    <row r="162" s="98" customFormat="1" ht="13.35" customHeight="1" x14ac:dyDescent="0.25"/>
    <row r="163" s="98" customFormat="1" ht="13.35" customHeight="1" x14ac:dyDescent="0.25"/>
    <row r="164" s="98" customFormat="1" ht="13.35" customHeight="1" x14ac:dyDescent="0.25"/>
    <row r="165" s="98" customFormat="1" ht="13.35" customHeight="1" x14ac:dyDescent="0.25"/>
    <row r="166" s="98" customFormat="1" ht="13.35" customHeight="1" x14ac:dyDescent="0.25"/>
    <row r="167" s="98" customFormat="1" ht="13.35" customHeight="1" x14ac:dyDescent="0.25"/>
    <row r="168" s="98" customFormat="1" ht="13.35" customHeight="1" x14ac:dyDescent="0.25"/>
    <row r="169" s="98" customFormat="1" ht="13.35" customHeight="1" x14ac:dyDescent="0.25"/>
    <row r="170" s="98" customFormat="1" ht="13.35" customHeight="1" x14ac:dyDescent="0.25"/>
    <row r="171" s="98" customFormat="1" ht="13.35" customHeight="1" x14ac:dyDescent="0.25"/>
    <row r="172" s="98" customFormat="1" ht="13.35" customHeight="1" x14ac:dyDescent="0.25"/>
    <row r="173" s="98" customFormat="1" ht="13.35" customHeight="1" x14ac:dyDescent="0.25"/>
    <row r="174" s="98" customFormat="1" ht="13.35" customHeight="1" x14ac:dyDescent="0.25"/>
    <row r="175" s="98" customFormat="1" ht="13.35" customHeight="1" x14ac:dyDescent="0.25"/>
    <row r="176" s="98" customFormat="1" ht="13.35" customHeight="1" x14ac:dyDescent="0.25"/>
    <row r="177" s="98" customFormat="1" ht="13.35" customHeight="1" x14ac:dyDescent="0.25"/>
    <row r="178" s="98" customFormat="1" ht="13.35" customHeight="1" x14ac:dyDescent="0.25"/>
    <row r="179" s="98" customFormat="1" ht="13.35" customHeight="1" x14ac:dyDescent="0.25"/>
    <row r="180" s="98" customFormat="1" ht="13.35" customHeight="1" x14ac:dyDescent="0.25"/>
    <row r="181" s="98" customFormat="1" ht="13.35" customHeight="1" x14ac:dyDescent="0.25"/>
    <row r="182" s="98" customFormat="1" ht="13.35" customHeight="1" x14ac:dyDescent="0.25"/>
    <row r="183" s="98" customFormat="1" ht="13.35" customHeight="1" x14ac:dyDescent="0.25"/>
    <row r="184" s="98" customFormat="1" ht="13.35" customHeight="1" x14ac:dyDescent="0.25"/>
    <row r="185" s="98" customFormat="1" ht="13.35" customHeight="1" x14ac:dyDescent="0.25"/>
    <row r="186" s="98" customFormat="1" ht="13.35" customHeight="1" x14ac:dyDescent="0.25"/>
    <row r="187" s="98" customFormat="1" ht="13.35" customHeight="1" x14ac:dyDescent="0.25"/>
    <row r="188" s="98" customFormat="1" ht="13.35" customHeight="1" x14ac:dyDescent="0.25"/>
    <row r="189" s="98" customFormat="1" ht="13.35" customHeight="1" x14ac:dyDescent="0.25"/>
    <row r="190" s="98" customFormat="1" ht="13.35" customHeight="1" x14ac:dyDescent="0.25"/>
    <row r="191" s="98" customFormat="1" ht="13.35" customHeight="1" x14ac:dyDescent="0.25"/>
    <row r="192" s="98" customFormat="1" ht="13.35" customHeight="1" x14ac:dyDescent="0.25"/>
    <row r="193" s="98" customFormat="1" ht="13.35" customHeight="1" x14ac:dyDescent="0.25"/>
    <row r="194" s="98" customFormat="1" ht="13.35" customHeight="1" x14ac:dyDescent="0.25"/>
    <row r="195" s="98" customFormat="1" ht="13.35" customHeight="1" x14ac:dyDescent="0.25"/>
    <row r="196" s="98" customFormat="1" ht="13.35" customHeight="1" x14ac:dyDescent="0.25"/>
    <row r="197" s="98" customFormat="1" ht="13.35" customHeight="1" x14ac:dyDescent="0.25"/>
    <row r="198" s="98" customFormat="1" ht="13.35" customHeight="1" x14ac:dyDescent="0.25"/>
    <row r="199" s="98" customFormat="1" ht="13.35" customHeight="1" x14ac:dyDescent="0.25"/>
    <row r="200" s="98" customFormat="1" ht="13.35" customHeight="1" x14ac:dyDescent="0.25"/>
    <row r="201" s="98" customFormat="1" ht="13.35" customHeight="1" x14ac:dyDescent="0.25"/>
    <row r="202" s="98" customFormat="1" ht="13.35" customHeight="1" x14ac:dyDescent="0.25"/>
    <row r="203" s="98" customFormat="1" ht="13.35" customHeight="1" x14ac:dyDescent="0.25"/>
    <row r="204" s="98" customFormat="1" ht="13.35" customHeight="1" x14ac:dyDescent="0.25"/>
    <row r="205" s="98" customFormat="1" ht="13.35" customHeight="1" x14ac:dyDescent="0.25"/>
    <row r="206" s="98" customFormat="1" ht="13.35" customHeight="1" x14ac:dyDescent="0.25"/>
    <row r="207" s="98" customFormat="1" ht="13.35" customHeight="1" x14ac:dyDescent="0.25"/>
    <row r="208" s="98" customFormat="1" ht="13.35" customHeight="1" x14ac:dyDescent="0.25"/>
    <row r="209" s="98" customFormat="1" ht="13.35" customHeight="1" x14ac:dyDescent="0.25"/>
    <row r="210" s="98" customFormat="1" ht="13.35" customHeight="1" x14ac:dyDescent="0.25"/>
    <row r="211" s="98" customFormat="1" ht="13.35" customHeight="1" x14ac:dyDescent="0.25"/>
    <row r="212" s="98" customFormat="1" ht="13.35" customHeight="1" x14ac:dyDescent="0.25"/>
    <row r="213" s="98" customFormat="1" ht="13.35" customHeight="1" x14ac:dyDescent="0.25"/>
    <row r="214" s="98" customFormat="1" ht="13.35" customHeight="1" x14ac:dyDescent="0.25"/>
    <row r="215" s="98" customFormat="1" ht="13.35" customHeight="1" x14ac:dyDescent="0.25"/>
    <row r="216" s="98" customFormat="1" ht="13.35" customHeight="1" x14ac:dyDescent="0.25"/>
    <row r="217" s="98" customFormat="1" ht="13.35" customHeight="1" x14ac:dyDescent="0.25"/>
    <row r="218" s="98" customFormat="1" ht="13.35" customHeight="1" x14ac:dyDescent="0.25"/>
    <row r="219" s="98" customFormat="1" ht="13.35" customHeight="1" x14ac:dyDescent="0.25"/>
    <row r="220" s="98" customFormat="1" ht="13.35" customHeight="1" x14ac:dyDescent="0.25"/>
    <row r="221" s="98" customFormat="1" ht="13.35" customHeight="1" x14ac:dyDescent="0.25"/>
    <row r="222" s="98" customFormat="1" ht="13.35" customHeight="1" x14ac:dyDescent="0.25"/>
    <row r="223" s="98" customFormat="1" ht="13.35" customHeight="1" x14ac:dyDescent="0.25"/>
    <row r="224" s="98" customFormat="1" ht="13.35" customHeight="1" x14ac:dyDescent="0.25"/>
    <row r="225" s="98" customFormat="1" ht="13.35" customHeight="1" x14ac:dyDescent="0.25"/>
    <row r="226" s="98" customFormat="1" ht="13.35" customHeight="1" x14ac:dyDescent="0.25"/>
    <row r="227" s="98" customFormat="1" ht="13.35" customHeight="1" x14ac:dyDescent="0.25"/>
    <row r="228" s="98" customFormat="1" ht="13.35" customHeight="1" x14ac:dyDescent="0.25"/>
    <row r="229" s="98" customFormat="1" ht="13.35" customHeight="1" x14ac:dyDescent="0.25"/>
    <row r="230" s="98" customFormat="1" ht="13.35" customHeight="1" x14ac:dyDescent="0.25"/>
    <row r="231" s="98" customFormat="1" ht="13.35" customHeight="1" x14ac:dyDescent="0.25"/>
    <row r="232" s="98" customFormat="1" ht="13.35" customHeight="1" x14ac:dyDescent="0.25"/>
    <row r="233" s="98" customFormat="1" ht="13.35" customHeight="1" x14ac:dyDescent="0.25"/>
    <row r="234" s="98" customFormat="1" ht="13.35" customHeight="1" x14ac:dyDescent="0.25"/>
    <row r="235" s="98" customFormat="1" ht="13.35" customHeight="1" x14ac:dyDescent="0.25"/>
    <row r="236" s="98" customFormat="1" ht="13.35" customHeight="1" x14ac:dyDescent="0.25"/>
    <row r="237" s="98" customFormat="1" ht="13.35" customHeight="1" x14ac:dyDescent="0.25"/>
    <row r="238" s="98" customFormat="1" ht="13.35" customHeight="1" x14ac:dyDescent="0.25"/>
    <row r="239" s="98" customFormat="1" ht="13.35" customHeight="1" x14ac:dyDescent="0.25"/>
    <row r="240" s="98" customFormat="1" ht="13.35" customHeight="1" x14ac:dyDescent="0.25"/>
    <row r="241" s="98" customFormat="1" ht="13.35" customHeight="1" x14ac:dyDescent="0.25"/>
    <row r="242" s="98" customFormat="1" ht="13.35" customHeight="1" x14ac:dyDescent="0.25"/>
    <row r="243" s="98" customFormat="1" ht="13.35" customHeight="1" x14ac:dyDescent="0.25"/>
    <row r="244" s="98" customFormat="1" ht="13.35" customHeight="1" x14ac:dyDescent="0.25"/>
    <row r="245" s="98" customFormat="1" ht="13.35" customHeight="1" x14ac:dyDescent="0.25"/>
    <row r="246" s="98" customFormat="1" ht="13.35" customHeight="1" x14ac:dyDescent="0.25"/>
    <row r="247" s="98" customFormat="1" ht="13.35" customHeight="1" x14ac:dyDescent="0.25"/>
    <row r="248" s="98" customFormat="1" ht="13.35" customHeight="1" x14ac:dyDescent="0.25"/>
    <row r="249" s="98" customFormat="1" ht="13.35" customHeight="1" x14ac:dyDescent="0.25"/>
    <row r="250" s="98" customFormat="1" ht="13.35" customHeight="1" x14ac:dyDescent="0.25"/>
    <row r="251" s="98" customFormat="1" ht="13.35" customHeight="1" x14ac:dyDescent="0.25"/>
    <row r="252" s="98" customFormat="1" ht="13.35" customHeight="1" x14ac:dyDescent="0.25"/>
    <row r="253" s="98" customFormat="1" ht="13.35" customHeight="1" x14ac:dyDescent="0.25"/>
    <row r="254" s="98" customFormat="1" ht="13.35" customHeight="1" x14ac:dyDescent="0.25"/>
    <row r="255" s="98" customFormat="1" ht="13.35" customHeight="1" x14ac:dyDescent="0.25"/>
    <row r="256" s="98" customFormat="1" ht="13.35" customHeight="1" x14ac:dyDescent="0.25"/>
    <row r="257" s="98" customFormat="1" ht="13.35" customHeight="1" x14ac:dyDescent="0.25"/>
    <row r="258" s="98" customFormat="1" ht="13.35" customHeight="1" x14ac:dyDescent="0.25"/>
    <row r="259" s="98" customFormat="1" ht="13.35" customHeight="1" x14ac:dyDescent="0.25"/>
    <row r="260" s="98" customFormat="1" ht="13.35" customHeight="1" x14ac:dyDescent="0.25"/>
    <row r="261" s="98" customFormat="1" ht="13.35" customHeight="1" x14ac:dyDescent="0.25"/>
    <row r="262" s="98" customFormat="1" ht="13.35" customHeight="1" x14ac:dyDescent="0.25"/>
    <row r="263" s="98" customFormat="1" ht="13.35" customHeight="1" x14ac:dyDescent="0.25"/>
    <row r="264" s="98" customFormat="1" ht="13.35" customHeight="1" x14ac:dyDescent="0.25"/>
    <row r="265" s="98" customFormat="1" ht="13.35" customHeight="1" x14ac:dyDescent="0.25"/>
    <row r="266" s="98" customFormat="1" ht="13.35" customHeight="1" x14ac:dyDescent="0.25"/>
    <row r="267" s="98" customFormat="1" ht="13.35" customHeight="1" x14ac:dyDescent="0.25"/>
    <row r="268" s="98" customFormat="1" ht="13.35" customHeight="1" x14ac:dyDescent="0.25"/>
    <row r="269" s="98" customFormat="1" ht="13.35" customHeight="1" x14ac:dyDescent="0.25"/>
    <row r="270" s="98" customFormat="1" ht="13.35" customHeight="1" x14ac:dyDescent="0.25"/>
    <row r="271" s="98" customFormat="1" ht="13.35" customHeight="1" x14ac:dyDescent="0.25"/>
    <row r="272" s="98" customFormat="1" ht="13.35" customHeight="1" x14ac:dyDescent="0.25"/>
    <row r="273" s="98" customFormat="1" ht="13.35" customHeight="1" x14ac:dyDescent="0.25"/>
    <row r="274" s="98" customFormat="1" ht="13.35" customHeight="1" x14ac:dyDescent="0.25"/>
    <row r="275" s="98" customFormat="1" ht="13.35" customHeight="1" x14ac:dyDescent="0.25"/>
    <row r="276" s="98" customFormat="1" ht="13.35" customHeight="1" x14ac:dyDescent="0.25"/>
    <row r="277" s="98" customFormat="1" ht="13.35" customHeight="1" x14ac:dyDescent="0.25"/>
    <row r="278" s="98" customFormat="1" ht="13.35" customHeight="1" x14ac:dyDescent="0.25"/>
    <row r="279" s="98" customFormat="1" ht="13.35" customHeight="1" x14ac:dyDescent="0.25"/>
    <row r="280" s="98" customFormat="1" ht="13.35" customHeight="1" x14ac:dyDescent="0.25"/>
    <row r="281" s="98" customFormat="1" ht="13.35" customHeight="1" x14ac:dyDescent="0.25"/>
    <row r="282" s="98" customFormat="1" ht="13.35" customHeight="1" x14ac:dyDescent="0.25"/>
    <row r="283" s="98" customFormat="1" ht="13.35" customHeight="1" x14ac:dyDescent="0.25"/>
    <row r="284" s="98" customFormat="1" ht="13.35" customHeight="1" x14ac:dyDescent="0.25"/>
    <row r="285" s="98" customFormat="1" ht="13.35" customHeight="1" x14ac:dyDescent="0.25"/>
    <row r="286" s="98" customFormat="1" ht="13.35" customHeight="1" x14ac:dyDescent="0.25"/>
    <row r="287" s="98" customFormat="1" ht="13.35" customHeight="1" x14ac:dyDescent="0.25"/>
    <row r="288" s="98" customFormat="1" ht="13.35" customHeight="1" x14ac:dyDescent="0.25"/>
    <row r="289" s="98" customFormat="1" ht="13.35" customHeight="1" x14ac:dyDescent="0.25"/>
    <row r="290" s="98" customFormat="1" ht="13.35" customHeight="1" x14ac:dyDescent="0.25"/>
    <row r="291" s="98" customFormat="1" ht="13.35" customHeight="1" x14ac:dyDescent="0.25"/>
    <row r="292" s="98" customFormat="1" ht="13.35" customHeight="1" x14ac:dyDescent="0.25"/>
    <row r="293" s="98" customFormat="1" ht="13.35" customHeight="1" x14ac:dyDescent="0.25"/>
    <row r="294" s="98" customFormat="1" ht="13.35" customHeight="1" x14ac:dyDescent="0.25"/>
    <row r="295" s="98" customFormat="1" ht="13.35" customHeight="1" x14ac:dyDescent="0.25"/>
    <row r="296" s="98" customFormat="1" ht="13.35" customHeight="1" x14ac:dyDescent="0.25"/>
    <row r="297" s="98" customFormat="1" ht="13.35" customHeight="1" x14ac:dyDescent="0.25"/>
    <row r="298" s="98" customFormat="1" ht="13.35" customHeight="1" x14ac:dyDescent="0.25"/>
    <row r="299" s="98" customFormat="1" ht="13.35" customHeight="1" x14ac:dyDescent="0.25"/>
    <row r="300" s="98" customFormat="1" ht="13.35" customHeight="1" x14ac:dyDescent="0.25"/>
    <row r="301" s="98" customFormat="1" ht="13.35" customHeight="1" x14ac:dyDescent="0.25"/>
    <row r="302" s="98" customFormat="1" ht="13.35" customHeight="1" x14ac:dyDescent="0.25"/>
    <row r="303" s="98" customFormat="1" ht="13.35" customHeight="1" x14ac:dyDescent="0.25"/>
    <row r="304" s="98" customFormat="1" ht="13.35" customHeight="1" x14ac:dyDescent="0.25"/>
    <row r="305" s="98" customFormat="1" ht="13.35" customHeight="1" x14ac:dyDescent="0.25"/>
    <row r="306" s="98" customFormat="1" ht="13.35" customHeight="1" x14ac:dyDescent="0.25"/>
    <row r="307" s="98" customFormat="1" ht="13.35" customHeight="1" x14ac:dyDescent="0.25"/>
    <row r="308" s="98" customFormat="1" ht="13.35" customHeight="1" x14ac:dyDescent="0.25"/>
    <row r="309" s="98" customFormat="1" ht="13.35" customHeight="1" x14ac:dyDescent="0.25"/>
    <row r="310" s="98" customFormat="1" ht="13.35" customHeight="1" x14ac:dyDescent="0.25"/>
    <row r="311" s="98" customFormat="1" ht="13.35" customHeight="1" x14ac:dyDescent="0.25"/>
    <row r="312" s="98" customFormat="1" ht="13.35" customHeight="1" x14ac:dyDescent="0.25"/>
    <row r="313" s="98" customFormat="1" ht="13.35" customHeight="1" x14ac:dyDescent="0.25"/>
    <row r="314" s="98" customFormat="1" ht="13.35" customHeight="1" x14ac:dyDescent="0.25"/>
    <row r="315" s="98" customFormat="1" ht="13.35" customHeight="1" x14ac:dyDescent="0.25"/>
    <row r="316" s="98" customFormat="1" ht="13.35" customHeight="1" x14ac:dyDescent="0.25"/>
    <row r="317" s="98" customFormat="1" ht="13.35" customHeight="1" x14ac:dyDescent="0.25"/>
    <row r="318" s="98" customFormat="1" ht="13.35" customHeight="1" x14ac:dyDescent="0.25"/>
    <row r="319" s="98" customFormat="1" ht="13.35" customHeight="1" x14ac:dyDescent="0.25"/>
    <row r="320" s="98" customFormat="1" ht="13.35" customHeight="1" x14ac:dyDescent="0.25"/>
    <row r="321" s="98" customFormat="1" ht="13.35" customHeight="1" x14ac:dyDescent="0.25"/>
    <row r="322" s="98" customFormat="1" ht="13.35" customHeight="1" x14ac:dyDescent="0.25"/>
    <row r="323" s="98" customFormat="1" ht="13.35" customHeight="1" x14ac:dyDescent="0.25"/>
    <row r="324" s="98" customFormat="1" ht="13.35" customHeight="1" x14ac:dyDescent="0.25"/>
    <row r="325" s="98" customFormat="1" ht="13.35" customHeight="1" x14ac:dyDescent="0.25"/>
    <row r="326" s="98" customFormat="1" ht="13.35" customHeight="1" x14ac:dyDescent="0.25"/>
    <row r="327" s="98" customFormat="1" ht="13.35" customHeight="1" x14ac:dyDescent="0.25"/>
    <row r="328" s="98" customFormat="1" ht="13.35" customHeight="1" x14ac:dyDescent="0.25"/>
    <row r="329" s="98" customFormat="1" ht="13.35" customHeight="1" x14ac:dyDescent="0.25"/>
    <row r="330" s="98" customFormat="1" ht="13.35" customHeight="1" x14ac:dyDescent="0.25"/>
    <row r="331" s="98" customFormat="1" ht="13.35" customHeight="1" x14ac:dyDescent="0.25"/>
    <row r="332" s="98" customFormat="1" ht="13.35" customHeight="1" x14ac:dyDescent="0.25"/>
    <row r="333" s="98" customFormat="1" ht="13.35" customHeight="1" x14ac:dyDescent="0.25"/>
    <row r="334" s="98" customFormat="1" ht="13.35" customHeight="1" x14ac:dyDescent="0.25"/>
    <row r="335" s="98" customFormat="1" ht="13.35" customHeight="1" x14ac:dyDescent="0.25"/>
    <row r="336" s="98" customFormat="1" ht="13.35" customHeight="1" x14ac:dyDescent="0.25"/>
    <row r="337" s="98" customFormat="1" ht="13.35" customHeight="1" x14ac:dyDescent="0.25"/>
    <row r="338" s="98" customFormat="1" ht="13.35" customHeight="1" x14ac:dyDescent="0.25"/>
    <row r="339" s="98" customFormat="1" ht="13.35" customHeight="1" x14ac:dyDescent="0.25"/>
    <row r="340" s="98" customFormat="1" ht="13.35" customHeight="1" x14ac:dyDescent="0.25"/>
    <row r="341" s="98" customFormat="1" ht="13.35" customHeight="1" x14ac:dyDescent="0.25"/>
    <row r="342" s="98" customFormat="1" ht="13.35" customHeight="1" x14ac:dyDescent="0.25"/>
    <row r="343" s="98" customFormat="1" ht="13.35" customHeight="1" x14ac:dyDescent="0.25"/>
    <row r="344" s="98" customFormat="1" ht="13.35" customHeight="1" x14ac:dyDescent="0.25"/>
    <row r="345" s="98" customFormat="1" ht="13.35" customHeight="1" x14ac:dyDescent="0.25"/>
    <row r="346" s="98" customFormat="1" ht="13.35" customHeight="1" x14ac:dyDescent="0.25"/>
    <row r="347" s="98" customFormat="1" ht="13.35" customHeight="1" x14ac:dyDescent="0.25"/>
    <row r="348" s="98" customFormat="1" ht="13.35" customHeight="1" x14ac:dyDescent="0.25"/>
    <row r="349" s="98" customFormat="1" ht="13.35" customHeight="1" x14ac:dyDescent="0.25"/>
    <row r="350" s="98" customFormat="1" ht="13.35" customHeight="1" x14ac:dyDescent="0.25"/>
    <row r="351" s="98" customFormat="1" ht="13.35" customHeight="1" x14ac:dyDescent="0.25"/>
    <row r="352" s="98" customFormat="1" ht="13.35" customHeight="1" x14ac:dyDescent="0.25"/>
    <row r="353" s="98" customFormat="1" ht="13.35" customHeight="1" x14ac:dyDescent="0.25"/>
    <row r="354" s="98" customFormat="1" ht="13.35" customHeight="1" x14ac:dyDescent="0.25"/>
    <row r="355" s="98" customFormat="1" ht="13.35" customHeight="1" x14ac:dyDescent="0.25"/>
    <row r="356" s="98" customFormat="1" ht="13.35" customHeight="1" x14ac:dyDescent="0.25"/>
    <row r="357" s="98" customFormat="1" ht="13.35" customHeight="1" x14ac:dyDescent="0.25"/>
    <row r="358" s="98" customFormat="1" ht="13.35" customHeight="1" x14ac:dyDescent="0.25"/>
    <row r="359" s="98" customFormat="1" ht="13.35" customHeight="1" x14ac:dyDescent="0.25"/>
    <row r="360" s="98" customFormat="1" ht="13.35" customHeight="1" x14ac:dyDescent="0.25"/>
    <row r="361" s="98" customFormat="1" ht="13.35" customHeight="1" x14ac:dyDescent="0.25"/>
    <row r="362" s="98" customFormat="1" ht="13.35" customHeight="1" x14ac:dyDescent="0.25"/>
    <row r="363" s="98" customFormat="1" ht="13.35" customHeight="1" x14ac:dyDescent="0.25"/>
    <row r="364" s="98" customFormat="1" ht="13.35" customHeight="1" x14ac:dyDescent="0.25"/>
    <row r="365" s="98" customFormat="1" ht="13.35" customHeight="1" x14ac:dyDescent="0.25"/>
    <row r="366" s="98" customFormat="1" ht="13.35" customHeight="1" x14ac:dyDescent="0.25"/>
    <row r="367" s="98" customFormat="1" ht="13.35" customHeight="1" x14ac:dyDescent="0.25"/>
    <row r="368" s="98" customFormat="1" ht="13.35" customHeight="1" x14ac:dyDescent="0.25"/>
    <row r="369" s="98" customFormat="1" ht="13.35" customHeight="1" x14ac:dyDescent="0.25"/>
    <row r="370" s="98" customFormat="1" ht="13.35" customHeight="1" x14ac:dyDescent="0.25"/>
    <row r="371" s="98" customFormat="1" ht="13.35" customHeight="1" x14ac:dyDescent="0.25"/>
    <row r="372" s="98" customFormat="1" ht="13.35" customHeight="1" x14ac:dyDescent="0.25"/>
    <row r="373" s="98" customFormat="1" ht="13.35" customHeight="1" x14ac:dyDescent="0.25"/>
    <row r="374" s="98" customFormat="1" ht="13.35" customHeight="1" x14ac:dyDescent="0.25"/>
    <row r="375" s="98" customFormat="1" ht="13.35" customHeight="1" x14ac:dyDescent="0.25"/>
    <row r="376" s="98" customFormat="1" ht="13.35" customHeight="1" x14ac:dyDescent="0.25"/>
    <row r="377" s="98" customFormat="1" ht="13.35" customHeight="1" x14ac:dyDescent="0.25"/>
    <row r="378" s="98" customFormat="1" ht="13.35" customHeight="1" x14ac:dyDescent="0.25"/>
    <row r="379" s="98" customFormat="1" ht="13.35" customHeight="1" x14ac:dyDescent="0.25"/>
    <row r="380" s="98" customFormat="1" ht="13.35" customHeight="1" x14ac:dyDescent="0.25"/>
    <row r="381" s="98" customFormat="1" ht="13.35" customHeight="1" x14ac:dyDescent="0.25"/>
    <row r="382" s="98" customFormat="1" ht="13.35" customHeight="1" x14ac:dyDescent="0.25"/>
    <row r="383" s="98" customFormat="1" ht="13.35" customHeight="1" x14ac:dyDescent="0.25"/>
    <row r="384" s="98" customFormat="1" ht="13.35" customHeight="1" x14ac:dyDescent="0.25"/>
    <row r="385" s="98" customFormat="1" ht="13.35" customHeight="1" x14ac:dyDescent="0.25"/>
    <row r="386" s="98" customFormat="1" ht="13.35" customHeight="1" x14ac:dyDescent="0.25"/>
    <row r="387" s="98" customFormat="1" ht="13.35" customHeight="1" x14ac:dyDescent="0.25"/>
    <row r="388" s="98" customFormat="1" ht="13.35" customHeight="1" x14ac:dyDescent="0.25"/>
    <row r="389" s="98" customFormat="1" ht="13.35" customHeight="1" x14ac:dyDescent="0.25"/>
    <row r="390" s="98" customFormat="1" ht="13.35" customHeight="1" x14ac:dyDescent="0.25"/>
    <row r="391" s="98" customFormat="1" ht="13.35" customHeight="1" x14ac:dyDescent="0.25"/>
    <row r="392" s="98" customFormat="1" ht="13.35" customHeight="1" x14ac:dyDescent="0.25"/>
    <row r="393" s="98" customFormat="1" ht="13.35" customHeight="1" x14ac:dyDescent="0.25"/>
    <row r="394" s="98" customFormat="1" ht="13.35" customHeight="1" x14ac:dyDescent="0.25"/>
    <row r="395" s="98" customFormat="1" ht="13.35" customHeight="1" x14ac:dyDescent="0.25"/>
    <row r="396" s="98" customFormat="1" ht="13.35" customHeight="1" x14ac:dyDescent="0.25"/>
    <row r="397" s="98" customFormat="1" ht="13.35" customHeight="1" x14ac:dyDescent="0.25"/>
    <row r="398" s="98" customFormat="1" ht="13.35" customHeight="1" x14ac:dyDescent="0.25"/>
    <row r="399" s="98" customFormat="1" ht="13.35" customHeight="1" x14ac:dyDescent="0.25"/>
    <row r="400" s="98" customFormat="1" ht="13.35" customHeight="1" x14ac:dyDescent="0.25"/>
    <row r="401" s="98" customFormat="1" ht="13.35" customHeight="1" x14ac:dyDescent="0.25"/>
    <row r="402" s="98" customFormat="1" ht="13.35" customHeight="1" x14ac:dyDescent="0.25"/>
    <row r="403" s="98" customFormat="1" ht="13.35" customHeight="1" x14ac:dyDescent="0.25"/>
    <row r="404" s="98" customFormat="1" ht="13.35" customHeight="1" x14ac:dyDescent="0.25"/>
    <row r="405" s="98" customFormat="1" ht="13.35" customHeight="1" x14ac:dyDescent="0.25"/>
    <row r="406" s="98" customFormat="1" ht="13.35" customHeight="1" x14ac:dyDescent="0.25"/>
    <row r="407" s="98" customFormat="1" ht="13.35" customHeight="1" x14ac:dyDescent="0.25"/>
    <row r="408" s="98" customFormat="1" ht="13.35" customHeight="1" x14ac:dyDescent="0.25"/>
    <row r="409" s="98" customFormat="1" ht="13.35" customHeight="1" x14ac:dyDescent="0.25"/>
    <row r="410" s="98" customFormat="1" ht="13.35" customHeight="1" x14ac:dyDescent="0.25"/>
    <row r="411" s="98" customFormat="1" ht="13.35" customHeight="1" x14ac:dyDescent="0.25"/>
    <row r="412" s="98" customFormat="1" ht="13.35" customHeight="1" x14ac:dyDescent="0.25"/>
    <row r="413" s="98" customFormat="1" ht="13.35" customHeight="1" x14ac:dyDescent="0.25"/>
    <row r="414" s="98" customFormat="1" ht="13.35" customHeight="1" x14ac:dyDescent="0.25"/>
    <row r="415" s="98" customFormat="1" ht="13.35" customHeight="1" x14ac:dyDescent="0.25"/>
    <row r="416" s="98" customFormat="1" ht="13.35" customHeight="1" x14ac:dyDescent="0.25"/>
    <row r="417" s="98" customFormat="1" ht="13.35" customHeight="1" x14ac:dyDescent="0.25"/>
    <row r="418" s="98" customFormat="1" ht="13.35" customHeight="1" x14ac:dyDescent="0.25"/>
    <row r="419" s="98" customFormat="1" ht="13.35" customHeight="1" x14ac:dyDescent="0.25"/>
    <row r="420" s="98" customFormat="1" ht="13.35" customHeight="1" x14ac:dyDescent="0.25"/>
    <row r="421" s="98" customFormat="1" ht="13.35" customHeight="1" x14ac:dyDescent="0.25"/>
    <row r="422" s="98" customFormat="1" ht="13.35" customHeight="1" x14ac:dyDescent="0.25"/>
    <row r="423" s="98" customFormat="1" ht="13.35" customHeight="1" x14ac:dyDescent="0.25"/>
    <row r="424" s="98" customFormat="1" ht="13.35" customHeight="1" x14ac:dyDescent="0.25"/>
    <row r="425" s="98" customFormat="1" ht="13.35" customHeight="1" x14ac:dyDescent="0.25"/>
    <row r="426" s="98" customFormat="1" ht="13.35" customHeight="1" x14ac:dyDescent="0.25"/>
    <row r="427" s="98" customFormat="1" ht="13.35" customHeight="1" x14ac:dyDescent="0.25"/>
    <row r="428" s="98" customFormat="1" ht="13.35" customHeight="1" x14ac:dyDescent="0.25"/>
    <row r="429" s="98" customFormat="1" ht="13.35" customHeight="1" x14ac:dyDescent="0.25"/>
    <row r="430" s="98" customFormat="1" ht="13.35" customHeight="1" x14ac:dyDescent="0.25"/>
    <row r="431" s="98" customFormat="1" ht="13.35" customHeight="1" x14ac:dyDescent="0.25"/>
    <row r="432" s="98" customFormat="1" ht="13.35" customHeight="1" x14ac:dyDescent="0.25"/>
    <row r="433" s="98" customFormat="1" ht="13.35" customHeight="1" x14ac:dyDescent="0.25"/>
    <row r="434" s="98" customFormat="1" ht="13.35" customHeight="1" x14ac:dyDescent="0.25"/>
    <row r="435" s="98" customFormat="1" ht="13.35" customHeight="1" x14ac:dyDescent="0.25"/>
    <row r="436" s="98" customFormat="1" ht="13.35" customHeight="1" x14ac:dyDescent="0.25"/>
    <row r="437" s="98" customFormat="1" ht="13.35" customHeight="1" x14ac:dyDescent="0.25"/>
    <row r="438" s="98" customFormat="1" ht="13.35" customHeight="1" x14ac:dyDescent="0.25"/>
    <row r="439" s="98" customFormat="1" ht="13.35" customHeight="1" x14ac:dyDescent="0.25"/>
    <row r="440" s="98" customFormat="1" ht="13.35" customHeight="1" x14ac:dyDescent="0.25"/>
    <row r="441" s="98" customFormat="1" ht="13.35" customHeight="1" x14ac:dyDescent="0.25"/>
    <row r="442" s="98" customFormat="1" ht="13.35" customHeight="1" x14ac:dyDescent="0.25"/>
    <row r="443" s="98" customFormat="1" ht="13.35" customHeight="1" x14ac:dyDescent="0.25"/>
    <row r="444" s="98" customFormat="1" ht="13.35" customHeight="1" x14ac:dyDescent="0.25"/>
    <row r="445" s="98" customFormat="1" ht="13.35" customHeight="1" x14ac:dyDescent="0.25"/>
    <row r="446" s="98" customFormat="1" ht="13.35" customHeight="1" x14ac:dyDescent="0.25"/>
    <row r="447" s="98" customFormat="1" ht="13.35" customHeight="1" x14ac:dyDescent="0.25"/>
    <row r="448" s="98" customFormat="1" ht="13.35" customHeight="1" x14ac:dyDescent="0.25"/>
    <row r="449" s="98" customFormat="1" ht="13.35" customHeight="1" x14ac:dyDescent="0.25"/>
    <row r="450" s="98" customFormat="1" ht="13.35" customHeight="1" x14ac:dyDescent="0.25"/>
    <row r="451" s="98" customFormat="1" ht="13.35" customHeight="1" x14ac:dyDescent="0.25"/>
    <row r="452" s="98" customFormat="1" ht="13.35" customHeight="1" x14ac:dyDescent="0.25"/>
    <row r="453" s="98" customFormat="1" ht="13.35" customHeight="1" x14ac:dyDescent="0.25"/>
    <row r="454" s="98" customFormat="1" ht="13.35" customHeight="1" x14ac:dyDescent="0.25"/>
    <row r="455" s="98" customFormat="1" ht="13.35" customHeight="1" x14ac:dyDescent="0.25"/>
    <row r="456" s="98" customFormat="1" ht="13.35" customHeight="1" x14ac:dyDescent="0.25"/>
    <row r="457" s="98" customFormat="1" ht="13.35" customHeight="1" x14ac:dyDescent="0.25"/>
    <row r="458" s="98" customFormat="1" ht="13.35" customHeight="1" x14ac:dyDescent="0.25"/>
    <row r="459" s="98" customFormat="1" ht="13.35" customHeight="1" x14ac:dyDescent="0.25"/>
    <row r="460" s="98" customFormat="1" ht="13.35" customHeight="1" x14ac:dyDescent="0.25"/>
    <row r="461" s="98" customFormat="1" ht="13.35" customHeight="1" x14ac:dyDescent="0.25"/>
    <row r="462" s="98" customFormat="1" ht="13.35" customHeight="1" x14ac:dyDescent="0.25"/>
    <row r="463" s="98" customFormat="1" ht="13.35" customHeight="1" x14ac:dyDescent="0.25"/>
    <row r="464" s="98" customFormat="1" ht="13.35" customHeight="1" x14ac:dyDescent="0.25"/>
    <row r="465" s="98" customFormat="1" ht="13.35" customHeight="1" x14ac:dyDescent="0.25"/>
    <row r="466" s="98" customFormat="1" ht="13.35" customHeight="1" x14ac:dyDescent="0.25"/>
    <row r="467" s="98" customFormat="1" ht="13.35" customHeight="1" x14ac:dyDescent="0.25"/>
    <row r="468" s="98" customFormat="1" ht="13.35" customHeight="1" x14ac:dyDescent="0.25"/>
    <row r="469" s="98" customFormat="1" ht="13.35" customHeight="1" x14ac:dyDescent="0.25"/>
    <row r="470" s="98" customFormat="1" ht="13.35" customHeight="1" x14ac:dyDescent="0.25"/>
    <row r="471" s="98" customFormat="1" ht="13.35" customHeight="1" x14ac:dyDescent="0.25"/>
    <row r="472" s="98" customFormat="1" ht="13.35" customHeight="1" x14ac:dyDescent="0.25"/>
    <row r="473" s="98" customFormat="1" ht="13.35" customHeight="1" x14ac:dyDescent="0.25"/>
    <row r="474" s="98" customFormat="1" ht="13.35" customHeight="1" x14ac:dyDescent="0.25"/>
    <row r="475" s="98" customFormat="1" ht="13.35" customHeight="1" x14ac:dyDescent="0.25"/>
    <row r="476" s="98" customFormat="1" ht="13.35" customHeight="1" x14ac:dyDescent="0.25"/>
    <row r="477" s="98" customFormat="1" ht="13.35" customHeight="1" x14ac:dyDescent="0.25"/>
    <row r="478" s="98" customFormat="1" ht="13.35" customHeight="1" x14ac:dyDescent="0.25"/>
    <row r="479" s="98" customFormat="1" ht="13.35" customHeight="1" x14ac:dyDescent="0.25"/>
    <row r="480" s="98" customFormat="1" ht="13.35" customHeight="1" x14ac:dyDescent="0.25"/>
    <row r="481" s="98" customFormat="1" ht="13.35" customHeight="1" x14ac:dyDescent="0.25"/>
    <row r="482" s="98" customFormat="1" ht="13.35" customHeight="1" x14ac:dyDescent="0.25"/>
    <row r="483" s="98" customFormat="1" ht="13.35" customHeight="1" x14ac:dyDescent="0.25"/>
    <row r="484" s="98" customFormat="1" ht="13.35" customHeight="1" x14ac:dyDescent="0.25"/>
    <row r="485" s="98" customFormat="1" ht="13.35" customHeight="1" x14ac:dyDescent="0.25"/>
    <row r="486" s="98" customFormat="1" ht="13.35" customHeight="1" x14ac:dyDescent="0.25"/>
    <row r="487" s="98" customFormat="1" ht="13.35" customHeight="1" x14ac:dyDescent="0.25"/>
    <row r="488" s="98" customFormat="1" ht="13.35" customHeight="1" x14ac:dyDescent="0.25"/>
    <row r="489" s="98" customFormat="1" ht="13.35" customHeight="1" x14ac:dyDescent="0.25"/>
    <row r="490" s="98" customFormat="1" ht="13.35" customHeight="1" x14ac:dyDescent="0.25"/>
    <row r="491" s="98" customFormat="1" ht="13.35" customHeight="1" x14ac:dyDescent="0.25"/>
    <row r="492" s="98" customFormat="1" ht="13.35" customHeight="1" x14ac:dyDescent="0.25"/>
    <row r="493" s="98" customFormat="1" ht="13.35" customHeight="1" x14ac:dyDescent="0.25"/>
    <row r="494" s="98" customFormat="1" ht="13.35" customHeight="1" x14ac:dyDescent="0.25"/>
    <row r="495" s="98" customFormat="1" ht="13.35" customHeight="1" x14ac:dyDescent="0.25"/>
    <row r="496" s="98" customFormat="1" ht="13.35" customHeight="1" x14ac:dyDescent="0.25"/>
    <row r="497" s="98" customFormat="1" ht="13.35" customHeight="1" x14ac:dyDescent="0.25"/>
    <row r="498" s="98" customFormat="1" ht="13.35" customHeight="1" x14ac:dyDescent="0.25"/>
    <row r="499" s="98" customFormat="1" ht="13.35" customHeight="1" x14ac:dyDescent="0.25"/>
    <row r="500" s="98" customFormat="1" ht="13.35" customHeight="1" x14ac:dyDescent="0.25"/>
    <row r="501" s="98" customFormat="1" ht="13.35" customHeight="1" x14ac:dyDescent="0.25"/>
    <row r="502" s="98" customFormat="1" ht="13.35" customHeight="1" x14ac:dyDescent="0.25"/>
    <row r="503" s="98" customFormat="1" ht="13.35" customHeight="1" x14ac:dyDescent="0.25"/>
    <row r="504" s="98" customFormat="1" ht="13.35" customHeight="1" x14ac:dyDescent="0.25"/>
    <row r="505" s="98" customFormat="1" ht="13.35" customHeight="1" x14ac:dyDescent="0.25"/>
    <row r="506" s="98" customFormat="1" ht="13.35" customHeight="1" x14ac:dyDescent="0.25"/>
    <row r="507" s="98" customFormat="1" ht="13.35" customHeight="1" x14ac:dyDescent="0.25"/>
    <row r="508" s="98" customFormat="1" ht="13.35" customHeight="1" x14ac:dyDescent="0.25"/>
    <row r="509" s="98" customFormat="1" ht="13.35" customHeight="1" x14ac:dyDescent="0.25"/>
    <row r="510" s="98" customFormat="1" ht="13.35" customHeight="1" x14ac:dyDescent="0.25"/>
    <row r="511" s="98" customFormat="1" ht="13.35" customHeight="1" x14ac:dyDescent="0.25"/>
    <row r="512" s="98" customFormat="1" ht="13.35" customHeight="1" x14ac:dyDescent="0.25"/>
    <row r="513" s="98" customFormat="1" ht="13.35" customHeight="1" x14ac:dyDescent="0.25"/>
    <row r="514" s="98" customFormat="1" ht="13.35" customHeight="1" x14ac:dyDescent="0.25"/>
    <row r="515" s="98" customFormat="1" ht="13.35" customHeight="1" x14ac:dyDescent="0.25"/>
    <row r="516" s="98" customFormat="1" ht="13.35" customHeight="1" x14ac:dyDescent="0.25"/>
    <row r="517" s="98" customFormat="1" ht="13.35" customHeight="1" x14ac:dyDescent="0.25"/>
    <row r="518" s="98" customFormat="1" ht="13.35" customHeight="1" x14ac:dyDescent="0.25"/>
    <row r="519" s="98" customFormat="1" ht="13.35" customHeight="1" x14ac:dyDescent="0.25"/>
    <row r="520" s="98" customFormat="1" ht="13.35" customHeight="1" x14ac:dyDescent="0.25"/>
    <row r="521" s="98" customFormat="1" ht="13.35" customHeight="1" x14ac:dyDescent="0.25"/>
    <row r="522" s="98" customFormat="1" ht="13.35" customHeight="1" x14ac:dyDescent="0.25"/>
    <row r="523" s="98" customFormat="1" ht="13.35" customHeight="1" x14ac:dyDescent="0.25"/>
    <row r="524" s="98" customFormat="1" ht="13.35" customHeight="1" x14ac:dyDescent="0.25"/>
    <row r="525" s="98" customFormat="1" ht="13.35" customHeight="1" x14ac:dyDescent="0.25"/>
    <row r="526" s="98" customFormat="1" ht="13.35" customHeight="1" x14ac:dyDescent="0.25"/>
    <row r="527" s="98" customFormat="1" ht="13.35" customHeight="1" x14ac:dyDescent="0.25"/>
    <row r="528" s="98" customFormat="1" ht="13.35" customHeight="1" x14ac:dyDescent="0.25"/>
    <row r="529" s="98" customFormat="1" ht="13.35" customHeight="1" x14ac:dyDescent="0.25"/>
    <row r="530" s="98" customFormat="1" ht="13.35" customHeight="1" x14ac:dyDescent="0.25"/>
    <row r="531" s="98" customFormat="1" ht="13.35" customHeight="1" x14ac:dyDescent="0.25"/>
    <row r="532" s="98" customFormat="1" ht="13.35" customHeight="1" x14ac:dyDescent="0.25"/>
    <row r="533" s="98" customFormat="1" ht="13.35" customHeight="1" x14ac:dyDescent="0.25"/>
    <row r="534" s="98" customFormat="1" ht="13.35" customHeight="1" x14ac:dyDescent="0.25"/>
    <row r="535" s="98" customFormat="1" ht="13.35" customHeight="1" x14ac:dyDescent="0.25"/>
    <row r="536" s="98" customFormat="1" ht="13.35" customHeight="1" x14ac:dyDescent="0.25"/>
    <row r="537" s="98" customFormat="1" ht="13.35" customHeight="1" x14ac:dyDescent="0.25"/>
    <row r="538" s="98" customFormat="1" ht="13.35" customHeight="1" x14ac:dyDescent="0.25"/>
    <row r="539" s="98" customFormat="1" ht="13.35" customHeight="1" x14ac:dyDescent="0.25"/>
    <row r="540" s="98" customFormat="1" ht="13.35" customHeight="1" x14ac:dyDescent="0.25"/>
    <row r="541" s="98" customFormat="1" ht="13.35" customHeight="1" x14ac:dyDescent="0.25"/>
    <row r="542" s="98" customFormat="1" ht="13.35" customHeight="1" x14ac:dyDescent="0.25"/>
    <row r="543" s="98" customFormat="1" ht="13.35" customHeight="1" x14ac:dyDescent="0.25"/>
    <row r="544" s="98" customFormat="1" ht="13.35" customHeight="1" x14ac:dyDescent="0.25"/>
    <row r="545" s="98" customFormat="1" ht="13.35" customHeight="1" x14ac:dyDescent="0.25"/>
    <row r="546" s="98" customFormat="1" ht="13.35" customHeight="1" x14ac:dyDescent="0.25"/>
    <row r="547" s="98" customFormat="1" ht="13.35" customHeight="1" x14ac:dyDescent="0.25"/>
    <row r="548" s="98" customFormat="1" ht="13.35" customHeight="1" x14ac:dyDescent="0.25"/>
    <row r="549" s="98" customFormat="1" ht="13.35" customHeight="1" x14ac:dyDescent="0.25"/>
    <row r="550" s="98" customFormat="1" ht="13.35" customHeight="1" x14ac:dyDescent="0.25"/>
    <row r="551" s="98" customFormat="1" ht="13.35" customHeight="1" x14ac:dyDescent="0.25"/>
    <row r="552" s="98" customFormat="1" ht="13.35" customHeight="1" x14ac:dyDescent="0.25"/>
    <row r="553" s="98" customFormat="1" ht="13.35" customHeight="1" x14ac:dyDescent="0.25"/>
    <row r="554" s="98" customFormat="1" ht="13.35" customHeight="1" x14ac:dyDescent="0.25"/>
    <row r="555" s="98" customFormat="1" ht="13.35" customHeight="1" x14ac:dyDescent="0.25"/>
    <row r="556" s="98" customFormat="1" ht="13.35" customHeight="1" x14ac:dyDescent="0.25"/>
    <row r="557" s="98" customFormat="1" ht="13.35" customHeight="1" x14ac:dyDescent="0.25"/>
    <row r="558" s="98" customFormat="1" ht="13.35" customHeight="1" x14ac:dyDescent="0.25"/>
    <row r="559" s="98" customFormat="1" ht="13.35" customHeight="1" x14ac:dyDescent="0.25"/>
    <row r="560" s="98" customFormat="1" ht="13.35" customHeight="1" x14ac:dyDescent="0.25"/>
    <row r="561" s="98" customFormat="1" ht="13.35" customHeight="1" x14ac:dyDescent="0.25"/>
    <row r="562" s="98" customFormat="1" ht="13.35" customHeight="1" x14ac:dyDescent="0.25"/>
    <row r="563" s="98" customFormat="1" ht="13.35" customHeight="1" x14ac:dyDescent="0.25"/>
    <row r="564" s="98" customFormat="1" ht="13.35" customHeight="1" x14ac:dyDescent="0.25"/>
    <row r="565" s="98" customFormat="1" ht="13.35" customHeight="1" x14ac:dyDescent="0.25"/>
    <row r="566" s="98" customFormat="1" ht="13.35" customHeight="1" x14ac:dyDescent="0.25"/>
    <row r="567" s="98" customFormat="1" ht="13.35" customHeight="1" x14ac:dyDescent="0.25"/>
    <row r="568" s="98" customFormat="1" ht="13.35" customHeight="1" x14ac:dyDescent="0.25"/>
    <row r="569" s="98" customFormat="1" ht="13.35" customHeight="1" x14ac:dyDescent="0.25"/>
    <row r="570" s="98" customFormat="1" ht="13.35" customHeight="1" x14ac:dyDescent="0.25"/>
    <row r="571" s="98" customFormat="1" ht="13.35" customHeight="1" x14ac:dyDescent="0.25"/>
    <row r="572" s="98" customFormat="1" ht="13.35" customHeight="1" x14ac:dyDescent="0.25"/>
    <row r="573" s="98" customFormat="1" ht="13.35" customHeight="1" x14ac:dyDescent="0.25"/>
    <row r="574" s="98" customFormat="1" ht="13.35" customHeight="1" x14ac:dyDescent="0.25"/>
    <row r="575" s="98" customFormat="1" ht="13.35" customHeight="1" x14ac:dyDescent="0.25"/>
    <row r="576" s="98" customFormat="1" ht="13.35" customHeight="1" x14ac:dyDescent="0.25"/>
    <row r="577" s="98" customFormat="1" ht="13.35" customHeight="1" x14ac:dyDescent="0.25"/>
    <row r="578" s="98" customFormat="1" ht="13.35" customHeight="1" x14ac:dyDescent="0.25"/>
    <row r="579" s="98" customFormat="1" ht="13.35" customHeight="1" x14ac:dyDescent="0.25"/>
    <row r="580" s="98" customFormat="1" ht="13.35" customHeight="1" x14ac:dyDescent="0.25"/>
    <row r="581" s="98" customFormat="1" ht="13.35" customHeight="1" x14ac:dyDescent="0.25"/>
    <row r="582" s="98" customFormat="1" ht="13.35" customHeight="1" x14ac:dyDescent="0.25"/>
    <row r="583" s="98" customFormat="1" ht="13.35" customHeight="1" x14ac:dyDescent="0.25"/>
    <row r="584" s="98" customFormat="1" ht="13.35" customHeight="1" x14ac:dyDescent="0.25"/>
    <row r="585" s="98" customFormat="1" ht="13.35" customHeight="1" x14ac:dyDescent="0.25"/>
    <row r="586" s="98" customFormat="1" ht="13.35" customHeight="1" x14ac:dyDescent="0.25"/>
    <row r="587" s="98" customFormat="1" ht="13.35" customHeight="1" x14ac:dyDescent="0.25"/>
    <row r="588" s="98" customFormat="1" ht="13.35" customHeight="1" x14ac:dyDescent="0.25"/>
    <row r="589" s="98" customFormat="1" ht="13.35" customHeight="1" x14ac:dyDescent="0.25"/>
    <row r="590" s="98" customFormat="1" ht="13.35" customHeight="1" x14ac:dyDescent="0.25"/>
    <row r="591" s="98" customFormat="1" ht="13.35" customHeight="1" x14ac:dyDescent="0.25"/>
    <row r="592" s="98" customFormat="1" ht="13.35" customHeight="1" x14ac:dyDescent="0.25"/>
    <row r="593" s="98" customFormat="1" ht="13.35" customHeight="1" x14ac:dyDescent="0.25"/>
    <row r="594" s="98" customFormat="1" ht="13.35" customHeight="1" x14ac:dyDescent="0.25"/>
    <row r="595" s="98" customFormat="1" ht="13.35" customHeight="1" x14ac:dyDescent="0.25"/>
    <row r="596" s="98" customFormat="1" ht="13.35" customHeight="1" x14ac:dyDescent="0.25"/>
    <row r="597" s="98" customFormat="1" ht="13.35" customHeight="1" x14ac:dyDescent="0.25"/>
    <row r="598" s="98" customFormat="1" ht="13.35" customHeight="1" x14ac:dyDescent="0.25"/>
    <row r="599" s="98" customFormat="1" ht="13.35" customHeight="1" x14ac:dyDescent="0.25"/>
    <row r="600" s="98" customFormat="1" ht="13.35" customHeight="1" x14ac:dyDescent="0.25"/>
    <row r="601" s="98" customFormat="1" ht="13.35" customHeight="1" x14ac:dyDescent="0.25"/>
    <row r="602" s="98" customFormat="1" ht="13.35" customHeight="1" x14ac:dyDescent="0.25"/>
    <row r="603" s="98" customFormat="1" ht="13.35" customHeight="1" x14ac:dyDescent="0.25"/>
    <row r="604" s="98" customFormat="1" ht="13.35" customHeight="1" x14ac:dyDescent="0.25"/>
    <row r="605" s="98" customFormat="1" ht="13.35" customHeight="1" x14ac:dyDescent="0.25"/>
    <row r="606" s="98" customFormat="1" ht="13.35" customHeight="1" x14ac:dyDescent="0.25"/>
    <row r="607" s="98" customFormat="1" ht="13.35" customHeight="1" x14ac:dyDescent="0.25"/>
    <row r="608" s="98" customFormat="1" ht="13.35" customHeight="1" x14ac:dyDescent="0.25"/>
    <row r="609" s="98" customFormat="1" ht="13.35" customHeight="1" x14ac:dyDescent="0.25"/>
    <row r="610" s="98" customFormat="1" ht="13.35" customHeight="1" x14ac:dyDescent="0.25"/>
    <row r="611" s="98" customFormat="1" ht="13.35" customHeight="1" x14ac:dyDescent="0.25"/>
    <row r="612" s="98" customFormat="1" ht="13.35" customHeight="1" x14ac:dyDescent="0.25"/>
    <row r="613" s="98" customFormat="1" ht="13.35" customHeight="1" x14ac:dyDescent="0.25"/>
    <row r="614" s="98" customFormat="1" ht="13.35" customHeight="1" x14ac:dyDescent="0.25"/>
    <row r="615" s="98" customFormat="1" ht="13.35" customHeight="1" x14ac:dyDescent="0.25"/>
    <row r="616" s="98" customFormat="1" ht="13.35" customHeight="1" x14ac:dyDescent="0.25"/>
    <row r="617" s="98" customFormat="1" ht="13.35" customHeight="1" x14ac:dyDescent="0.25"/>
    <row r="618" s="98" customFormat="1" ht="13.35" customHeight="1" x14ac:dyDescent="0.25"/>
    <row r="619" s="98" customFormat="1" ht="13.35" customHeight="1" x14ac:dyDescent="0.25"/>
    <row r="620" s="98" customFormat="1" ht="13.35" customHeight="1" x14ac:dyDescent="0.25"/>
    <row r="621" s="98" customFormat="1" ht="13.35" customHeight="1" x14ac:dyDescent="0.25"/>
    <row r="622" s="98" customFormat="1" ht="13.35" customHeight="1" x14ac:dyDescent="0.25"/>
    <row r="623" s="98" customFormat="1" ht="13.35" customHeight="1" x14ac:dyDescent="0.25"/>
    <row r="624" s="98" customFormat="1" ht="13.35" customHeight="1" x14ac:dyDescent="0.25"/>
    <row r="625" s="98" customFormat="1" ht="13.35" customHeight="1" x14ac:dyDescent="0.25"/>
    <row r="626" s="98" customFormat="1" ht="13.35" customHeight="1" x14ac:dyDescent="0.25"/>
    <row r="627" s="98" customFormat="1" ht="13.35" customHeight="1" x14ac:dyDescent="0.25"/>
    <row r="628" s="98" customFormat="1" ht="13.35" customHeight="1" x14ac:dyDescent="0.25"/>
    <row r="629" s="98" customFormat="1" ht="13.35" customHeight="1" x14ac:dyDescent="0.25"/>
    <row r="630" s="98" customFormat="1" ht="13.35" customHeight="1" x14ac:dyDescent="0.25"/>
    <row r="631" s="98" customFormat="1" ht="13.35" customHeight="1" x14ac:dyDescent="0.25"/>
    <row r="632" s="98" customFormat="1" ht="13.35" customHeight="1" x14ac:dyDescent="0.25"/>
    <row r="633" s="98" customFormat="1" ht="13.35" customHeight="1" x14ac:dyDescent="0.25"/>
    <row r="634" s="98" customFormat="1" ht="13.35" customHeight="1" x14ac:dyDescent="0.25"/>
    <row r="635" s="98" customFormat="1" ht="13.35" customHeight="1" x14ac:dyDescent="0.25"/>
    <row r="636" s="98" customFormat="1" ht="13.35" customHeight="1" x14ac:dyDescent="0.25"/>
    <row r="637" s="98" customFormat="1" ht="13.35" customHeight="1" x14ac:dyDescent="0.25"/>
    <row r="638" s="98" customFormat="1" ht="13.35" customHeight="1" x14ac:dyDescent="0.25"/>
    <row r="639" s="98" customFormat="1" ht="13.35" customHeight="1" x14ac:dyDescent="0.25"/>
    <row r="640" s="98" customFormat="1" ht="13.35" customHeight="1" x14ac:dyDescent="0.25"/>
    <row r="641" spans="1:16" s="98" customFormat="1" ht="13.35" customHeight="1" x14ac:dyDescent="0.25"/>
    <row r="642" spans="1:16" s="98" customFormat="1" ht="13.35" customHeight="1" x14ac:dyDescent="0.25">
      <c r="A642" s="96"/>
      <c r="B642" s="106"/>
      <c r="C642" s="106"/>
      <c r="D642" s="124"/>
      <c r="E642" s="123"/>
      <c r="F642" s="118"/>
      <c r="G642" s="123"/>
      <c r="H642" s="97"/>
      <c r="I642" s="96"/>
      <c r="J642" s="106"/>
      <c r="K642" s="106"/>
      <c r="L642" s="124"/>
      <c r="M642" s="123"/>
      <c r="N642" s="118"/>
      <c r="O642" s="123"/>
      <c r="P642" s="97"/>
    </row>
    <row r="643" spans="1:16" s="98" customFormat="1" ht="13.35" customHeight="1" x14ac:dyDescent="0.25">
      <c r="A643" s="96"/>
      <c r="B643" s="106"/>
      <c r="C643" s="106"/>
      <c r="D643" s="125"/>
      <c r="E643" s="123"/>
      <c r="F643" s="96"/>
      <c r="G643" s="96"/>
      <c r="H643" s="97"/>
      <c r="I643" s="96"/>
      <c r="J643" s="106"/>
      <c r="K643" s="106"/>
      <c r="L643" s="125"/>
      <c r="M643" s="123"/>
      <c r="N643" s="96"/>
      <c r="O643" s="96"/>
      <c r="P643" s="97"/>
    </row>
    <row r="644" spans="1:16" s="98" customFormat="1" ht="13.35" customHeight="1" x14ac:dyDescent="0.25">
      <c r="A644" s="96"/>
      <c r="B644" s="96"/>
      <c r="C644" s="96"/>
      <c r="D644" s="96"/>
      <c r="E644" s="96"/>
      <c r="F644" s="96"/>
      <c r="G644" s="117"/>
      <c r="H644" s="97"/>
      <c r="I644" s="96"/>
      <c r="J644" s="96"/>
      <c r="K644" s="96"/>
      <c r="L644" s="96"/>
      <c r="M644" s="96"/>
      <c r="N644" s="96"/>
      <c r="O644" s="117"/>
      <c r="P644" s="97"/>
    </row>
    <row r="645" spans="1:16" s="98" customFormat="1" ht="13.35" customHeight="1" x14ac:dyDescent="0.25">
      <c r="A645" s="96"/>
      <c r="B645" s="106"/>
      <c r="C645" s="106"/>
      <c r="D645" s="96"/>
      <c r="E645" s="96"/>
      <c r="F645" s="96"/>
      <c r="G645" s="96"/>
      <c r="H645" s="97"/>
      <c r="I645" s="96"/>
      <c r="J645" s="106"/>
      <c r="K645" s="106"/>
      <c r="L645" s="96"/>
      <c r="M645" s="96"/>
      <c r="N645" s="96"/>
      <c r="O645" s="96"/>
      <c r="P645" s="97"/>
    </row>
    <row r="646" spans="1:16" s="98" customFormat="1" ht="13.35" customHeight="1" x14ac:dyDescent="0.25">
      <c r="A646" s="96"/>
      <c r="B646" s="96"/>
      <c r="C646" s="96"/>
      <c r="D646" s="96"/>
      <c r="E646" s="96"/>
      <c r="F646" s="96"/>
      <c r="G646" s="96"/>
      <c r="H646" s="97"/>
      <c r="I646" s="96"/>
      <c r="J646" s="96"/>
      <c r="K646" s="96"/>
      <c r="L646" s="96"/>
      <c r="M646" s="96"/>
      <c r="N646" s="96"/>
      <c r="O646" s="96"/>
      <c r="P646" s="97"/>
    </row>
    <row r="647" spans="1:16" s="98" customFormat="1" ht="13.35" customHeight="1" x14ac:dyDescent="0.25">
      <c r="A647" s="96"/>
      <c r="B647" s="96"/>
      <c r="C647" s="96"/>
      <c r="D647" s="96"/>
      <c r="E647" s="96"/>
      <c r="F647" s="96"/>
      <c r="G647" s="96"/>
      <c r="H647" s="97"/>
      <c r="I647" s="96"/>
      <c r="J647" s="96"/>
      <c r="K647" s="96"/>
      <c r="L647" s="96"/>
      <c r="M647" s="96"/>
      <c r="N647" s="96"/>
      <c r="O647" s="96"/>
      <c r="P647" s="97"/>
    </row>
    <row r="648" spans="1:16" s="98" customFormat="1" ht="13.35" customHeight="1" x14ac:dyDescent="0.25">
      <c r="A648" s="96"/>
      <c r="B648" s="96"/>
      <c r="C648" s="96"/>
      <c r="D648" s="96"/>
      <c r="E648" s="96"/>
      <c r="F648" s="96"/>
      <c r="G648" s="96"/>
      <c r="H648" s="97"/>
      <c r="I648" s="96"/>
      <c r="J648" s="96"/>
      <c r="K648" s="96"/>
      <c r="L648" s="96"/>
      <c r="M648" s="96"/>
      <c r="N648" s="96"/>
      <c r="O648" s="96"/>
      <c r="P648" s="97"/>
    </row>
    <row r="649" spans="1:16" s="98" customFormat="1" ht="13.35" customHeight="1" x14ac:dyDescent="0.25">
      <c r="A649" s="122"/>
      <c r="B649" s="122"/>
      <c r="C649" s="122"/>
      <c r="D649" s="122"/>
      <c r="E649" s="122"/>
      <c r="F649" s="122"/>
      <c r="G649" s="122"/>
      <c r="H649" s="97"/>
      <c r="I649" s="122"/>
      <c r="J649" s="122"/>
      <c r="K649" s="122"/>
      <c r="L649" s="122"/>
      <c r="M649" s="122"/>
      <c r="N649" s="122"/>
      <c r="O649" s="122"/>
      <c r="P649" s="97"/>
    </row>
    <row r="650" spans="1:16" s="98" customFormat="1" ht="13.35" customHeight="1" x14ac:dyDescent="0.25">
      <c r="A650" s="126"/>
      <c r="B650" s="126"/>
      <c r="C650" s="96"/>
      <c r="D650" s="96"/>
      <c r="E650" s="96"/>
      <c r="F650" s="96"/>
      <c r="G650" s="96"/>
      <c r="H650" s="97"/>
      <c r="I650" s="126"/>
      <c r="J650" s="126"/>
      <c r="K650" s="96"/>
      <c r="L650" s="96"/>
      <c r="M650" s="96"/>
      <c r="N650" s="96"/>
      <c r="O650" s="96"/>
      <c r="P650" s="97"/>
    </row>
    <row r="651" spans="1:16" s="98" customFormat="1" ht="13.35" customHeight="1" x14ac:dyDescent="0.25">
      <c r="A651" s="96"/>
      <c r="B651" s="96"/>
      <c r="C651" s="122"/>
      <c r="D651" s="122"/>
      <c r="E651" s="122"/>
      <c r="F651" s="122"/>
      <c r="G651" s="96"/>
      <c r="H651" s="97"/>
      <c r="I651" s="96"/>
      <c r="J651" s="96"/>
      <c r="K651" s="122"/>
      <c r="L651" s="122"/>
      <c r="M651" s="122"/>
      <c r="N651" s="122"/>
      <c r="O651" s="96"/>
      <c r="P651" s="97"/>
    </row>
    <row r="652" spans="1:16" s="98" customFormat="1" ht="13.35" customHeight="1" x14ac:dyDescent="0.25">
      <c r="A652" s="96"/>
      <c r="B652" s="96"/>
      <c r="C652" s="127"/>
      <c r="D652" s="127"/>
      <c r="E652" s="127"/>
      <c r="F652" s="122"/>
      <c r="G652" s="96"/>
      <c r="H652" s="97"/>
      <c r="I652" s="96"/>
      <c r="J652" s="96"/>
      <c r="K652" s="127"/>
      <c r="L652" s="127"/>
      <c r="M652" s="127"/>
      <c r="N652" s="122"/>
      <c r="O652" s="96"/>
      <c r="P652" s="97"/>
    </row>
    <row r="653" spans="1:16" s="98" customFormat="1" ht="13.35" customHeight="1" x14ac:dyDescent="0.25">
      <c r="A653" s="96"/>
      <c r="B653" s="96"/>
      <c r="C653" s="96"/>
      <c r="D653" s="96"/>
      <c r="E653" s="96"/>
      <c r="F653" s="96"/>
      <c r="G653" s="96"/>
      <c r="H653" s="97"/>
      <c r="I653" s="96"/>
      <c r="J653" s="96"/>
      <c r="K653" s="96"/>
      <c r="L653" s="96"/>
      <c r="M653" s="96"/>
      <c r="N653" s="96"/>
      <c r="O653" s="96"/>
      <c r="P653" s="97"/>
    </row>
    <row r="654" spans="1:16" s="98" customFormat="1" ht="13.35" customHeight="1" x14ac:dyDescent="0.25">
      <c r="A654" s="96"/>
      <c r="B654" s="96"/>
      <c r="C654" s="96"/>
      <c r="D654" s="96"/>
      <c r="E654" s="96"/>
      <c r="F654" s="96"/>
      <c r="G654" s="96"/>
      <c r="H654" s="97"/>
      <c r="I654" s="96"/>
      <c r="J654" s="96"/>
      <c r="K654" s="96"/>
      <c r="L654" s="96"/>
      <c r="M654" s="96"/>
      <c r="N654" s="96"/>
      <c r="O654" s="96"/>
      <c r="P654" s="97"/>
    </row>
    <row r="655" spans="1:16" s="98" customFormat="1" ht="13.35" customHeight="1" x14ac:dyDescent="0.25">
      <c r="A655" s="96"/>
      <c r="B655" s="96"/>
      <c r="C655" s="96"/>
      <c r="D655" s="96"/>
      <c r="E655" s="96"/>
      <c r="F655" s="96"/>
      <c r="G655" s="96"/>
      <c r="H655" s="97"/>
      <c r="I655" s="96"/>
      <c r="J655" s="96"/>
      <c r="K655" s="96"/>
      <c r="L655" s="96"/>
      <c r="M655" s="96"/>
      <c r="N655" s="96"/>
      <c r="O655" s="96"/>
      <c r="P655" s="97"/>
    </row>
    <row r="656" spans="1:16" s="98" customFormat="1" ht="13.35" customHeight="1" x14ac:dyDescent="0.25">
      <c r="A656" s="96"/>
      <c r="B656" s="96"/>
      <c r="C656" s="96"/>
      <c r="D656" s="96"/>
      <c r="E656" s="96"/>
      <c r="F656" s="96"/>
      <c r="G656" s="96"/>
      <c r="H656" s="97"/>
      <c r="I656" s="96"/>
      <c r="J656" s="96"/>
      <c r="K656" s="96"/>
      <c r="L656" s="96"/>
      <c r="M656" s="96"/>
      <c r="N656" s="96"/>
      <c r="O656" s="96"/>
      <c r="P656" s="97"/>
    </row>
    <row r="657" spans="1:16" s="98" customFormat="1" ht="13.35" customHeight="1" x14ac:dyDescent="0.25">
      <c r="A657" s="96"/>
      <c r="B657" s="96"/>
      <c r="C657" s="96"/>
      <c r="D657" s="96"/>
      <c r="E657" s="96"/>
      <c r="F657" s="96"/>
      <c r="G657" s="96"/>
      <c r="H657" s="97"/>
      <c r="I657" s="96"/>
      <c r="J657" s="96"/>
      <c r="K657" s="96"/>
      <c r="L657" s="96"/>
      <c r="M657" s="96"/>
      <c r="N657" s="96"/>
      <c r="O657" s="96"/>
      <c r="P657" s="97"/>
    </row>
    <row r="658" spans="1:16" s="98" customFormat="1" ht="13.35" customHeight="1" x14ac:dyDescent="0.25">
      <c r="A658" s="96"/>
      <c r="B658" s="96"/>
      <c r="C658" s="96"/>
      <c r="D658" s="96"/>
      <c r="E658" s="96"/>
      <c r="F658" s="96"/>
      <c r="G658" s="96"/>
      <c r="H658" s="97"/>
      <c r="I658" s="96"/>
      <c r="J658" s="96"/>
      <c r="K658" s="96"/>
      <c r="L658" s="96"/>
      <c r="M658" s="96"/>
      <c r="N658" s="96"/>
      <c r="O658" s="96"/>
      <c r="P658" s="97"/>
    </row>
    <row r="659" spans="1:16" s="98" customFormat="1" ht="13.35" customHeight="1" x14ac:dyDescent="0.25">
      <c r="A659" s="96"/>
      <c r="B659" s="96"/>
      <c r="C659" s="96"/>
      <c r="D659" s="96"/>
      <c r="E659" s="96"/>
      <c r="F659" s="96"/>
      <c r="G659" s="96"/>
      <c r="H659" s="97"/>
      <c r="I659" s="96"/>
      <c r="J659" s="96"/>
      <c r="K659" s="96"/>
      <c r="L659" s="96"/>
      <c r="M659" s="96"/>
      <c r="N659" s="96"/>
      <c r="O659" s="96"/>
      <c r="P659" s="97"/>
    </row>
    <row r="660" spans="1:16" s="98" customFormat="1" ht="13.35" customHeight="1" x14ac:dyDescent="0.25">
      <c r="A660" s="96"/>
      <c r="B660" s="96"/>
      <c r="C660" s="96"/>
      <c r="D660" s="96"/>
      <c r="E660" s="96"/>
      <c r="F660" s="96"/>
      <c r="G660" s="96"/>
      <c r="H660" s="97"/>
      <c r="I660" s="96"/>
      <c r="J660" s="96"/>
      <c r="K660" s="96"/>
      <c r="L660" s="96"/>
      <c r="M660" s="96"/>
      <c r="N660" s="96"/>
      <c r="O660" s="96"/>
      <c r="P660" s="97"/>
    </row>
    <row r="661" spans="1:16" s="98" customFormat="1" ht="13.35" customHeight="1" x14ac:dyDescent="0.25">
      <c r="A661" s="96"/>
      <c r="B661" s="96"/>
      <c r="C661" s="96"/>
      <c r="D661" s="96"/>
      <c r="E661" s="96"/>
      <c r="F661" s="96"/>
      <c r="G661" s="96"/>
      <c r="H661" s="97"/>
      <c r="I661" s="96"/>
      <c r="J661" s="96"/>
      <c r="K661" s="96"/>
      <c r="L661" s="96"/>
      <c r="M661" s="96"/>
      <c r="N661" s="96"/>
      <c r="O661" s="96"/>
      <c r="P661" s="97"/>
    </row>
    <row r="662" spans="1:16" s="98" customFormat="1" ht="13.35" customHeight="1" x14ac:dyDescent="0.25">
      <c r="A662" s="96"/>
      <c r="B662" s="96"/>
      <c r="C662" s="96"/>
      <c r="D662" s="96"/>
      <c r="E662" s="96"/>
      <c r="F662" s="96"/>
      <c r="G662" s="96"/>
      <c r="H662" s="97"/>
      <c r="I662" s="96"/>
      <c r="J662" s="96"/>
      <c r="K662" s="96"/>
      <c r="L662" s="96"/>
      <c r="M662" s="96"/>
      <c r="N662" s="96"/>
      <c r="O662" s="96"/>
      <c r="P662" s="97"/>
    </row>
    <row r="663" spans="1:16" s="98" customFormat="1" ht="13.35" customHeight="1" x14ac:dyDescent="0.25">
      <c r="A663" s="96"/>
      <c r="B663" s="96"/>
      <c r="C663" s="96"/>
      <c r="D663" s="96"/>
      <c r="E663" s="96"/>
      <c r="F663" s="96"/>
      <c r="G663" s="96"/>
      <c r="H663" s="97"/>
      <c r="I663" s="96"/>
      <c r="J663" s="96"/>
      <c r="K663" s="96"/>
      <c r="L663" s="96"/>
      <c r="M663" s="96"/>
      <c r="N663" s="96"/>
      <c r="O663" s="96"/>
      <c r="P663" s="97"/>
    </row>
    <row r="664" spans="1:16" s="98" customFormat="1" ht="13.35" customHeight="1" x14ac:dyDescent="0.25">
      <c r="A664" s="96"/>
      <c r="B664" s="96"/>
      <c r="C664" s="96"/>
      <c r="D664" s="96"/>
      <c r="E664" s="96"/>
      <c r="F664" s="96"/>
      <c r="G664" s="96"/>
      <c r="H664" s="97"/>
      <c r="I664" s="96"/>
      <c r="J664" s="96"/>
      <c r="K664" s="96"/>
      <c r="L664" s="96"/>
      <c r="M664" s="96"/>
      <c r="N664" s="96"/>
      <c r="O664" s="96"/>
      <c r="P664" s="97"/>
    </row>
    <row r="665" spans="1:16" s="98" customFormat="1" ht="13.35" customHeight="1" x14ac:dyDescent="0.25">
      <c r="A665" s="96"/>
      <c r="B665" s="96"/>
      <c r="C665" s="96"/>
      <c r="D665" s="96"/>
      <c r="E665" s="96"/>
      <c r="F665" s="96"/>
      <c r="G665" s="96"/>
      <c r="H665" s="97"/>
      <c r="I665" s="96"/>
      <c r="J665" s="96"/>
      <c r="K665" s="96"/>
      <c r="L665" s="96"/>
      <c r="M665" s="96"/>
      <c r="N665" s="96"/>
      <c r="O665" s="96"/>
      <c r="P665" s="97"/>
    </row>
    <row r="666" spans="1:16" s="98" customFormat="1" ht="13.35" customHeight="1" x14ac:dyDescent="0.25">
      <c r="A666" s="96"/>
      <c r="B666" s="96"/>
      <c r="C666" s="96"/>
      <c r="D666" s="96"/>
      <c r="E666" s="96"/>
      <c r="F666" s="96"/>
      <c r="G666" s="96"/>
      <c r="H666" s="97"/>
      <c r="I666" s="96"/>
      <c r="J666" s="96"/>
      <c r="K666" s="96"/>
      <c r="L666" s="96"/>
      <c r="M666" s="96"/>
      <c r="N666" s="96"/>
      <c r="O666" s="96"/>
      <c r="P666" s="97"/>
    </row>
    <row r="667" spans="1:16" s="98" customFormat="1" ht="13.35" customHeight="1" x14ac:dyDescent="0.25">
      <c r="A667" s="96"/>
      <c r="B667" s="96"/>
      <c r="C667" s="96"/>
      <c r="D667" s="96"/>
      <c r="E667" s="96"/>
      <c r="F667" s="96"/>
      <c r="G667" s="96"/>
      <c r="H667" s="97"/>
      <c r="I667" s="96"/>
      <c r="J667" s="96"/>
      <c r="K667" s="96"/>
      <c r="L667" s="96"/>
      <c r="M667" s="96"/>
      <c r="N667" s="96"/>
      <c r="O667" s="96"/>
      <c r="P667" s="97"/>
    </row>
    <row r="668" spans="1:16" s="98" customFormat="1" ht="13.35" customHeight="1" x14ac:dyDescent="0.25">
      <c r="A668" s="96"/>
      <c r="B668" s="96"/>
      <c r="C668" s="96"/>
      <c r="D668" s="96"/>
      <c r="E668" s="96"/>
      <c r="F668" s="96"/>
      <c r="G668" s="96"/>
      <c r="H668" s="97"/>
      <c r="I668" s="96"/>
      <c r="J668" s="96"/>
      <c r="K668" s="96"/>
      <c r="L668" s="96"/>
      <c r="M668" s="96"/>
      <c r="N668" s="96"/>
      <c r="O668" s="96"/>
      <c r="P668" s="97"/>
    </row>
    <row r="669" spans="1:16" s="98" customFormat="1" ht="13.35" customHeight="1" x14ac:dyDescent="0.25">
      <c r="A669" s="96"/>
      <c r="B669" s="96"/>
      <c r="C669" s="96"/>
      <c r="D669" s="96"/>
      <c r="E669" s="96"/>
      <c r="F669" s="96"/>
      <c r="G669" s="96"/>
      <c r="H669" s="97"/>
      <c r="I669" s="96"/>
      <c r="J669" s="96"/>
      <c r="K669" s="96"/>
      <c r="L669" s="96"/>
      <c r="M669" s="96"/>
      <c r="N669" s="96"/>
      <c r="O669" s="96"/>
      <c r="P669" s="97"/>
    </row>
    <row r="670" spans="1:16" s="98" customFormat="1" ht="13.35" customHeight="1" x14ac:dyDescent="0.25">
      <c r="A670" s="96"/>
      <c r="B670" s="96"/>
      <c r="C670" s="96"/>
      <c r="D670" s="96"/>
      <c r="E670" s="96"/>
      <c r="F670" s="96"/>
      <c r="G670" s="96"/>
      <c r="H670" s="97"/>
      <c r="I670" s="96"/>
      <c r="J670" s="96"/>
      <c r="K670" s="96"/>
      <c r="L670" s="96"/>
      <c r="M670" s="96"/>
      <c r="N670" s="96"/>
      <c r="O670" s="96"/>
      <c r="P670" s="97"/>
    </row>
    <row r="671" spans="1:16" s="98" customFormat="1" ht="13.35" customHeight="1" x14ac:dyDescent="0.25">
      <c r="A671" s="96"/>
      <c r="B671" s="96"/>
      <c r="C671" s="96"/>
      <c r="D671" s="96"/>
      <c r="E671" s="96"/>
      <c r="F671" s="96"/>
      <c r="G671" s="96"/>
      <c r="H671" s="97"/>
      <c r="I671" s="96"/>
      <c r="J671" s="96"/>
      <c r="K671" s="96"/>
      <c r="L671" s="96"/>
      <c r="M671" s="96"/>
      <c r="N671" s="96"/>
      <c r="O671" s="96"/>
      <c r="P671" s="97"/>
    </row>
    <row r="672" spans="1:16" s="98" customFormat="1" ht="13.35" customHeight="1" x14ac:dyDescent="0.25">
      <c r="A672" s="96"/>
      <c r="B672" s="96"/>
      <c r="C672" s="96"/>
      <c r="D672" s="96"/>
      <c r="E672" s="96"/>
      <c r="F672" s="96"/>
      <c r="G672" s="96"/>
      <c r="H672" s="97"/>
      <c r="I672" s="96"/>
      <c r="J672" s="96"/>
      <c r="K672" s="96"/>
      <c r="L672" s="96"/>
      <c r="M672" s="96"/>
      <c r="N672" s="96"/>
      <c r="O672" s="96"/>
      <c r="P672" s="97"/>
    </row>
    <row r="673" spans="1:16" s="98" customFormat="1" ht="13.35" customHeight="1" x14ac:dyDescent="0.25">
      <c r="A673" s="96"/>
      <c r="B673" s="96"/>
      <c r="C673" s="96"/>
      <c r="D673" s="96"/>
      <c r="E673" s="96"/>
      <c r="F673" s="96"/>
      <c r="G673" s="96"/>
      <c r="H673" s="97"/>
      <c r="I673" s="96"/>
      <c r="J673" s="96"/>
      <c r="K673" s="96"/>
      <c r="L673" s="96"/>
      <c r="M673" s="96"/>
      <c r="N673" s="96"/>
      <c r="O673" s="96"/>
      <c r="P673" s="97"/>
    </row>
    <row r="674" spans="1:16" s="98" customFormat="1" ht="13.35" customHeight="1" x14ac:dyDescent="0.25">
      <c r="A674" s="96"/>
      <c r="B674" s="96"/>
      <c r="C674" s="96"/>
      <c r="D674" s="96"/>
      <c r="E674" s="96"/>
      <c r="F674" s="96"/>
      <c r="G674" s="96"/>
      <c r="H674" s="97"/>
      <c r="I674" s="96"/>
      <c r="J674" s="96"/>
      <c r="K674" s="96"/>
      <c r="L674" s="96"/>
      <c r="M674" s="96"/>
      <c r="N674" s="96"/>
      <c r="O674" s="96"/>
      <c r="P674" s="97"/>
    </row>
    <row r="675" spans="1:16" s="98" customFormat="1" ht="13.35" customHeight="1" x14ac:dyDescent="0.25">
      <c r="A675" s="96"/>
      <c r="B675" s="96"/>
      <c r="C675" s="96"/>
      <c r="D675" s="96"/>
      <c r="E675" s="96"/>
      <c r="F675" s="96"/>
      <c r="G675" s="96"/>
      <c r="H675" s="97"/>
      <c r="I675" s="96"/>
      <c r="J675" s="96"/>
      <c r="K675" s="96"/>
      <c r="L675" s="96"/>
      <c r="M675" s="96"/>
      <c r="N675" s="96"/>
      <c r="O675" s="96"/>
      <c r="P675" s="97"/>
    </row>
    <row r="676" spans="1:16" s="98" customFormat="1" ht="13.35" customHeight="1" x14ac:dyDescent="0.25">
      <c r="A676" s="96"/>
      <c r="B676" s="96"/>
      <c r="C676" s="96"/>
      <c r="D676" s="96"/>
      <c r="E676" s="96"/>
      <c r="F676" s="96"/>
      <c r="G676" s="96"/>
      <c r="H676" s="97"/>
      <c r="I676" s="96"/>
      <c r="J676" s="96"/>
      <c r="K676" s="96"/>
      <c r="L676" s="96"/>
      <c r="M676" s="96"/>
      <c r="N676" s="96"/>
      <c r="O676" s="96"/>
      <c r="P676" s="97"/>
    </row>
    <row r="677" spans="1:16" s="98" customFormat="1" ht="13.35" customHeight="1" x14ac:dyDescent="0.25">
      <c r="A677" s="96"/>
      <c r="B677" s="96"/>
      <c r="C677" s="96"/>
      <c r="D677" s="96"/>
      <c r="E677" s="96"/>
      <c r="F677" s="96"/>
      <c r="G677" s="96"/>
      <c r="H677" s="97"/>
      <c r="I677" s="96"/>
      <c r="J677" s="96"/>
      <c r="K677" s="96"/>
      <c r="L677" s="96"/>
      <c r="M677" s="96"/>
      <c r="N677" s="96"/>
      <c r="O677" s="96"/>
      <c r="P677" s="97"/>
    </row>
    <row r="678" spans="1:16" s="98" customFormat="1" ht="13.35" customHeight="1" x14ac:dyDescent="0.25">
      <c r="A678" s="96"/>
      <c r="B678" s="96"/>
      <c r="C678" s="96"/>
      <c r="D678" s="96"/>
      <c r="E678" s="96"/>
      <c r="F678" s="96"/>
      <c r="G678" s="96"/>
      <c r="H678" s="97"/>
      <c r="I678" s="96"/>
      <c r="J678" s="96"/>
      <c r="K678" s="96"/>
      <c r="L678" s="96"/>
      <c r="M678" s="96"/>
      <c r="N678" s="96"/>
      <c r="O678" s="96"/>
      <c r="P678" s="97"/>
    </row>
    <row r="679" spans="1:16" s="98" customFormat="1" ht="13.35" customHeight="1" x14ac:dyDescent="0.25">
      <c r="A679" s="96"/>
      <c r="B679" s="96"/>
      <c r="C679" s="96"/>
      <c r="D679" s="96"/>
      <c r="E679" s="96"/>
      <c r="F679" s="96"/>
      <c r="G679" s="96"/>
      <c r="H679" s="97"/>
      <c r="I679" s="96"/>
      <c r="J679" s="96"/>
      <c r="K679" s="96"/>
      <c r="L679" s="96"/>
      <c r="M679" s="96"/>
      <c r="N679" s="96"/>
      <c r="O679" s="96"/>
      <c r="P679" s="97"/>
    </row>
    <row r="680" spans="1:16" s="98" customFormat="1" ht="13.35" customHeight="1" x14ac:dyDescent="0.25">
      <c r="A680" s="96"/>
      <c r="B680" s="96"/>
      <c r="C680" s="96"/>
      <c r="D680" s="96"/>
      <c r="E680" s="96"/>
      <c r="F680" s="96"/>
      <c r="G680" s="96"/>
      <c r="H680" s="97"/>
      <c r="I680" s="96"/>
      <c r="J680" s="96"/>
      <c r="K680" s="96"/>
      <c r="L680" s="96"/>
      <c r="M680" s="96"/>
      <c r="N680" s="96"/>
      <c r="O680" s="96"/>
      <c r="P680" s="97"/>
    </row>
    <row r="681" spans="1:16" s="98" customFormat="1" ht="13.35" customHeight="1" x14ac:dyDescent="0.25">
      <c r="A681" s="96"/>
      <c r="B681" s="96"/>
      <c r="C681" s="96"/>
      <c r="D681" s="96"/>
      <c r="E681" s="96"/>
      <c r="F681" s="96"/>
      <c r="G681" s="96"/>
      <c r="H681" s="97"/>
      <c r="I681" s="96"/>
      <c r="J681" s="96"/>
      <c r="K681" s="96"/>
      <c r="L681" s="96"/>
      <c r="M681" s="96"/>
      <c r="N681" s="96"/>
      <c r="O681" s="96"/>
      <c r="P681" s="97"/>
    </row>
    <row r="682" spans="1:16" s="98" customFormat="1" ht="13.35" customHeight="1" x14ac:dyDescent="0.25">
      <c r="A682" s="96"/>
      <c r="B682" s="96"/>
      <c r="C682" s="96"/>
      <c r="D682" s="96"/>
      <c r="E682" s="96"/>
      <c r="F682" s="96"/>
      <c r="G682" s="96"/>
      <c r="H682" s="97"/>
      <c r="I682" s="96"/>
      <c r="J682" s="96"/>
      <c r="K682" s="96"/>
      <c r="L682" s="96"/>
      <c r="M682" s="96"/>
      <c r="N682" s="96"/>
      <c r="O682" s="96"/>
      <c r="P682" s="97"/>
    </row>
    <row r="683" spans="1:16" s="98" customFormat="1" ht="13.35" customHeight="1" x14ac:dyDescent="0.25">
      <c r="A683" s="96"/>
      <c r="B683" s="96"/>
      <c r="C683" s="96"/>
      <c r="D683" s="96"/>
      <c r="E683" s="96"/>
      <c r="F683" s="96"/>
      <c r="G683" s="96"/>
      <c r="H683" s="97"/>
      <c r="I683" s="96"/>
      <c r="J683" s="96"/>
      <c r="K683" s="96"/>
      <c r="L683" s="96"/>
      <c r="M683" s="96"/>
      <c r="N683" s="96"/>
      <c r="O683" s="96"/>
      <c r="P683" s="97"/>
    </row>
    <row r="684" spans="1:16" s="98" customFormat="1" ht="13.35" customHeight="1" x14ac:dyDescent="0.25">
      <c r="A684" s="96"/>
      <c r="B684" s="96"/>
      <c r="C684" s="96"/>
      <c r="D684" s="96"/>
      <c r="E684" s="96"/>
      <c r="F684" s="96"/>
      <c r="G684" s="96"/>
      <c r="H684" s="97"/>
      <c r="I684" s="96"/>
      <c r="J684" s="96"/>
      <c r="K684" s="96"/>
      <c r="L684" s="96"/>
      <c r="M684" s="96"/>
      <c r="N684" s="96"/>
      <c r="O684" s="96"/>
      <c r="P684" s="97"/>
    </row>
    <row r="685" spans="1:16" s="98" customFormat="1" ht="13.35" customHeight="1" x14ac:dyDescent="0.25">
      <c r="A685" s="96"/>
      <c r="B685" s="96"/>
      <c r="C685" s="96"/>
      <c r="D685" s="96"/>
      <c r="E685" s="96"/>
      <c r="F685" s="96"/>
      <c r="G685" s="96"/>
      <c r="H685" s="97"/>
      <c r="I685" s="96"/>
      <c r="J685" s="96"/>
      <c r="K685" s="96"/>
      <c r="L685" s="96"/>
      <c r="M685" s="96"/>
      <c r="N685" s="96"/>
      <c r="O685" s="96"/>
      <c r="P685" s="97"/>
    </row>
    <row r="686" spans="1:16" s="98" customFormat="1" ht="13.35" customHeight="1" x14ac:dyDescent="0.25">
      <c r="A686" s="96"/>
      <c r="B686" s="96"/>
      <c r="C686" s="96"/>
      <c r="D686" s="96"/>
      <c r="E686" s="96"/>
      <c r="F686" s="96"/>
      <c r="G686" s="96"/>
      <c r="H686" s="97"/>
      <c r="I686" s="96"/>
      <c r="J686" s="96"/>
      <c r="K686" s="96"/>
      <c r="L686" s="96"/>
      <c r="M686" s="96"/>
      <c r="N686" s="96"/>
      <c r="O686" s="96"/>
      <c r="P686" s="97"/>
    </row>
    <row r="687" spans="1:16" s="98" customFormat="1" ht="13.35" customHeight="1" x14ac:dyDescent="0.25">
      <c r="A687" s="96"/>
      <c r="B687" s="96"/>
      <c r="C687" s="96"/>
      <c r="D687" s="96"/>
      <c r="E687" s="96"/>
      <c r="F687" s="96"/>
      <c r="G687" s="96"/>
      <c r="H687" s="97"/>
      <c r="I687" s="96"/>
      <c r="J687" s="96"/>
      <c r="K687" s="96"/>
      <c r="L687" s="96"/>
      <c r="M687" s="96"/>
      <c r="N687" s="96"/>
      <c r="O687" s="96"/>
      <c r="P687" s="97"/>
    </row>
    <row r="688" spans="1:16" s="98" customFormat="1" ht="13.35" customHeight="1" x14ac:dyDescent="0.25">
      <c r="A688" s="96"/>
      <c r="B688" s="96"/>
      <c r="C688" s="96"/>
      <c r="D688" s="96"/>
      <c r="E688" s="96"/>
      <c r="F688" s="96"/>
      <c r="G688" s="96"/>
      <c r="H688" s="97"/>
      <c r="I688" s="96"/>
      <c r="J688" s="96"/>
      <c r="K688" s="96"/>
      <c r="L688" s="96"/>
      <c r="M688" s="96"/>
      <c r="N688" s="96"/>
      <c r="O688" s="96"/>
      <c r="P688" s="97"/>
    </row>
    <row r="689" spans="1:16" s="98" customFormat="1" ht="13.35" customHeight="1" x14ac:dyDescent="0.25">
      <c r="A689" s="96"/>
      <c r="B689" s="96"/>
      <c r="C689" s="96"/>
      <c r="D689" s="96"/>
      <c r="E689" s="96"/>
      <c r="F689" s="96"/>
      <c r="G689" s="96"/>
      <c r="H689" s="97"/>
      <c r="I689" s="96"/>
      <c r="J689" s="96"/>
      <c r="K689" s="96"/>
      <c r="L689" s="96"/>
      <c r="M689" s="96"/>
      <c r="N689" s="96"/>
      <c r="O689" s="96"/>
      <c r="P689" s="97"/>
    </row>
    <row r="690" spans="1:16" s="98" customFormat="1" ht="13.35" customHeight="1" x14ac:dyDescent="0.25">
      <c r="A690" s="96"/>
      <c r="B690" s="96"/>
      <c r="C690" s="96"/>
      <c r="D690" s="96"/>
      <c r="E690" s="96"/>
      <c r="F690" s="96"/>
      <c r="G690" s="96"/>
      <c r="H690" s="97"/>
      <c r="I690" s="96"/>
      <c r="J690" s="96"/>
      <c r="K690" s="96"/>
      <c r="L690" s="96"/>
      <c r="M690" s="96"/>
      <c r="N690" s="96"/>
      <c r="O690" s="96"/>
      <c r="P690" s="97"/>
    </row>
    <row r="691" spans="1:16" s="98" customFormat="1" ht="13.35" customHeight="1" x14ac:dyDescent="0.25">
      <c r="A691" s="96"/>
      <c r="B691" s="96"/>
      <c r="C691" s="96"/>
      <c r="D691" s="96"/>
      <c r="E691" s="96"/>
      <c r="F691" s="96"/>
      <c r="G691" s="96"/>
      <c r="H691" s="97"/>
      <c r="I691" s="96"/>
      <c r="J691" s="96"/>
      <c r="K691" s="96"/>
      <c r="L691" s="96"/>
      <c r="M691" s="96"/>
      <c r="N691" s="96"/>
      <c r="O691" s="96"/>
      <c r="P691" s="97"/>
    </row>
    <row r="692" spans="1:16" s="98" customFormat="1" ht="13.35" customHeight="1" x14ac:dyDescent="0.25">
      <c r="A692" s="96"/>
      <c r="B692" s="96"/>
      <c r="C692" s="96"/>
      <c r="D692" s="96"/>
      <c r="E692" s="96"/>
      <c r="F692" s="96"/>
      <c r="G692" s="96"/>
      <c r="H692" s="97"/>
      <c r="I692" s="96"/>
      <c r="J692" s="96"/>
      <c r="K692" s="96"/>
      <c r="L692" s="96"/>
      <c r="M692" s="96"/>
      <c r="N692" s="96"/>
      <c r="O692" s="96"/>
      <c r="P692" s="97"/>
    </row>
    <row r="693" spans="1:16" s="98" customFormat="1" ht="13.35" customHeight="1" x14ac:dyDescent="0.25">
      <c r="A693" s="96"/>
      <c r="B693" s="96"/>
      <c r="C693" s="96"/>
      <c r="D693" s="96"/>
      <c r="E693" s="96"/>
      <c r="F693" s="96"/>
      <c r="G693" s="96"/>
      <c r="H693" s="97"/>
      <c r="I693" s="96"/>
      <c r="J693" s="96"/>
      <c r="K693" s="96"/>
      <c r="L693" s="96"/>
      <c r="M693" s="96"/>
      <c r="N693" s="96"/>
      <c r="O693" s="96"/>
      <c r="P693" s="97"/>
    </row>
    <row r="694" spans="1:16" s="98" customFormat="1" ht="13.35" customHeight="1" x14ac:dyDescent="0.25">
      <c r="A694" s="96"/>
      <c r="B694" s="96"/>
      <c r="C694" s="96"/>
      <c r="D694" s="96"/>
      <c r="E694" s="96"/>
      <c r="F694" s="96"/>
      <c r="G694" s="96"/>
      <c r="H694" s="97"/>
      <c r="I694" s="96"/>
      <c r="J694" s="96"/>
      <c r="K694" s="96"/>
      <c r="L694" s="96"/>
      <c r="M694" s="96"/>
      <c r="N694" s="96"/>
      <c r="O694" s="96"/>
      <c r="P694" s="97"/>
    </row>
    <row r="695" spans="1:16" s="98" customFormat="1" ht="13.35" customHeight="1" x14ac:dyDescent="0.25">
      <c r="A695" s="96"/>
      <c r="B695" s="96"/>
      <c r="C695" s="96"/>
      <c r="D695" s="96"/>
      <c r="E695" s="96"/>
      <c r="F695" s="96"/>
      <c r="G695" s="96"/>
      <c r="H695" s="97"/>
      <c r="I695" s="96"/>
      <c r="J695" s="96"/>
      <c r="K695" s="96"/>
      <c r="L695" s="96"/>
      <c r="M695" s="96"/>
      <c r="N695" s="96"/>
      <c r="O695" s="96"/>
      <c r="P695" s="97"/>
    </row>
    <row r="696" spans="1:16" s="98" customFormat="1" ht="13.35" customHeight="1" x14ac:dyDescent="0.25">
      <c r="A696" s="96"/>
      <c r="B696" s="96"/>
      <c r="C696" s="96"/>
      <c r="D696" s="96"/>
      <c r="E696" s="96"/>
      <c r="F696" s="96"/>
      <c r="G696" s="96"/>
      <c r="H696" s="97"/>
      <c r="I696" s="96"/>
      <c r="J696" s="96"/>
      <c r="K696" s="96"/>
      <c r="L696" s="96"/>
      <c r="M696" s="96"/>
      <c r="N696" s="96"/>
      <c r="O696" s="96"/>
      <c r="P696" s="97"/>
    </row>
    <row r="697" spans="1:16" s="98" customFormat="1" ht="13.35" customHeight="1" x14ac:dyDescent="0.25">
      <c r="A697" s="96"/>
      <c r="B697" s="96"/>
      <c r="C697" s="96"/>
      <c r="D697" s="96"/>
      <c r="E697" s="96"/>
      <c r="F697" s="96"/>
      <c r="G697" s="96"/>
      <c r="H697" s="97"/>
      <c r="I697" s="96"/>
      <c r="J697" s="96"/>
      <c r="K697" s="96"/>
      <c r="L697" s="96"/>
      <c r="M697" s="96"/>
      <c r="N697" s="96"/>
      <c r="O697" s="96"/>
      <c r="P697" s="97"/>
    </row>
    <row r="698" spans="1:16" s="98" customFormat="1" ht="13.35" customHeight="1" x14ac:dyDescent="0.25">
      <c r="A698" s="96"/>
      <c r="B698" s="96"/>
      <c r="C698" s="96"/>
      <c r="D698" s="96"/>
      <c r="E698" s="96"/>
      <c r="F698" s="96"/>
      <c r="G698" s="96"/>
      <c r="H698" s="97"/>
      <c r="I698" s="96"/>
      <c r="J698" s="96"/>
      <c r="K698" s="96"/>
      <c r="L698" s="96"/>
      <c r="M698" s="96"/>
      <c r="N698" s="96"/>
      <c r="O698" s="96"/>
      <c r="P698" s="97"/>
    </row>
    <row r="699" spans="1:16" s="98" customFormat="1" ht="13.35" customHeight="1" x14ac:dyDescent="0.25">
      <c r="A699" s="96"/>
      <c r="B699" s="96"/>
      <c r="C699" s="96"/>
      <c r="D699" s="96"/>
      <c r="E699" s="96"/>
      <c r="F699" s="96"/>
      <c r="G699" s="96"/>
      <c r="H699" s="97"/>
      <c r="I699" s="96"/>
      <c r="J699" s="96"/>
      <c r="K699" s="96"/>
      <c r="L699" s="96"/>
      <c r="M699" s="96"/>
      <c r="N699" s="96"/>
      <c r="O699" s="96"/>
      <c r="P699" s="97"/>
    </row>
    <row r="700" spans="1:16" s="98" customFormat="1" ht="13.35" customHeight="1" x14ac:dyDescent="0.25">
      <c r="A700" s="96"/>
      <c r="B700" s="96"/>
      <c r="C700" s="96"/>
      <c r="D700" s="96"/>
      <c r="E700" s="96"/>
      <c r="F700" s="96"/>
      <c r="G700" s="96"/>
      <c r="H700" s="97"/>
      <c r="I700" s="96"/>
      <c r="J700" s="96"/>
      <c r="K700" s="96"/>
      <c r="L700" s="96"/>
      <c r="M700" s="96"/>
      <c r="N700" s="96"/>
      <c r="O700" s="96"/>
      <c r="P700" s="97"/>
    </row>
    <row r="701" spans="1:16" s="98" customFormat="1" ht="13.35" customHeight="1" x14ac:dyDescent="0.25">
      <c r="A701" s="96"/>
      <c r="B701" s="96"/>
      <c r="C701" s="96"/>
      <c r="D701" s="96"/>
      <c r="E701" s="96"/>
      <c r="F701" s="96"/>
      <c r="G701" s="96"/>
      <c r="H701" s="97"/>
      <c r="I701" s="96"/>
      <c r="J701" s="96"/>
      <c r="K701" s="96"/>
      <c r="L701" s="96"/>
      <c r="M701" s="96"/>
      <c r="N701" s="96"/>
      <c r="O701" s="96"/>
      <c r="P701" s="97"/>
    </row>
    <row r="702" spans="1:16" s="98" customFormat="1" ht="13.35" customHeight="1" x14ac:dyDescent="0.25">
      <c r="A702" s="96"/>
      <c r="B702" s="96"/>
      <c r="C702" s="96"/>
      <c r="D702" s="96"/>
      <c r="E702" s="96"/>
      <c r="F702" s="96"/>
      <c r="G702" s="96"/>
      <c r="H702" s="97"/>
      <c r="I702" s="96"/>
      <c r="J702" s="96"/>
      <c r="K702" s="96"/>
      <c r="L702" s="96"/>
      <c r="M702" s="96"/>
      <c r="N702" s="96"/>
      <c r="O702" s="96"/>
      <c r="P702" s="97"/>
    </row>
    <row r="703" spans="1:16" s="98" customFormat="1" ht="13.35" customHeight="1" x14ac:dyDescent="0.25">
      <c r="A703" s="96"/>
      <c r="B703" s="96"/>
      <c r="C703" s="96"/>
      <c r="D703" s="96"/>
      <c r="E703" s="96"/>
      <c r="F703" s="96"/>
      <c r="G703" s="96"/>
      <c r="H703" s="97"/>
      <c r="I703" s="96"/>
      <c r="J703" s="96"/>
      <c r="K703" s="96"/>
      <c r="L703" s="96"/>
      <c r="M703" s="96"/>
      <c r="N703" s="96"/>
      <c r="O703" s="96"/>
      <c r="P703" s="97"/>
    </row>
    <row r="704" spans="1:16" s="98" customFormat="1" ht="13.35" customHeight="1" x14ac:dyDescent="0.25">
      <c r="A704" s="96"/>
      <c r="B704" s="96"/>
      <c r="C704" s="96"/>
      <c r="D704" s="96"/>
      <c r="E704" s="96"/>
      <c r="F704" s="96"/>
      <c r="G704" s="96"/>
      <c r="H704" s="97"/>
      <c r="I704" s="96"/>
      <c r="J704" s="96"/>
      <c r="K704" s="96"/>
      <c r="L704" s="96"/>
      <c r="M704" s="96"/>
      <c r="N704" s="96"/>
      <c r="O704" s="96"/>
      <c r="P704" s="97"/>
    </row>
    <row r="705" spans="1:16" s="98" customFormat="1" ht="13.35" customHeight="1" x14ac:dyDescent="0.25">
      <c r="A705" s="96"/>
      <c r="B705" s="96"/>
      <c r="C705" s="96"/>
      <c r="D705" s="96"/>
      <c r="E705" s="96"/>
      <c r="F705" s="96"/>
      <c r="G705" s="96"/>
      <c r="H705" s="97"/>
      <c r="I705" s="96"/>
      <c r="J705" s="96"/>
      <c r="K705" s="96"/>
      <c r="L705" s="96"/>
      <c r="M705" s="96"/>
      <c r="N705" s="96"/>
      <c r="O705" s="96"/>
      <c r="P705" s="97"/>
    </row>
    <row r="706" spans="1:16" s="98" customFormat="1" ht="13.35" customHeight="1" x14ac:dyDescent="0.25">
      <c r="A706" s="96"/>
      <c r="B706" s="96"/>
      <c r="C706" s="96"/>
      <c r="D706" s="96"/>
      <c r="E706" s="96"/>
      <c r="F706" s="96"/>
      <c r="G706" s="96"/>
      <c r="H706" s="97"/>
      <c r="I706" s="96"/>
      <c r="J706" s="96"/>
      <c r="K706" s="96"/>
      <c r="L706" s="96"/>
      <c r="M706" s="96"/>
      <c r="N706" s="96"/>
      <c r="O706" s="96"/>
      <c r="P706" s="97"/>
    </row>
    <row r="707" spans="1:16" s="98" customFormat="1" ht="13.35" customHeight="1" x14ac:dyDescent="0.25">
      <c r="A707" s="96"/>
      <c r="B707" s="96"/>
      <c r="C707" s="96"/>
      <c r="D707" s="96"/>
      <c r="E707" s="96"/>
      <c r="F707" s="96"/>
      <c r="G707" s="96"/>
      <c r="H707" s="97"/>
      <c r="I707" s="96"/>
      <c r="J707" s="96"/>
      <c r="K707" s="96"/>
      <c r="L707" s="96"/>
      <c r="M707" s="96"/>
      <c r="N707" s="96"/>
      <c r="O707" s="96"/>
      <c r="P707" s="97"/>
    </row>
    <row r="708" spans="1:16" s="98" customFormat="1" ht="13.35" customHeight="1" x14ac:dyDescent="0.25">
      <c r="A708" s="96"/>
      <c r="B708" s="96"/>
      <c r="C708" s="96"/>
      <c r="D708" s="96"/>
      <c r="E708" s="96"/>
      <c r="F708" s="96"/>
      <c r="G708" s="96"/>
      <c r="H708" s="97"/>
      <c r="I708" s="96"/>
      <c r="J708" s="96"/>
      <c r="K708" s="96"/>
      <c r="L708" s="96"/>
      <c r="M708" s="96"/>
      <c r="N708" s="96"/>
      <c r="O708" s="96"/>
      <c r="P708" s="97"/>
    </row>
    <row r="709" spans="1:16" s="98" customFormat="1" ht="13.35" customHeight="1" x14ac:dyDescent="0.25">
      <c r="A709" s="96"/>
      <c r="B709" s="96"/>
      <c r="C709" s="96"/>
      <c r="D709" s="96"/>
      <c r="E709" s="96"/>
      <c r="F709" s="96"/>
      <c r="G709" s="96"/>
      <c r="H709" s="97"/>
      <c r="I709" s="96"/>
      <c r="J709" s="96"/>
      <c r="K709" s="96"/>
      <c r="L709" s="96"/>
      <c r="M709" s="96"/>
      <c r="N709" s="96"/>
      <c r="O709" s="96"/>
      <c r="P709" s="97"/>
    </row>
    <row r="710" spans="1:16" s="98" customFormat="1" ht="13.35" customHeight="1" x14ac:dyDescent="0.25">
      <c r="A710" s="96"/>
      <c r="B710" s="96"/>
      <c r="C710" s="96"/>
      <c r="D710" s="96"/>
      <c r="E710" s="96"/>
      <c r="F710" s="96"/>
      <c r="G710" s="96"/>
      <c r="H710" s="97"/>
      <c r="I710" s="96"/>
      <c r="J710" s="96"/>
      <c r="K710" s="96"/>
      <c r="L710" s="96"/>
      <c r="M710" s="96"/>
      <c r="N710" s="96"/>
      <c r="O710" s="96"/>
      <c r="P710" s="97"/>
    </row>
    <row r="711" spans="1:16" s="98" customFormat="1" ht="13.35" customHeight="1" x14ac:dyDescent="0.25">
      <c r="A711" s="96"/>
      <c r="B711" s="96"/>
      <c r="C711" s="96"/>
      <c r="D711" s="96"/>
      <c r="E711" s="96"/>
      <c r="F711" s="96"/>
      <c r="G711" s="96"/>
      <c r="H711" s="97"/>
      <c r="I711" s="96"/>
      <c r="J711" s="96"/>
      <c r="K711" s="96"/>
      <c r="L711" s="96"/>
      <c r="M711" s="96"/>
      <c r="N711" s="96"/>
      <c r="O711" s="96"/>
      <c r="P711" s="97"/>
    </row>
    <row r="712" spans="1:16" s="98" customFormat="1" ht="13.35" customHeight="1" x14ac:dyDescent="0.25">
      <c r="A712" s="96"/>
      <c r="B712" s="96"/>
      <c r="C712" s="96"/>
      <c r="D712" s="96"/>
      <c r="E712" s="96"/>
      <c r="F712" s="96"/>
      <c r="G712" s="96"/>
      <c r="H712" s="97"/>
      <c r="I712" s="96"/>
      <c r="J712" s="96"/>
      <c r="K712" s="96"/>
      <c r="L712" s="96"/>
      <c r="M712" s="96"/>
      <c r="N712" s="96"/>
      <c r="O712" s="96"/>
      <c r="P712" s="97"/>
    </row>
    <row r="713" spans="1:16" s="98" customFormat="1" ht="13.35" customHeight="1" x14ac:dyDescent="0.25">
      <c r="A713" s="96"/>
      <c r="B713" s="96"/>
      <c r="C713" s="96"/>
      <c r="D713" s="96"/>
      <c r="E713" s="96"/>
      <c r="F713" s="96"/>
      <c r="G713" s="96"/>
      <c r="H713" s="97"/>
      <c r="I713" s="96"/>
      <c r="J713" s="96"/>
      <c r="K713" s="96"/>
      <c r="L713" s="96"/>
      <c r="M713" s="96"/>
      <c r="N713" s="96"/>
      <c r="O713" s="96"/>
      <c r="P713" s="97"/>
    </row>
    <row r="714" spans="1:16" s="98" customFormat="1" ht="13.35" customHeight="1" x14ac:dyDescent="0.25">
      <c r="A714" s="96"/>
      <c r="B714" s="96"/>
      <c r="C714" s="96"/>
      <c r="D714" s="96"/>
      <c r="E714" s="96"/>
      <c r="F714" s="96"/>
      <c r="G714" s="96"/>
      <c r="H714" s="97"/>
      <c r="I714" s="96"/>
      <c r="J714" s="96"/>
      <c r="K714" s="96"/>
      <c r="L714" s="96"/>
      <c r="M714" s="96"/>
      <c r="N714" s="96"/>
      <c r="O714" s="96"/>
      <c r="P714" s="97"/>
    </row>
    <row r="715" spans="1:16" s="98" customFormat="1" ht="13.35" customHeight="1" x14ac:dyDescent="0.25">
      <c r="A715" s="96"/>
      <c r="B715" s="96"/>
      <c r="C715" s="96"/>
      <c r="D715" s="96"/>
      <c r="E715" s="96"/>
      <c r="F715" s="96"/>
      <c r="G715" s="96"/>
      <c r="H715" s="97"/>
      <c r="I715" s="96"/>
      <c r="J715" s="96"/>
      <c r="K715" s="96"/>
      <c r="L715" s="96"/>
      <c r="M715" s="96"/>
      <c r="N715" s="96"/>
      <c r="O715" s="96"/>
      <c r="P715" s="97"/>
    </row>
    <row r="716" spans="1:16" s="98" customFormat="1" ht="13.35" customHeight="1" x14ac:dyDescent="0.25">
      <c r="A716" s="96"/>
      <c r="B716" s="96"/>
      <c r="C716" s="96"/>
      <c r="D716" s="96"/>
      <c r="E716" s="96"/>
      <c r="F716" s="96"/>
      <c r="G716" s="96"/>
      <c r="H716" s="97"/>
      <c r="I716" s="96"/>
      <c r="J716" s="96"/>
      <c r="K716" s="96"/>
      <c r="L716" s="96"/>
      <c r="M716" s="96"/>
      <c r="N716" s="96"/>
      <c r="O716" s="96"/>
      <c r="P716" s="97"/>
    </row>
    <row r="717" spans="1:16" s="98" customFormat="1" ht="13.35" customHeight="1" x14ac:dyDescent="0.25">
      <c r="A717" s="96"/>
      <c r="B717" s="96"/>
      <c r="C717" s="96"/>
      <c r="D717" s="96"/>
      <c r="E717" s="96"/>
      <c r="F717" s="96"/>
      <c r="G717" s="96"/>
      <c r="H717" s="97"/>
      <c r="I717" s="96"/>
      <c r="J717" s="96"/>
      <c r="K717" s="96"/>
      <c r="L717" s="96"/>
      <c r="M717" s="96"/>
      <c r="N717" s="96"/>
      <c r="O717" s="96"/>
      <c r="P717" s="97"/>
    </row>
    <row r="718" spans="1:16" s="98" customFormat="1" ht="13.35" customHeight="1" x14ac:dyDescent="0.25">
      <c r="A718" s="96"/>
      <c r="B718" s="96"/>
      <c r="C718" s="96"/>
      <c r="D718" s="96"/>
      <c r="E718" s="96"/>
      <c r="F718" s="96"/>
      <c r="G718" s="96"/>
      <c r="H718" s="97"/>
      <c r="I718" s="96"/>
      <c r="J718" s="96"/>
      <c r="K718" s="96"/>
      <c r="L718" s="96"/>
      <c r="M718" s="96"/>
      <c r="N718" s="96"/>
      <c r="O718" s="96"/>
      <c r="P718" s="97"/>
    </row>
    <row r="719" spans="1:16" s="98" customFormat="1" ht="13.35" customHeight="1" x14ac:dyDescent="0.25">
      <c r="A719" s="96"/>
      <c r="B719" s="96"/>
      <c r="C719" s="96"/>
      <c r="D719" s="96"/>
      <c r="E719" s="96"/>
      <c r="F719" s="96"/>
      <c r="G719" s="96"/>
      <c r="H719" s="97"/>
      <c r="I719" s="96"/>
      <c r="J719" s="96"/>
      <c r="K719" s="96"/>
      <c r="L719" s="96"/>
      <c r="M719" s="96"/>
      <c r="N719" s="96"/>
      <c r="O719" s="96"/>
      <c r="P719" s="97"/>
    </row>
    <row r="720" spans="1:16" s="98" customFormat="1" ht="13.35" customHeight="1" x14ac:dyDescent="0.25">
      <c r="A720" s="96"/>
      <c r="B720" s="96"/>
      <c r="C720" s="96"/>
      <c r="D720" s="96"/>
      <c r="E720" s="96"/>
      <c r="F720" s="96"/>
      <c r="G720" s="96"/>
      <c r="H720" s="97"/>
      <c r="I720" s="96"/>
      <c r="J720" s="96"/>
      <c r="K720" s="96"/>
      <c r="L720" s="96"/>
      <c r="M720" s="96"/>
      <c r="N720" s="96"/>
      <c r="O720" s="96"/>
      <c r="P720" s="97"/>
    </row>
    <row r="721" spans="1:16" s="98" customFormat="1" ht="13.35" customHeight="1" x14ac:dyDescent="0.25">
      <c r="A721" s="96"/>
      <c r="B721" s="96"/>
      <c r="C721" s="96"/>
      <c r="D721" s="96"/>
      <c r="E721" s="96"/>
      <c r="F721" s="96"/>
      <c r="G721" s="96"/>
      <c r="H721" s="97"/>
      <c r="I721" s="96"/>
      <c r="J721" s="96"/>
      <c r="K721" s="96"/>
      <c r="L721" s="96"/>
      <c r="M721" s="96"/>
      <c r="N721" s="96"/>
      <c r="O721" s="96"/>
      <c r="P721" s="97"/>
    </row>
    <row r="722" spans="1:16" s="98" customFormat="1" ht="13.35" customHeight="1" x14ac:dyDescent="0.25">
      <c r="A722" s="96"/>
      <c r="B722" s="96"/>
      <c r="C722" s="96"/>
      <c r="D722" s="96"/>
      <c r="E722" s="96"/>
      <c r="F722" s="96"/>
      <c r="G722" s="96"/>
      <c r="H722" s="97"/>
      <c r="I722" s="96"/>
      <c r="J722" s="96"/>
      <c r="K722" s="96"/>
      <c r="L722" s="96"/>
      <c r="M722" s="96"/>
      <c r="N722" s="96"/>
      <c r="O722" s="96"/>
      <c r="P722" s="97"/>
    </row>
    <row r="723" spans="1:16" s="98" customFormat="1" ht="13.35" customHeight="1" x14ac:dyDescent="0.25">
      <c r="A723" s="96"/>
      <c r="B723" s="96"/>
      <c r="C723" s="96"/>
      <c r="D723" s="96"/>
      <c r="E723" s="96"/>
      <c r="F723" s="96"/>
      <c r="G723" s="96"/>
      <c r="H723" s="97"/>
      <c r="I723" s="96"/>
      <c r="J723" s="96"/>
      <c r="K723" s="96"/>
      <c r="L723" s="96"/>
      <c r="M723" s="96"/>
      <c r="N723" s="96"/>
      <c r="O723" s="96"/>
      <c r="P723" s="97"/>
    </row>
    <row r="724" spans="1:16" s="98" customFormat="1" ht="13.35" customHeight="1" x14ac:dyDescent="0.25">
      <c r="A724" s="96"/>
      <c r="B724" s="96"/>
      <c r="C724" s="96"/>
      <c r="D724" s="96"/>
      <c r="E724" s="96"/>
      <c r="F724" s="96"/>
      <c r="G724" s="96"/>
      <c r="H724" s="97"/>
      <c r="I724" s="96"/>
      <c r="J724" s="96"/>
      <c r="K724" s="96"/>
      <c r="L724" s="96"/>
      <c r="M724" s="96"/>
      <c r="N724" s="96"/>
      <c r="O724" s="96"/>
      <c r="P724" s="97"/>
    </row>
    <row r="725" spans="1:16" s="98" customFormat="1" ht="13.35" customHeight="1" x14ac:dyDescent="0.25">
      <c r="A725" s="96"/>
      <c r="B725" s="96"/>
      <c r="C725" s="96"/>
      <c r="D725" s="96"/>
      <c r="E725" s="96"/>
      <c r="F725" s="96"/>
      <c r="G725" s="96"/>
      <c r="H725" s="97"/>
      <c r="I725" s="96"/>
      <c r="J725" s="96"/>
      <c r="K725" s="96"/>
      <c r="L725" s="96"/>
      <c r="M725" s="96"/>
      <c r="N725" s="96"/>
      <c r="O725" s="96"/>
      <c r="P725" s="97"/>
    </row>
    <row r="726" spans="1:16" s="98" customFormat="1" ht="13.35" customHeight="1" x14ac:dyDescent="0.25">
      <c r="A726" s="96"/>
      <c r="B726" s="96"/>
      <c r="C726" s="96"/>
      <c r="D726" s="96"/>
      <c r="E726" s="96"/>
      <c r="F726" s="96"/>
      <c r="G726" s="96"/>
      <c r="H726" s="97"/>
      <c r="I726" s="96"/>
      <c r="J726" s="96"/>
      <c r="K726" s="96"/>
      <c r="L726" s="96"/>
      <c r="M726" s="96"/>
      <c r="N726" s="96"/>
      <c r="O726" s="96"/>
      <c r="P726" s="97"/>
    </row>
    <row r="727" spans="1:16" s="98" customFormat="1" ht="13.35" customHeight="1" x14ac:dyDescent="0.25">
      <c r="A727" s="96"/>
      <c r="B727" s="96"/>
      <c r="C727" s="96"/>
      <c r="D727" s="96"/>
      <c r="E727" s="96"/>
      <c r="F727" s="96"/>
      <c r="G727" s="96"/>
      <c r="H727" s="97"/>
      <c r="I727" s="96"/>
      <c r="J727" s="96"/>
      <c r="K727" s="96"/>
      <c r="L727" s="96"/>
      <c r="M727" s="96"/>
      <c r="N727" s="96"/>
      <c r="O727" s="96"/>
      <c r="P727" s="97"/>
    </row>
    <row r="728" spans="1:16" s="98" customFormat="1" ht="13.35" customHeight="1" x14ac:dyDescent="0.25">
      <c r="A728" s="96"/>
      <c r="B728" s="96"/>
      <c r="C728" s="96"/>
      <c r="D728" s="96"/>
      <c r="E728" s="96"/>
      <c r="F728" s="96"/>
      <c r="G728" s="96"/>
      <c r="H728" s="97"/>
      <c r="I728" s="96"/>
      <c r="J728" s="96"/>
      <c r="K728" s="96"/>
      <c r="L728" s="96"/>
      <c r="M728" s="96"/>
      <c r="N728" s="96"/>
      <c r="O728" s="96"/>
      <c r="P728" s="97"/>
    </row>
    <row r="729" spans="1:16" s="98" customFormat="1" ht="13.35" customHeight="1" x14ac:dyDescent="0.25">
      <c r="A729" s="96"/>
      <c r="B729" s="96"/>
      <c r="C729" s="96"/>
      <c r="D729" s="96"/>
      <c r="E729" s="96"/>
      <c r="F729" s="96"/>
      <c r="G729" s="96"/>
      <c r="H729" s="97"/>
      <c r="I729" s="96"/>
      <c r="J729" s="96"/>
      <c r="K729" s="96"/>
      <c r="L729" s="96"/>
      <c r="M729" s="96"/>
      <c r="N729" s="96"/>
      <c r="O729" s="96"/>
      <c r="P729" s="97"/>
    </row>
    <row r="730" spans="1:16" s="98" customFormat="1" ht="13.35" customHeight="1" x14ac:dyDescent="0.25">
      <c r="A730" s="96"/>
      <c r="B730" s="96"/>
      <c r="C730" s="96"/>
      <c r="D730" s="96"/>
      <c r="E730" s="96"/>
      <c r="F730" s="96"/>
      <c r="G730" s="96"/>
      <c r="H730" s="97"/>
      <c r="I730" s="96"/>
      <c r="J730" s="96"/>
      <c r="K730" s="96"/>
      <c r="L730" s="96"/>
      <c r="M730" s="96"/>
      <c r="N730" s="96"/>
      <c r="O730" s="96"/>
      <c r="P730" s="97"/>
    </row>
    <row r="731" spans="1:16" s="98" customFormat="1" ht="13.35" customHeight="1" x14ac:dyDescent="0.25">
      <c r="A731" s="96"/>
      <c r="B731" s="96"/>
      <c r="C731" s="96"/>
      <c r="D731" s="96"/>
      <c r="E731" s="96"/>
      <c r="F731" s="96"/>
      <c r="G731" s="96"/>
      <c r="H731" s="97"/>
      <c r="I731" s="96"/>
      <c r="J731" s="96"/>
      <c r="K731" s="96"/>
      <c r="L731" s="96"/>
      <c r="M731" s="96"/>
      <c r="N731" s="96"/>
      <c r="O731" s="96"/>
      <c r="P731" s="97"/>
    </row>
    <row r="732" spans="1:16" s="98" customFormat="1" ht="13.35" customHeight="1" x14ac:dyDescent="0.25">
      <c r="A732" s="96"/>
      <c r="B732" s="96"/>
      <c r="C732" s="96"/>
      <c r="D732" s="96"/>
      <c r="E732" s="96"/>
      <c r="F732" s="96"/>
      <c r="G732" s="96"/>
      <c r="H732" s="97"/>
      <c r="I732" s="96"/>
      <c r="J732" s="96"/>
      <c r="K732" s="96"/>
      <c r="L732" s="96"/>
      <c r="M732" s="96"/>
      <c r="N732" s="96"/>
      <c r="O732" s="96"/>
      <c r="P732" s="97"/>
    </row>
    <row r="733" spans="1:16" s="98" customFormat="1" ht="13.35" customHeight="1" x14ac:dyDescent="0.25">
      <c r="A733" s="96"/>
      <c r="B733" s="96"/>
      <c r="C733" s="96"/>
      <c r="D733" s="96"/>
      <c r="E733" s="96"/>
      <c r="F733" s="96"/>
      <c r="G733" s="96"/>
      <c r="H733" s="97"/>
      <c r="I733" s="96"/>
      <c r="J733" s="96"/>
      <c r="K733" s="96"/>
      <c r="L733" s="96"/>
      <c r="M733" s="96"/>
      <c r="N733" s="96"/>
      <c r="O733" s="96"/>
      <c r="P733" s="97"/>
    </row>
    <row r="734" spans="1:16" s="98" customFormat="1" ht="13.35" customHeight="1" x14ac:dyDescent="0.25">
      <c r="A734" s="96"/>
      <c r="B734" s="96"/>
      <c r="C734" s="96"/>
      <c r="D734" s="96"/>
      <c r="E734" s="96"/>
      <c r="F734" s="96"/>
      <c r="G734" s="96"/>
      <c r="H734" s="97"/>
      <c r="I734" s="96"/>
      <c r="J734" s="96"/>
      <c r="K734" s="96"/>
      <c r="L734" s="96"/>
      <c r="M734" s="96"/>
      <c r="N734" s="96"/>
      <c r="O734" s="96"/>
      <c r="P734" s="97"/>
    </row>
    <row r="735" spans="1:16" s="98" customFormat="1" ht="13.35" customHeight="1" x14ac:dyDescent="0.25">
      <c r="A735" s="96"/>
      <c r="B735" s="96"/>
      <c r="C735" s="96"/>
      <c r="D735" s="96"/>
      <c r="E735" s="96"/>
      <c r="F735" s="96"/>
      <c r="G735" s="96"/>
      <c r="H735" s="97"/>
      <c r="I735" s="96"/>
      <c r="J735" s="96"/>
      <c r="K735" s="96"/>
      <c r="L735" s="96"/>
      <c r="M735" s="96"/>
      <c r="N735" s="96"/>
      <c r="O735" s="96"/>
      <c r="P735" s="97"/>
    </row>
    <row r="736" spans="1:16" s="98" customFormat="1" ht="13.35" customHeight="1" x14ac:dyDescent="0.25">
      <c r="A736" s="96"/>
      <c r="B736" s="96"/>
      <c r="C736" s="96"/>
      <c r="D736" s="96"/>
      <c r="E736" s="96"/>
      <c r="F736" s="96"/>
      <c r="G736" s="96"/>
      <c r="H736" s="97"/>
      <c r="I736" s="96"/>
      <c r="J736" s="96"/>
      <c r="K736" s="96"/>
      <c r="L736" s="96"/>
      <c r="M736" s="96"/>
      <c r="N736" s="96"/>
      <c r="O736" s="96"/>
      <c r="P736" s="97"/>
    </row>
    <row r="737" spans="1:16" s="98" customFormat="1" ht="13.35" customHeight="1" x14ac:dyDescent="0.25">
      <c r="A737" s="96"/>
      <c r="B737" s="96"/>
      <c r="C737" s="96"/>
      <c r="D737" s="96"/>
      <c r="E737" s="96"/>
      <c r="F737" s="96"/>
      <c r="G737" s="96"/>
      <c r="H737" s="97"/>
      <c r="I737" s="96"/>
      <c r="J737" s="96"/>
      <c r="K737" s="96"/>
      <c r="L737" s="96"/>
      <c r="M737" s="96"/>
      <c r="N737" s="96"/>
      <c r="O737" s="96"/>
      <c r="P737" s="97"/>
    </row>
    <row r="738" spans="1:16" s="98" customFormat="1" ht="13.35" customHeight="1" x14ac:dyDescent="0.25">
      <c r="A738" s="96"/>
      <c r="B738" s="96"/>
      <c r="C738" s="96"/>
      <c r="D738" s="96"/>
      <c r="E738" s="96"/>
      <c r="F738" s="96"/>
      <c r="G738" s="96"/>
      <c r="H738" s="97"/>
      <c r="I738" s="96"/>
      <c r="J738" s="96"/>
      <c r="K738" s="96"/>
      <c r="L738" s="96"/>
      <c r="M738" s="96"/>
      <c r="N738" s="96"/>
      <c r="O738" s="96"/>
      <c r="P738" s="97"/>
    </row>
    <row r="739" spans="1:16" s="98" customFormat="1" ht="13.35" customHeight="1" x14ac:dyDescent="0.25">
      <c r="A739" s="96"/>
      <c r="B739" s="96"/>
      <c r="C739" s="96"/>
      <c r="D739" s="96"/>
      <c r="E739" s="96"/>
      <c r="F739" s="96"/>
      <c r="G739" s="96"/>
      <c r="H739" s="97"/>
      <c r="I739" s="96"/>
      <c r="J739" s="96"/>
      <c r="K739" s="96"/>
      <c r="L739" s="96"/>
      <c r="M739" s="96"/>
      <c r="N739" s="96"/>
      <c r="O739" s="96"/>
      <c r="P739" s="97"/>
    </row>
    <row r="740" spans="1:16" s="98" customFormat="1" ht="13.35" customHeight="1" x14ac:dyDescent="0.25">
      <c r="A740" s="96"/>
      <c r="B740" s="96"/>
      <c r="C740" s="96"/>
      <c r="D740" s="96"/>
      <c r="E740" s="96"/>
      <c r="F740" s="96"/>
      <c r="G740" s="96"/>
      <c r="H740" s="97"/>
      <c r="I740" s="96"/>
      <c r="J740" s="96"/>
      <c r="K740" s="96"/>
      <c r="L740" s="96"/>
      <c r="M740" s="96"/>
      <c r="N740" s="96"/>
      <c r="O740" s="96"/>
      <c r="P740" s="97"/>
    </row>
    <row r="741" spans="1:16" s="98" customFormat="1" ht="13.35" customHeight="1" x14ac:dyDescent="0.25">
      <c r="A741" s="96"/>
      <c r="B741" s="96"/>
      <c r="C741" s="96"/>
      <c r="D741" s="96"/>
      <c r="E741" s="96"/>
      <c r="F741" s="96"/>
      <c r="G741" s="96"/>
      <c r="H741" s="97"/>
      <c r="I741" s="96"/>
      <c r="J741" s="96"/>
      <c r="K741" s="96"/>
      <c r="L741" s="96"/>
      <c r="M741" s="96"/>
      <c r="N741" s="96"/>
      <c r="O741" s="96"/>
      <c r="P741" s="97"/>
    </row>
    <row r="742" spans="1:16" s="98" customFormat="1" ht="13.35" customHeight="1" x14ac:dyDescent="0.25">
      <c r="A742" s="96"/>
      <c r="B742" s="96"/>
      <c r="C742" s="96"/>
      <c r="D742" s="96"/>
      <c r="E742" s="96"/>
      <c r="F742" s="96"/>
      <c r="G742" s="96"/>
      <c r="H742" s="97"/>
      <c r="I742" s="96"/>
      <c r="J742" s="96"/>
      <c r="K742" s="96"/>
      <c r="L742" s="96"/>
      <c r="M742" s="96"/>
      <c r="N742" s="96"/>
      <c r="O742" s="96"/>
      <c r="P742" s="97"/>
    </row>
    <row r="743" spans="1:16" s="98" customFormat="1" ht="13.35" customHeight="1" x14ac:dyDescent="0.25">
      <c r="A743" s="96"/>
      <c r="B743" s="96"/>
      <c r="C743" s="96"/>
      <c r="D743" s="96"/>
      <c r="E743" s="96"/>
      <c r="F743" s="96"/>
      <c r="G743" s="96"/>
      <c r="H743" s="97"/>
      <c r="I743" s="96"/>
      <c r="J743" s="96"/>
      <c r="K743" s="96"/>
      <c r="L743" s="96"/>
      <c r="M743" s="96"/>
      <c r="N743" s="96"/>
      <c r="O743" s="96"/>
      <c r="P743" s="97"/>
    </row>
    <row r="744" spans="1:16" s="98" customFormat="1" ht="13.35" customHeight="1" x14ac:dyDescent="0.25">
      <c r="A744" s="96"/>
      <c r="B744" s="96"/>
      <c r="C744" s="96"/>
      <c r="D744" s="96"/>
      <c r="E744" s="96"/>
      <c r="F744" s="96"/>
      <c r="G744" s="96"/>
      <c r="H744" s="97"/>
      <c r="I744" s="96"/>
      <c r="J744" s="96"/>
      <c r="K744" s="96"/>
      <c r="L744" s="96"/>
      <c r="M744" s="96"/>
      <c r="N744" s="96"/>
      <c r="O744" s="96"/>
      <c r="P744" s="97"/>
    </row>
    <row r="745" spans="1:16" s="98" customFormat="1" ht="13.35" customHeight="1" x14ac:dyDescent="0.25">
      <c r="A745" s="96"/>
      <c r="B745" s="96"/>
      <c r="C745" s="96"/>
      <c r="D745" s="96"/>
      <c r="E745" s="96"/>
      <c r="F745" s="96"/>
      <c r="G745" s="96"/>
      <c r="H745" s="97"/>
      <c r="I745" s="96"/>
      <c r="J745" s="96"/>
      <c r="K745" s="96"/>
      <c r="L745" s="96"/>
      <c r="M745" s="96"/>
      <c r="N745" s="96"/>
      <c r="O745" s="96"/>
      <c r="P745" s="97"/>
    </row>
    <row r="746" spans="1:16" s="98" customFormat="1" ht="13.35" customHeight="1" x14ac:dyDescent="0.25">
      <c r="A746" s="96"/>
      <c r="B746" s="96"/>
      <c r="C746" s="96"/>
      <c r="D746" s="96"/>
      <c r="E746" s="96"/>
      <c r="F746" s="96"/>
      <c r="G746" s="96"/>
      <c r="H746" s="97"/>
      <c r="I746" s="96"/>
      <c r="J746" s="96"/>
      <c r="K746" s="96"/>
      <c r="L746" s="96"/>
      <c r="M746" s="96"/>
      <c r="N746" s="96"/>
      <c r="O746" s="96"/>
      <c r="P746" s="97"/>
    </row>
    <row r="747" spans="1:16" s="98" customFormat="1" ht="13.35" customHeight="1" x14ac:dyDescent="0.25">
      <c r="A747" s="96"/>
      <c r="B747" s="96"/>
      <c r="C747" s="96"/>
      <c r="D747" s="96"/>
      <c r="E747" s="96"/>
      <c r="F747" s="96"/>
      <c r="G747" s="96"/>
      <c r="H747" s="97"/>
      <c r="I747" s="96"/>
      <c r="J747" s="96"/>
      <c r="K747" s="96"/>
      <c r="L747" s="96"/>
      <c r="M747" s="96"/>
      <c r="N747" s="96"/>
      <c r="O747" s="96"/>
      <c r="P747" s="97"/>
    </row>
    <row r="748" spans="1:16" s="98" customFormat="1" ht="13.35" customHeight="1" x14ac:dyDescent="0.25">
      <c r="A748" s="96"/>
      <c r="B748" s="96"/>
      <c r="C748" s="96"/>
      <c r="D748" s="96"/>
      <c r="E748" s="96"/>
      <c r="F748" s="96"/>
      <c r="G748" s="96"/>
      <c r="H748" s="97"/>
      <c r="I748" s="96"/>
      <c r="J748" s="96"/>
      <c r="K748" s="96"/>
      <c r="L748" s="96"/>
      <c r="M748" s="96"/>
      <c r="N748" s="96"/>
      <c r="O748" s="96"/>
      <c r="P748" s="97"/>
    </row>
    <row r="749" spans="1:16" s="98" customFormat="1" ht="13.35" customHeight="1" x14ac:dyDescent="0.25">
      <c r="A749" s="96"/>
      <c r="B749" s="96"/>
      <c r="C749" s="96"/>
      <c r="D749" s="96"/>
      <c r="E749" s="96"/>
      <c r="F749" s="96"/>
      <c r="G749" s="96"/>
      <c r="H749" s="97"/>
      <c r="I749" s="96"/>
      <c r="J749" s="96"/>
      <c r="K749" s="96"/>
      <c r="L749" s="96"/>
      <c r="M749" s="96"/>
      <c r="N749" s="96"/>
      <c r="O749" s="96"/>
      <c r="P749" s="97"/>
    </row>
    <row r="750" spans="1:16" s="98" customFormat="1" ht="13.35" customHeight="1" x14ac:dyDescent="0.25">
      <c r="A750" s="96"/>
      <c r="B750" s="96"/>
      <c r="C750" s="96"/>
      <c r="D750" s="96"/>
      <c r="E750" s="96"/>
      <c r="F750" s="96"/>
      <c r="G750" s="96"/>
      <c r="H750" s="97"/>
      <c r="I750" s="96"/>
      <c r="J750" s="96"/>
      <c r="K750" s="96"/>
      <c r="L750" s="96"/>
      <c r="M750" s="96"/>
      <c r="N750" s="96"/>
      <c r="O750" s="96"/>
      <c r="P750" s="97"/>
    </row>
    <row r="751" spans="1:16" s="98" customFormat="1" ht="13.35" customHeight="1" x14ac:dyDescent="0.25">
      <c r="A751" s="96"/>
      <c r="B751" s="96"/>
      <c r="C751" s="96"/>
      <c r="D751" s="96"/>
      <c r="E751" s="96"/>
      <c r="F751" s="96"/>
      <c r="G751" s="96"/>
      <c r="H751" s="97"/>
      <c r="I751" s="96"/>
      <c r="J751" s="96"/>
      <c r="K751" s="96"/>
      <c r="L751" s="96"/>
      <c r="M751" s="96"/>
      <c r="N751" s="96"/>
      <c r="O751" s="96"/>
      <c r="P751" s="97"/>
    </row>
    <row r="752" spans="1:16" s="98" customFormat="1" ht="13.35" customHeight="1" x14ac:dyDescent="0.25">
      <c r="A752" s="96"/>
      <c r="B752" s="96"/>
      <c r="C752" s="96"/>
      <c r="D752" s="96"/>
      <c r="E752" s="96"/>
      <c r="F752" s="96"/>
      <c r="G752" s="96"/>
      <c r="H752" s="97"/>
      <c r="I752" s="96"/>
      <c r="J752" s="96"/>
      <c r="K752" s="96"/>
      <c r="L752" s="96"/>
      <c r="M752" s="96"/>
      <c r="N752" s="96"/>
      <c r="O752" s="96"/>
      <c r="P752" s="97"/>
    </row>
    <row r="753" spans="1:16" s="98" customFormat="1" ht="13.35" customHeight="1" x14ac:dyDescent="0.25">
      <c r="A753" s="96"/>
      <c r="B753" s="96"/>
      <c r="C753" s="96"/>
      <c r="D753" s="96"/>
      <c r="E753" s="96"/>
      <c r="F753" s="96"/>
      <c r="G753" s="96"/>
      <c r="H753" s="97"/>
      <c r="I753" s="96"/>
      <c r="J753" s="96"/>
      <c r="K753" s="96"/>
      <c r="L753" s="96"/>
      <c r="M753" s="96"/>
      <c r="N753" s="96"/>
      <c r="O753" s="96"/>
      <c r="P753" s="97"/>
    </row>
    <row r="754" spans="1:16" s="98" customFormat="1" ht="13.35" customHeight="1" x14ac:dyDescent="0.25">
      <c r="A754" s="96"/>
      <c r="B754" s="96"/>
      <c r="C754" s="96"/>
      <c r="D754" s="96"/>
      <c r="E754" s="96"/>
      <c r="F754" s="96"/>
      <c r="G754" s="96"/>
      <c r="H754" s="97"/>
      <c r="I754" s="96"/>
      <c r="J754" s="96"/>
      <c r="K754" s="96"/>
      <c r="L754" s="96"/>
      <c r="M754" s="96"/>
      <c r="N754" s="96"/>
      <c r="O754" s="96"/>
      <c r="P754" s="97"/>
    </row>
    <row r="755" spans="1:16" s="98" customFormat="1" ht="13.35" customHeight="1" x14ac:dyDescent="0.25">
      <c r="A755" s="96"/>
      <c r="B755" s="96"/>
      <c r="C755" s="96"/>
      <c r="D755" s="96"/>
      <c r="E755" s="96"/>
      <c r="F755" s="96"/>
      <c r="G755" s="96"/>
      <c r="H755" s="97"/>
      <c r="I755" s="96"/>
      <c r="J755" s="96"/>
      <c r="K755" s="96"/>
      <c r="L755" s="96"/>
      <c r="M755" s="96"/>
      <c r="N755" s="96"/>
      <c r="O755" s="96"/>
      <c r="P755" s="97"/>
    </row>
    <row r="756" spans="1:16" s="98" customFormat="1" ht="13.35" customHeight="1" x14ac:dyDescent="0.25">
      <c r="A756" s="96"/>
      <c r="B756" s="96"/>
      <c r="C756" s="96"/>
      <c r="D756" s="96"/>
      <c r="E756" s="96"/>
      <c r="F756" s="96"/>
      <c r="G756" s="96"/>
      <c r="H756" s="97"/>
      <c r="I756" s="96"/>
      <c r="J756" s="96"/>
      <c r="K756" s="96"/>
      <c r="L756" s="96"/>
      <c r="M756" s="96"/>
      <c r="N756" s="96"/>
      <c r="O756" s="96"/>
      <c r="P756" s="97"/>
    </row>
    <row r="757" spans="1:16" s="98" customFormat="1" ht="13.35" customHeight="1" x14ac:dyDescent="0.25">
      <c r="A757" s="96"/>
      <c r="B757" s="96"/>
      <c r="C757" s="96"/>
      <c r="D757" s="96"/>
      <c r="E757" s="96"/>
      <c r="F757" s="96"/>
      <c r="G757" s="96"/>
      <c r="H757" s="97"/>
      <c r="I757" s="96"/>
      <c r="J757" s="96"/>
      <c r="K757" s="96"/>
      <c r="L757" s="96"/>
      <c r="M757" s="96"/>
      <c r="N757" s="96"/>
      <c r="O757" s="96"/>
      <c r="P757" s="97"/>
    </row>
    <row r="758" spans="1:16" s="98" customFormat="1" ht="13.35" customHeight="1" x14ac:dyDescent="0.25">
      <c r="A758" s="96"/>
      <c r="B758" s="96"/>
      <c r="C758" s="96"/>
      <c r="D758" s="96"/>
      <c r="E758" s="96"/>
      <c r="F758" s="96"/>
      <c r="G758" s="96"/>
      <c r="H758" s="97"/>
      <c r="I758" s="96"/>
      <c r="J758" s="96"/>
      <c r="K758" s="96"/>
      <c r="L758" s="96"/>
      <c r="M758" s="96"/>
      <c r="N758" s="96"/>
      <c r="O758" s="96"/>
      <c r="P758" s="97"/>
    </row>
    <row r="759" spans="1:16" s="98" customFormat="1" ht="13.35" customHeight="1" x14ac:dyDescent="0.25">
      <c r="A759" s="96"/>
      <c r="B759" s="96"/>
      <c r="C759" s="96"/>
      <c r="D759" s="96"/>
      <c r="E759" s="96"/>
      <c r="F759" s="96"/>
      <c r="G759" s="96"/>
      <c r="H759" s="97"/>
      <c r="I759" s="96"/>
      <c r="J759" s="96"/>
      <c r="K759" s="96"/>
      <c r="L759" s="96"/>
      <c r="M759" s="96"/>
      <c r="N759" s="96"/>
      <c r="O759" s="96"/>
      <c r="P759" s="97"/>
    </row>
    <row r="760" spans="1:16" s="98" customFormat="1" ht="13.35" customHeight="1" x14ac:dyDescent="0.25">
      <c r="A760" s="96"/>
      <c r="B760" s="96"/>
      <c r="C760" s="96"/>
      <c r="D760" s="96"/>
      <c r="E760" s="96"/>
      <c r="F760" s="96"/>
      <c r="G760" s="96"/>
      <c r="H760" s="97"/>
      <c r="I760" s="96"/>
      <c r="J760" s="96"/>
      <c r="K760" s="96"/>
      <c r="L760" s="96"/>
      <c r="M760" s="96"/>
      <c r="N760" s="96"/>
      <c r="O760" s="96"/>
      <c r="P760" s="97"/>
    </row>
    <row r="761" spans="1:16" s="98" customFormat="1" ht="13.35" customHeight="1" x14ac:dyDescent="0.25">
      <c r="A761" s="96"/>
      <c r="B761" s="96"/>
      <c r="C761" s="96"/>
      <c r="D761" s="96"/>
      <c r="E761" s="96"/>
      <c r="F761" s="96"/>
      <c r="G761" s="96"/>
      <c r="H761" s="97"/>
      <c r="I761" s="96"/>
      <c r="J761" s="96"/>
      <c r="K761" s="96"/>
      <c r="L761" s="96"/>
      <c r="M761" s="96"/>
      <c r="N761" s="96"/>
      <c r="O761" s="96"/>
      <c r="P761" s="97"/>
    </row>
    <row r="762" spans="1:16" s="98" customFormat="1" ht="13.35" customHeight="1" x14ac:dyDescent="0.25">
      <c r="A762" s="96"/>
      <c r="B762" s="96"/>
      <c r="C762" s="96"/>
      <c r="D762" s="96"/>
      <c r="E762" s="96"/>
      <c r="F762" s="96"/>
      <c r="G762" s="96"/>
      <c r="H762" s="97"/>
      <c r="I762" s="96"/>
      <c r="J762" s="96"/>
      <c r="K762" s="96"/>
      <c r="L762" s="96"/>
      <c r="M762" s="96"/>
      <c r="N762" s="96"/>
      <c r="O762" s="96"/>
      <c r="P762" s="97"/>
    </row>
    <row r="763" spans="1:16" s="98" customFormat="1" ht="13.35" customHeight="1" x14ac:dyDescent="0.25">
      <c r="A763" s="96"/>
      <c r="B763" s="96"/>
      <c r="C763" s="96"/>
      <c r="D763" s="96"/>
      <c r="E763" s="96"/>
      <c r="F763" s="96"/>
      <c r="G763" s="96"/>
      <c r="H763" s="97"/>
      <c r="I763" s="96"/>
      <c r="J763" s="96"/>
      <c r="K763" s="96"/>
      <c r="L763" s="96"/>
      <c r="M763" s="96"/>
      <c r="N763" s="96"/>
      <c r="O763" s="96"/>
      <c r="P763" s="97"/>
    </row>
    <row r="764" spans="1:16" s="98" customFormat="1" ht="13.35" customHeight="1" x14ac:dyDescent="0.25">
      <c r="A764" s="96"/>
      <c r="B764" s="96"/>
      <c r="C764" s="96"/>
      <c r="D764" s="96"/>
      <c r="E764" s="96"/>
      <c r="F764" s="96"/>
      <c r="G764" s="96"/>
      <c r="H764" s="97"/>
      <c r="I764" s="96"/>
      <c r="J764" s="96"/>
      <c r="K764" s="96"/>
      <c r="L764" s="96"/>
      <c r="M764" s="96"/>
      <c r="N764" s="96"/>
      <c r="O764" s="96"/>
      <c r="P764" s="97"/>
    </row>
    <row r="765" spans="1:16" s="98" customFormat="1" ht="13.35" customHeight="1" x14ac:dyDescent="0.25">
      <c r="A765" s="96"/>
      <c r="B765" s="96"/>
      <c r="C765" s="96"/>
      <c r="D765" s="96"/>
      <c r="E765" s="96"/>
      <c r="F765" s="96"/>
      <c r="G765" s="96"/>
      <c r="H765" s="97"/>
      <c r="I765" s="96"/>
      <c r="J765" s="96"/>
      <c r="K765" s="96"/>
      <c r="L765" s="96"/>
      <c r="M765" s="96"/>
      <c r="N765" s="96"/>
      <c r="O765" s="96"/>
      <c r="P765" s="97"/>
    </row>
    <row r="766" spans="1:16" s="98" customFormat="1" ht="13.35" customHeight="1" x14ac:dyDescent="0.25">
      <c r="A766" s="96"/>
      <c r="B766" s="96"/>
      <c r="C766" s="96"/>
      <c r="D766" s="96"/>
      <c r="E766" s="96"/>
      <c r="F766" s="96"/>
      <c r="G766" s="96"/>
      <c r="H766" s="97"/>
      <c r="I766" s="96"/>
      <c r="J766" s="96"/>
      <c r="K766" s="96"/>
      <c r="L766" s="96"/>
      <c r="M766" s="96"/>
      <c r="N766" s="96"/>
      <c r="O766" s="96"/>
      <c r="P766" s="97"/>
    </row>
    <row r="767" spans="1:16" s="98" customFormat="1" ht="13.35" customHeight="1" x14ac:dyDescent="0.25">
      <c r="A767" s="96"/>
      <c r="B767" s="96"/>
      <c r="C767" s="96"/>
      <c r="D767" s="96"/>
      <c r="E767" s="96"/>
      <c r="F767" s="96"/>
      <c r="G767" s="96"/>
      <c r="H767" s="97"/>
      <c r="I767" s="96"/>
      <c r="J767" s="96"/>
      <c r="K767" s="96"/>
      <c r="L767" s="96"/>
      <c r="M767" s="96"/>
      <c r="N767" s="96"/>
      <c r="O767" s="96"/>
      <c r="P767" s="97"/>
    </row>
    <row r="768" spans="1:16" s="98" customFormat="1" ht="13.35" customHeight="1" x14ac:dyDescent="0.25">
      <c r="A768" s="96"/>
      <c r="B768" s="96"/>
      <c r="C768" s="96"/>
      <c r="D768" s="96"/>
      <c r="E768" s="96"/>
      <c r="F768" s="96"/>
      <c r="G768" s="96"/>
      <c r="H768" s="97"/>
      <c r="I768" s="96"/>
      <c r="J768" s="96"/>
      <c r="K768" s="96"/>
      <c r="L768" s="96"/>
      <c r="M768" s="96"/>
      <c r="N768" s="96"/>
      <c r="O768" s="96"/>
      <c r="P768" s="97"/>
    </row>
    <row r="769" spans="1:16" s="98" customFormat="1" ht="13.35" customHeight="1" x14ac:dyDescent="0.25">
      <c r="A769" s="96"/>
      <c r="B769" s="96"/>
      <c r="C769" s="96"/>
      <c r="D769" s="96"/>
      <c r="E769" s="96"/>
      <c r="F769" s="96"/>
      <c r="G769" s="96"/>
      <c r="H769" s="97"/>
      <c r="I769" s="96"/>
      <c r="J769" s="96"/>
      <c r="K769" s="96"/>
      <c r="L769" s="96"/>
      <c r="M769" s="96"/>
      <c r="N769" s="96"/>
      <c r="O769" s="96"/>
      <c r="P769" s="97"/>
    </row>
    <row r="770" spans="1:16" s="98" customFormat="1" ht="13.35" customHeight="1" x14ac:dyDescent="0.25">
      <c r="A770" s="96"/>
      <c r="B770" s="96"/>
      <c r="C770" s="96"/>
      <c r="D770" s="96"/>
      <c r="E770" s="96"/>
      <c r="F770" s="96"/>
      <c r="G770" s="96"/>
      <c r="H770" s="97"/>
      <c r="I770" s="96"/>
      <c r="J770" s="96"/>
      <c r="K770" s="96"/>
      <c r="L770" s="96"/>
      <c r="M770" s="96"/>
      <c r="N770" s="96"/>
      <c r="O770" s="96"/>
      <c r="P770" s="97"/>
    </row>
    <row r="771" spans="1:16" s="98" customFormat="1" ht="13.35" customHeight="1" x14ac:dyDescent="0.25">
      <c r="A771" s="96"/>
      <c r="B771" s="96"/>
      <c r="C771" s="96"/>
      <c r="D771" s="96"/>
      <c r="E771" s="96"/>
      <c r="F771" s="96"/>
      <c r="G771" s="96"/>
      <c r="H771" s="97"/>
      <c r="I771" s="96"/>
      <c r="J771" s="96"/>
      <c r="K771" s="96"/>
      <c r="L771" s="96"/>
      <c r="M771" s="96"/>
      <c r="N771" s="96"/>
      <c r="O771" s="96"/>
      <c r="P771" s="97"/>
    </row>
    <row r="772" spans="1:16" s="98" customFormat="1" ht="13.35" customHeight="1" x14ac:dyDescent="0.25">
      <c r="A772" s="96"/>
      <c r="B772" s="96"/>
      <c r="C772" s="96"/>
      <c r="D772" s="96"/>
      <c r="E772" s="96"/>
      <c r="F772" s="96"/>
      <c r="G772" s="96"/>
      <c r="H772" s="97"/>
      <c r="I772" s="96"/>
      <c r="J772" s="96"/>
      <c r="K772" s="96"/>
      <c r="L772" s="96"/>
      <c r="M772" s="96"/>
      <c r="N772" s="96"/>
      <c r="O772" s="96"/>
      <c r="P772" s="97"/>
    </row>
    <row r="773" spans="1:16" s="98" customFormat="1" ht="13.35" customHeight="1" x14ac:dyDescent="0.25">
      <c r="A773" s="96"/>
      <c r="B773" s="96"/>
      <c r="C773" s="96"/>
      <c r="D773" s="96"/>
      <c r="E773" s="96"/>
      <c r="F773" s="96"/>
      <c r="G773" s="96"/>
      <c r="H773" s="97"/>
      <c r="I773" s="96"/>
      <c r="J773" s="96"/>
      <c r="K773" s="96"/>
      <c r="L773" s="96"/>
      <c r="M773" s="96"/>
      <c r="N773" s="96"/>
      <c r="O773" s="96"/>
      <c r="P773" s="97"/>
    </row>
    <row r="774" spans="1:16" s="98" customFormat="1" ht="13.35" customHeight="1" x14ac:dyDescent="0.25">
      <c r="A774" s="96"/>
      <c r="B774" s="96"/>
      <c r="C774" s="96"/>
      <c r="D774" s="96"/>
      <c r="E774" s="96"/>
      <c r="F774" s="96"/>
      <c r="G774" s="96"/>
      <c r="H774" s="97"/>
      <c r="I774" s="96"/>
      <c r="J774" s="96"/>
      <c r="K774" s="96"/>
      <c r="L774" s="96"/>
      <c r="M774" s="96"/>
      <c r="N774" s="96"/>
      <c r="O774" s="96"/>
      <c r="P774" s="97"/>
    </row>
    <row r="775" spans="1:16" s="98" customFormat="1" ht="13.35" customHeight="1" x14ac:dyDescent="0.25">
      <c r="A775" s="96"/>
      <c r="B775" s="96"/>
      <c r="C775" s="96"/>
      <c r="D775" s="96"/>
      <c r="E775" s="96"/>
      <c r="F775" s="96"/>
      <c r="G775" s="96"/>
      <c r="H775" s="97"/>
      <c r="I775" s="96"/>
      <c r="J775" s="96"/>
      <c r="K775" s="96"/>
      <c r="L775" s="96"/>
      <c r="M775" s="96"/>
      <c r="N775" s="96"/>
      <c r="O775" s="96"/>
      <c r="P775" s="97"/>
    </row>
    <row r="776" spans="1:16" s="98" customFormat="1" ht="13.35" customHeight="1" x14ac:dyDescent="0.25">
      <c r="A776" s="96"/>
      <c r="B776" s="96"/>
      <c r="C776" s="96"/>
      <c r="D776" s="96"/>
      <c r="E776" s="96"/>
      <c r="F776" s="96"/>
      <c r="G776" s="96"/>
      <c r="H776" s="97"/>
      <c r="I776" s="96"/>
      <c r="J776" s="96"/>
      <c r="K776" s="96"/>
      <c r="L776" s="96"/>
      <c r="M776" s="96"/>
      <c r="N776" s="96"/>
      <c r="O776" s="96"/>
      <c r="P776" s="97"/>
    </row>
    <row r="777" spans="1:16" s="98" customFormat="1" ht="13.35" customHeight="1" x14ac:dyDescent="0.25">
      <c r="A777" s="96"/>
      <c r="B777" s="96"/>
      <c r="C777" s="96"/>
      <c r="D777" s="96"/>
      <c r="E777" s="96"/>
      <c r="F777" s="96"/>
      <c r="G777" s="96"/>
      <c r="H777" s="97"/>
      <c r="I777" s="96"/>
      <c r="J777" s="96"/>
      <c r="K777" s="96"/>
      <c r="L777" s="96"/>
      <c r="M777" s="96"/>
      <c r="N777" s="96"/>
      <c r="O777" s="96"/>
      <c r="P777" s="97"/>
    </row>
    <row r="778" spans="1:16" s="98" customFormat="1" ht="13.35" customHeight="1" x14ac:dyDescent="0.25">
      <c r="A778" s="96"/>
      <c r="B778" s="96"/>
      <c r="C778" s="96"/>
      <c r="D778" s="96"/>
      <c r="E778" s="96"/>
      <c r="F778" s="96"/>
      <c r="G778" s="96"/>
      <c r="H778" s="97"/>
      <c r="I778" s="96"/>
      <c r="J778" s="96"/>
      <c r="K778" s="96"/>
      <c r="L778" s="96"/>
      <c r="M778" s="96"/>
      <c r="N778" s="96"/>
      <c r="O778" s="96"/>
      <c r="P778" s="97"/>
    </row>
    <row r="779" spans="1:16" s="98" customFormat="1" ht="13.35" customHeight="1" x14ac:dyDescent="0.25">
      <c r="A779" s="96"/>
      <c r="B779" s="96"/>
      <c r="C779" s="96"/>
      <c r="D779" s="96"/>
      <c r="E779" s="96"/>
      <c r="F779" s="96"/>
      <c r="G779" s="96"/>
      <c r="H779" s="97"/>
      <c r="I779" s="96"/>
      <c r="J779" s="96"/>
      <c r="K779" s="96"/>
      <c r="L779" s="96"/>
      <c r="M779" s="96"/>
      <c r="N779" s="96"/>
      <c r="O779" s="96"/>
      <c r="P779" s="97"/>
    </row>
    <row r="780" spans="1:16" s="98" customFormat="1" ht="13.35" customHeight="1" x14ac:dyDescent="0.25">
      <c r="A780" s="96"/>
      <c r="B780" s="96"/>
      <c r="C780" s="96"/>
      <c r="D780" s="96"/>
      <c r="E780" s="96"/>
      <c r="F780" s="96"/>
      <c r="G780" s="96"/>
      <c r="H780" s="97"/>
      <c r="I780" s="96"/>
      <c r="J780" s="96"/>
      <c r="K780" s="96"/>
      <c r="L780" s="96"/>
      <c r="M780" s="96"/>
      <c r="N780" s="96"/>
      <c r="O780" s="96"/>
      <c r="P780" s="97"/>
    </row>
    <row r="781" spans="1:16" s="98" customFormat="1" ht="13.35" customHeight="1" x14ac:dyDescent="0.25">
      <c r="A781" s="96"/>
      <c r="B781" s="96"/>
      <c r="C781" s="96"/>
      <c r="D781" s="96"/>
      <c r="E781" s="96"/>
      <c r="F781" s="96"/>
      <c r="G781" s="96"/>
      <c r="H781" s="97"/>
      <c r="I781" s="96"/>
      <c r="J781" s="96"/>
      <c r="K781" s="96"/>
      <c r="L781" s="96"/>
      <c r="M781" s="96"/>
      <c r="N781" s="96"/>
      <c r="O781" s="96"/>
      <c r="P781" s="97"/>
    </row>
    <row r="782" spans="1:16" s="98" customFormat="1" ht="13.35" customHeight="1" x14ac:dyDescent="0.25">
      <c r="A782" s="96"/>
      <c r="B782" s="96"/>
      <c r="C782" s="96"/>
      <c r="D782" s="96"/>
      <c r="E782" s="96"/>
      <c r="F782" s="96"/>
      <c r="G782" s="96"/>
      <c r="H782" s="97"/>
      <c r="I782" s="96"/>
      <c r="J782" s="96"/>
      <c r="K782" s="96"/>
      <c r="L782" s="96"/>
      <c r="M782" s="96"/>
      <c r="N782" s="96"/>
      <c r="O782" s="96"/>
      <c r="P782" s="97"/>
    </row>
    <row r="783" spans="1:16" s="98" customFormat="1" ht="13.35" customHeight="1" x14ac:dyDescent="0.25">
      <c r="A783" s="96"/>
      <c r="B783" s="96"/>
      <c r="C783" s="96"/>
      <c r="D783" s="96"/>
      <c r="E783" s="96"/>
      <c r="F783" s="96"/>
      <c r="G783" s="96"/>
      <c r="H783" s="97"/>
      <c r="I783" s="96"/>
      <c r="J783" s="96"/>
      <c r="K783" s="96"/>
      <c r="L783" s="96"/>
      <c r="M783" s="96"/>
      <c r="N783" s="96"/>
      <c r="O783" s="96"/>
      <c r="P783" s="97"/>
    </row>
    <row r="784" spans="1:16" s="98" customFormat="1" ht="13.35" customHeight="1" x14ac:dyDescent="0.25">
      <c r="A784" s="96"/>
      <c r="B784" s="96"/>
      <c r="C784" s="96"/>
      <c r="D784" s="96"/>
      <c r="E784" s="96"/>
      <c r="F784" s="96"/>
      <c r="G784" s="96"/>
      <c r="H784" s="97"/>
      <c r="I784" s="96"/>
      <c r="J784" s="96"/>
      <c r="K784" s="96"/>
      <c r="L784" s="96"/>
      <c r="M784" s="96"/>
      <c r="N784" s="96"/>
      <c r="O784" s="96"/>
      <c r="P784" s="97"/>
    </row>
    <row r="785" spans="1:16" s="98" customFormat="1" ht="13.35" customHeight="1" x14ac:dyDescent="0.25">
      <c r="A785" s="96"/>
      <c r="B785" s="96"/>
      <c r="C785" s="96"/>
      <c r="D785" s="96"/>
      <c r="E785" s="96"/>
      <c r="F785" s="96"/>
      <c r="G785" s="96"/>
      <c r="H785" s="97"/>
      <c r="I785" s="96"/>
      <c r="J785" s="96"/>
      <c r="K785" s="96"/>
      <c r="L785" s="96"/>
      <c r="M785" s="96"/>
      <c r="N785" s="96"/>
      <c r="O785" s="96"/>
      <c r="P785" s="97"/>
    </row>
    <row r="786" spans="1:16" s="98" customFormat="1" ht="13.35" customHeight="1" x14ac:dyDescent="0.25">
      <c r="A786" s="96"/>
      <c r="B786" s="96"/>
      <c r="C786" s="96"/>
      <c r="D786" s="96"/>
      <c r="E786" s="96"/>
      <c r="F786" s="96"/>
      <c r="G786" s="96"/>
      <c r="H786" s="97"/>
      <c r="I786" s="96"/>
      <c r="J786" s="96"/>
      <c r="K786" s="96"/>
      <c r="L786" s="96"/>
      <c r="M786" s="96"/>
      <c r="N786" s="96"/>
      <c r="O786" s="96"/>
      <c r="P786" s="97"/>
    </row>
    <row r="787" spans="1:16" s="98" customFormat="1" ht="13.35" customHeight="1" x14ac:dyDescent="0.25">
      <c r="A787" s="96"/>
      <c r="B787" s="96"/>
      <c r="C787" s="96"/>
      <c r="D787" s="96"/>
      <c r="E787" s="96"/>
      <c r="F787" s="96"/>
      <c r="G787" s="96"/>
      <c r="H787" s="97"/>
      <c r="I787" s="96"/>
      <c r="J787" s="96"/>
      <c r="K787" s="96"/>
      <c r="L787" s="96"/>
      <c r="M787" s="96"/>
      <c r="N787" s="96"/>
      <c r="O787" s="96"/>
      <c r="P787" s="97"/>
    </row>
    <row r="788" spans="1:16" s="98" customFormat="1" ht="13.35" customHeight="1" x14ac:dyDescent="0.25">
      <c r="A788" s="96"/>
      <c r="B788" s="96"/>
      <c r="C788" s="96"/>
      <c r="D788" s="96"/>
      <c r="E788" s="96"/>
      <c r="F788" s="96"/>
      <c r="G788" s="96"/>
      <c r="H788" s="97"/>
      <c r="I788" s="96"/>
      <c r="J788" s="96"/>
      <c r="K788" s="96"/>
      <c r="L788" s="96"/>
      <c r="M788" s="96"/>
      <c r="N788" s="96"/>
      <c r="O788" s="96"/>
      <c r="P788" s="97"/>
    </row>
    <row r="789" spans="1:16" s="98" customFormat="1" ht="13.35" customHeight="1" x14ac:dyDescent="0.25">
      <c r="A789" s="96"/>
      <c r="B789" s="96"/>
      <c r="C789" s="96"/>
      <c r="D789" s="96"/>
      <c r="E789" s="96"/>
      <c r="F789" s="96"/>
      <c r="G789" s="96"/>
      <c r="H789" s="97"/>
      <c r="I789" s="96"/>
      <c r="J789" s="96"/>
      <c r="K789" s="96"/>
      <c r="L789" s="96"/>
      <c r="M789" s="96"/>
      <c r="N789" s="96"/>
      <c r="O789" s="96"/>
      <c r="P789" s="97"/>
    </row>
    <row r="790" spans="1:16" s="98" customFormat="1" ht="13.35" customHeight="1" x14ac:dyDescent="0.25">
      <c r="A790" s="96"/>
      <c r="B790" s="96"/>
      <c r="C790" s="96"/>
      <c r="D790" s="96"/>
      <c r="E790" s="96"/>
      <c r="F790" s="96"/>
      <c r="G790" s="96"/>
      <c r="H790" s="97"/>
      <c r="I790" s="96"/>
      <c r="J790" s="96"/>
      <c r="K790" s="96"/>
      <c r="L790" s="96"/>
      <c r="M790" s="96"/>
      <c r="N790" s="96"/>
      <c r="O790" s="96"/>
      <c r="P790" s="97"/>
    </row>
    <row r="791" spans="1:16" s="98" customFormat="1" ht="13.35" customHeight="1" x14ac:dyDescent="0.25">
      <c r="A791" s="96"/>
      <c r="B791" s="96"/>
      <c r="C791" s="96"/>
      <c r="D791" s="96"/>
      <c r="E791" s="96"/>
      <c r="F791" s="96"/>
      <c r="G791" s="96"/>
      <c r="H791" s="97"/>
      <c r="I791" s="96"/>
      <c r="J791" s="96"/>
      <c r="K791" s="96"/>
      <c r="L791" s="96"/>
      <c r="M791" s="96"/>
      <c r="N791" s="96"/>
      <c r="O791" s="96"/>
      <c r="P791" s="97"/>
    </row>
    <row r="792" spans="1:16" s="98" customFormat="1" ht="13.35" customHeight="1" x14ac:dyDescent="0.25">
      <c r="A792" s="96"/>
      <c r="B792" s="96"/>
      <c r="C792" s="96"/>
      <c r="D792" s="96"/>
      <c r="E792" s="96"/>
      <c r="F792" s="96"/>
      <c r="G792" s="96"/>
      <c r="H792" s="97"/>
      <c r="I792" s="96"/>
      <c r="J792" s="96"/>
      <c r="K792" s="96"/>
      <c r="L792" s="96"/>
      <c r="M792" s="96"/>
      <c r="N792" s="96"/>
      <c r="O792" s="96"/>
      <c r="P792" s="97"/>
    </row>
    <row r="793" spans="1:16" s="98" customFormat="1" ht="13.35" customHeight="1" x14ac:dyDescent="0.25">
      <c r="A793" s="96"/>
      <c r="B793" s="96"/>
      <c r="C793" s="96"/>
      <c r="D793" s="96"/>
      <c r="E793" s="96"/>
      <c r="F793" s="96"/>
      <c r="G793" s="96"/>
      <c r="H793" s="97"/>
      <c r="I793" s="96"/>
      <c r="J793" s="96"/>
      <c r="K793" s="96"/>
      <c r="L793" s="96"/>
      <c r="M793" s="96"/>
      <c r="N793" s="96"/>
      <c r="O793" s="96"/>
      <c r="P793" s="97"/>
    </row>
    <row r="794" spans="1:16" s="98" customFormat="1" ht="13.35" customHeight="1" x14ac:dyDescent="0.25">
      <c r="A794" s="96"/>
      <c r="B794" s="96"/>
      <c r="C794" s="96"/>
      <c r="D794" s="96"/>
      <c r="E794" s="96"/>
      <c r="F794" s="96"/>
      <c r="G794" s="96"/>
      <c r="H794" s="97"/>
      <c r="I794" s="96"/>
      <c r="J794" s="96"/>
      <c r="K794" s="96"/>
      <c r="L794" s="96"/>
      <c r="M794" s="96"/>
      <c r="N794" s="96"/>
      <c r="O794" s="96"/>
      <c r="P794" s="97"/>
    </row>
    <row r="795" spans="1:16" s="98" customFormat="1" ht="13.35" customHeight="1" x14ac:dyDescent="0.25">
      <c r="A795" s="96"/>
      <c r="B795" s="96"/>
      <c r="C795" s="96"/>
      <c r="D795" s="96"/>
      <c r="E795" s="96"/>
      <c r="F795" s="96"/>
      <c r="G795" s="96"/>
      <c r="H795" s="97"/>
      <c r="I795" s="96"/>
      <c r="J795" s="96"/>
      <c r="K795" s="96"/>
      <c r="L795" s="96"/>
      <c r="M795" s="96"/>
      <c r="N795" s="96"/>
      <c r="O795" s="96"/>
      <c r="P795" s="97"/>
    </row>
    <row r="796" spans="1:16" s="98" customFormat="1" ht="13.35" customHeight="1" x14ac:dyDescent="0.25">
      <c r="A796" s="96"/>
      <c r="B796" s="96"/>
      <c r="C796" s="96"/>
      <c r="D796" s="96"/>
      <c r="E796" s="96"/>
      <c r="F796" s="96"/>
      <c r="G796" s="96"/>
      <c r="H796" s="97"/>
      <c r="I796" s="96"/>
      <c r="J796" s="96"/>
      <c r="K796" s="96"/>
      <c r="L796" s="96"/>
      <c r="M796" s="96"/>
      <c r="N796" s="96"/>
      <c r="O796" s="96"/>
      <c r="P796" s="97"/>
    </row>
    <row r="797" spans="1:16" s="98" customFormat="1" ht="13.35" customHeight="1" x14ac:dyDescent="0.25">
      <c r="A797" s="96"/>
      <c r="B797" s="96"/>
      <c r="C797" s="96"/>
      <c r="D797" s="96"/>
      <c r="E797" s="96"/>
      <c r="F797" s="96"/>
      <c r="G797" s="96"/>
      <c r="H797" s="97"/>
      <c r="I797" s="96"/>
      <c r="J797" s="96"/>
      <c r="K797" s="96"/>
      <c r="L797" s="96"/>
      <c r="M797" s="96"/>
      <c r="N797" s="96"/>
      <c r="O797" s="96"/>
      <c r="P797" s="97"/>
    </row>
    <row r="798" spans="1:16" s="98" customFormat="1" ht="13.35" customHeight="1" x14ac:dyDescent="0.25">
      <c r="A798" s="96"/>
      <c r="B798" s="96"/>
      <c r="C798" s="96"/>
      <c r="D798" s="96"/>
      <c r="E798" s="96"/>
      <c r="F798" s="96"/>
      <c r="G798" s="96"/>
      <c r="H798" s="97"/>
      <c r="I798" s="96"/>
      <c r="J798" s="96"/>
      <c r="K798" s="96"/>
      <c r="L798" s="96"/>
      <c r="M798" s="96"/>
      <c r="N798" s="96"/>
      <c r="O798" s="96"/>
      <c r="P798" s="97"/>
    </row>
    <row r="799" spans="1:16" s="98" customFormat="1" ht="13.35" customHeight="1" x14ac:dyDescent="0.25">
      <c r="A799" s="96"/>
      <c r="B799" s="96"/>
      <c r="C799" s="96"/>
      <c r="D799" s="96"/>
      <c r="E799" s="96"/>
      <c r="F799" s="96"/>
      <c r="G799" s="96"/>
      <c r="H799" s="97"/>
      <c r="I799" s="96"/>
      <c r="J799" s="96"/>
      <c r="K799" s="96"/>
      <c r="L799" s="96"/>
      <c r="M799" s="96"/>
      <c r="N799" s="96"/>
      <c r="O799" s="96"/>
      <c r="P799" s="97"/>
    </row>
    <row r="800" spans="1:16" s="98" customFormat="1" ht="13.35" customHeight="1" x14ac:dyDescent="0.25">
      <c r="A800" s="96"/>
      <c r="B800" s="96"/>
      <c r="C800" s="96"/>
      <c r="D800" s="96"/>
      <c r="E800" s="96"/>
      <c r="F800" s="96"/>
      <c r="G800" s="96"/>
      <c r="H800" s="97"/>
      <c r="I800" s="96"/>
      <c r="J800" s="96"/>
      <c r="K800" s="96"/>
      <c r="L800" s="96"/>
      <c r="M800" s="96"/>
      <c r="N800" s="96"/>
      <c r="O800" s="96"/>
      <c r="P800" s="97"/>
    </row>
    <row r="801" spans="1:16" s="98" customFormat="1" ht="13.35" customHeight="1" x14ac:dyDescent="0.25">
      <c r="A801" s="96"/>
      <c r="B801" s="96"/>
      <c r="C801" s="96"/>
      <c r="D801" s="96"/>
      <c r="E801" s="96"/>
      <c r="F801" s="96"/>
      <c r="G801" s="96"/>
      <c r="H801" s="97"/>
      <c r="I801" s="96"/>
      <c r="J801" s="96"/>
      <c r="K801" s="96"/>
      <c r="L801" s="96"/>
      <c r="M801" s="96"/>
      <c r="N801" s="96"/>
      <c r="O801" s="96"/>
      <c r="P801" s="97"/>
    </row>
    <row r="802" spans="1:16" s="98" customFormat="1" ht="13.35" customHeight="1" x14ac:dyDescent="0.25">
      <c r="A802" s="96"/>
      <c r="B802" s="96"/>
      <c r="C802" s="96"/>
      <c r="D802" s="96"/>
      <c r="E802" s="96"/>
      <c r="F802" s="96"/>
      <c r="G802" s="96"/>
      <c r="H802" s="97"/>
      <c r="I802" s="96"/>
      <c r="J802" s="96"/>
      <c r="K802" s="96"/>
      <c r="L802" s="96"/>
      <c r="M802" s="96"/>
      <c r="N802" s="96"/>
      <c r="O802" s="96"/>
      <c r="P802" s="97"/>
    </row>
    <row r="803" spans="1:16" s="98" customFormat="1" ht="13.35" customHeight="1" x14ac:dyDescent="0.25">
      <c r="A803" s="96"/>
      <c r="B803" s="96"/>
      <c r="C803" s="96"/>
      <c r="D803" s="96"/>
      <c r="E803" s="96"/>
      <c r="F803" s="96"/>
      <c r="G803" s="96"/>
      <c r="H803" s="97"/>
      <c r="I803" s="96"/>
      <c r="J803" s="96"/>
      <c r="K803" s="96"/>
      <c r="L803" s="96"/>
      <c r="M803" s="96"/>
      <c r="N803" s="96"/>
      <c r="O803" s="96"/>
      <c r="P803" s="97"/>
    </row>
    <row r="804" spans="1:16" s="98" customFormat="1" ht="13.35" customHeight="1" x14ac:dyDescent="0.25">
      <c r="A804" s="96"/>
      <c r="B804" s="96"/>
      <c r="C804" s="96"/>
      <c r="D804" s="96"/>
      <c r="E804" s="96"/>
      <c r="F804" s="96"/>
      <c r="G804" s="96"/>
      <c r="H804" s="97"/>
      <c r="I804" s="96"/>
      <c r="J804" s="96"/>
      <c r="K804" s="96"/>
      <c r="L804" s="96"/>
      <c r="M804" s="96"/>
      <c r="N804" s="96"/>
      <c r="O804" s="96"/>
      <c r="P804" s="97"/>
    </row>
    <row r="805" spans="1:16" s="98" customFormat="1" ht="13.35" customHeight="1" x14ac:dyDescent="0.25">
      <c r="A805" s="96"/>
      <c r="B805" s="96"/>
      <c r="C805" s="96"/>
      <c r="D805" s="96"/>
      <c r="E805" s="96"/>
      <c r="F805" s="96"/>
      <c r="G805" s="96"/>
      <c r="H805" s="97"/>
      <c r="I805" s="96"/>
      <c r="J805" s="96"/>
      <c r="K805" s="96"/>
      <c r="L805" s="96"/>
      <c r="M805" s="96"/>
      <c r="N805" s="96"/>
      <c r="O805" s="96"/>
      <c r="P805" s="97"/>
    </row>
    <row r="806" spans="1:16" s="98" customFormat="1" ht="13.35" customHeight="1" x14ac:dyDescent="0.25">
      <c r="A806" s="96"/>
      <c r="B806" s="96"/>
      <c r="C806" s="96"/>
      <c r="D806" s="96"/>
      <c r="E806" s="96"/>
      <c r="F806" s="96"/>
      <c r="G806" s="96"/>
      <c r="H806" s="97"/>
      <c r="I806" s="96"/>
      <c r="J806" s="96"/>
      <c r="K806" s="96"/>
      <c r="L806" s="96"/>
      <c r="M806" s="96"/>
      <c r="N806" s="96"/>
      <c r="O806" s="96"/>
      <c r="P806" s="97"/>
    </row>
    <row r="807" spans="1:16" s="98" customFormat="1" ht="13.35" customHeight="1" x14ac:dyDescent="0.25">
      <c r="A807" s="96"/>
      <c r="B807" s="96"/>
      <c r="C807" s="96"/>
      <c r="D807" s="96"/>
      <c r="E807" s="96"/>
      <c r="F807" s="96"/>
      <c r="G807" s="96"/>
      <c r="H807" s="97"/>
      <c r="I807" s="96"/>
      <c r="J807" s="96"/>
      <c r="K807" s="96"/>
      <c r="L807" s="96"/>
      <c r="M807" s="96"/>
      <c r="N807" s="96"/>
      <c r="O807" s="96"/>
      <c r="P807" s="97"/>
    </row>
    <row r="808" spans="1:16" s="98" customFormat="1" ht="13.35" customHeight="1" x14ac:dyDescent="0.25">
      <c r="A808" s="96"/>
      <c r="B808" s="96"/>
      <c r="C808" s="96"/>
      <c r="D808" s="96"/>
      <c r="E808" s="96"/>
      <c r="F808" s="96"/>
      <c r="G808" s="96"/>
      <c r="H808" s="97"/>
      <c r="I808" s="96"/>
      <c r="J808" s="96"/>
      <c r="K808" s="96"/>
      <c r="L808" s="96"/>
      <c r="M808" s="96"/>
      <c r="N808" s="96"/>
      <c r="O808" s="96"/>
      <c r="P808" s="97"/>
    </row>
    <row r="809" spans="1:16" s="98" customFormat="1" ht="13.35" customHeight="1" x14ac:dyDescent="0.25">
      <c r="A809" s="96"/>
      <c r="B809" s="96"/>
      <c r="C809" s="96"/>
      <c r="D809" s="96"/>
      <c r="E809" s="96"/>
      <c r="F809" s="96"/>
      <c r="G809" s="96"/>
      <c r="H809" s="97"/>
      <c r="I809" s="96"/>
      <c r="J809" s="96"/>
      <c r="K809" s="96"/>
      <c r="L809" s="96"/>
      <c r="M809" s="96"/>
      <c r="N809" s="96"/>
      <c r="O809" s="96"/>
      <c r="P809" s="97"/>
    </row>
    <row r="810" spans="1:16" s="98" customFormat="1" ht="13.35" customHeight="1" x14ac:dyDescent="0.25">
      <c r="A810" s="96"/>
      <c r="B810" s="96"/>
      <c r="C810" s="96"/>
      <c r="D810" s="96"/>
      <c r="E810" s="96"/>
      <c r="F810" s="96"/>
      <c r="G810" s="96"/>
      <c r="H810" s="97"/>
      <c r="I810" s="96"/>
      <c r="J810" s="96"/>
      <c r="K810" s="96"/>
      <c r="L810" s="96"/>
      <c r="M810" s="96"/>
      <c r="N810" s="96"/>
      <c r="O810" s="96"/>
      <c r="P810" s="97"/>
    </row>
    <row r="811" spans="1:16" s="98" customFormat="1" ht="13.35" customHeight="1" x14ac:dyDescent="0.25">
      <c r="A811" s="96"/>
      <c r="B811" s="96"/>
      <c r="C811" s="96"/>
      <c r="D811" s="96"/>
      <c r="E811" s="96"/>
      <c r="F811" s="96"/>
      <c r="G811" s="96"/>
      <c r="H811" s="97"/>
      <c r="I811" s="96"/>
      <c r="J811" s="96"/>
      <c r="K811" s="96"/>
      <c r="L811" s="96"/>
      <c r="M811" s="96"/>
      <c r="N811" s="96"/>
      <c r="O811" s="96"/>
      <c r="P811" s="97"/>
    </row>
    <row r="812" spans="1:16" s="98" customFormat="1" ht="13.35" customHeight="1" x14ac:dyDescent="0.25">
      <c r="A812" s="96"/>
      <c r="B812" s="96"/>
      <c r="C812" s="96"/>
      <c r="D812" s="96"/>
      <c r="E812" s="96"/>
      <c r="F812" s="96"/>
      <c r="G812" s="96"/>
      <c r="H812" s="97"/>
      <c r="I812" s="96"/>
      <c r="J812" s="96"/>
      <c r="K812" s="96"/>
      <c r="L812" s="96"/>
      <c r="M812" s="96"/>
      <c r="N812" s="96"/>
      <c r="O812" s="96"/>
      <c r="P812" s="97"/>
    </row>
    <row r="813" spans="1:16" s="98" customFormat="1" ht="13.35" customHeight="1" x14ac:dyDescent="0.25">
      <c r="A813" s="96"/>
      <c r="B813" s="96"/>
      <c r="C813" s="96"/>
      <c r="D813" s="96"/>
      <c r="E813" s="96"/>
      <c r="F813" s="96"/>
      <c r="G813" s="96"/>
      <c r="H813" s="97"/>
      <c r="I813" s="96"/>
      <c r="J813" s="96"/>
      <c r="K813" s="96"/>
      <c r="L813" s="96"/>
      <c r="M813" s="96"/>
      <c r="N813" s="96"/>
      <c r="O813" s="96"/>
      <c r="P813" s="97"/>
    </row>
    <row r="814" spans="1:16" s="98" customFormat="1" ht="13.35" customHeight="1" x14ac:dyDescent="0.25">
      <c r="A814" s="96"/>
      <c r="B814" s="96"/>
      <c r="C814" s="96"/>
      <c r="D814" s="96"/>
      <c r="E814" s="96"/>
      <c r="F814" s="96"/>
      <c r="G814" s="96"/>
      <c r="H814" s="97"/>
      <c r="I814" s="96"/>
      <c r="J814" s="96"/>
      <c r="K814" s="96"/>
      <c r="L814" s="96"/>
      <c r="M814" s="96"/>
      <c r="N814" s="96"/>
      <c r="O814" s="96"/>
      <c r="P814" s="97"/>
    </row>
    <row r="815" spans="1:16" s="98" customFormat="1" ht="13.35" customHeight="1" x14ac:dyDescent="0.25">
      <c r="A815" s="96"/>
      <c r="B815" s="96"/>
      <c r="C815" s="96"/>
      <c r="D815" s="96"/>
      <c r="E815" s="96"/>
      <c r="F815" s="96"/>
      <c r="G815" s="96"/>
      <c r="H815" s="97"/>
      <c r="I815" s="96"/>
      <c r="J815" s="96"/>
      <c r="K815" s="96"/>
      <c r="L815" s="96"/>
      <c r="M815" s="96"/>
      <c r="N815" s="96"/>
      <c r="O815" s="96"/>
      <c r="P815" s="97"/>
    </row>
    <row r="816" spans="1:16" s="98" customFormat="1" ht="13.35" customHeight="1" x14ac:dyDescent="0.25">
      <c r="A816" s="96"/>
      <c r="B816" s="96"/>
      <c r="C816" s="96"/>
      <c r="D816" s="96"/>
      <c r="E816" s="96"/>
      <c r="F816" s="96"/>
      <c r="G816" s="96"/>
      <c r="H816" s="97"/>
      <c r="I816" s="96"/>
      <c r="J816" s="96"/>
      <c r="K816" s="96"/>
      <c r="L816" s="96"/>
      <c r="M816" s="96"/>
      <c r="N816" s="96"/>
      <c r="O816" s="96"/>
      <c r="P816" s="97"/>
    </row>
    <row r="817" spans="1:16" s="98" customFormat="1" ht="13.35" customHeight="1" x14ac:dyDescent="0.25">
      <c r="A817" s="96"/>
      <c r="B817" s="96"/>
      <c r="C817" s="96"/>
      <c r="D817" s="96"/>
      <c r="E817" s="96"/>
      <c r="F817" s="96"/>
      <c r="G817" s="96"/>
      <c r="H817" s="97"/>
      <c r="I817" s="96"/>
      <c r="J817" s="96"/>
      <c r="K817" s="96"/>
      <c r="L817" s="96"/>
      <c r="M817" s="96"/>
      <c r="N817" s="96"/>
      <c r="O817" s="96"/>
      <c r="P817" s="97"/>
    </row>
    <row r="818" spans="1:16" s="98" customFormat="1" ht="13.35" customHeight="1" x14ac:dyDescent="0.25">
      <c r="A818" s="96"/>
      <c r="B818" s="96"/>
      <c r="C818" s="96"/>
      <c r="D818" s="96"/>
      <c r="E818" s="96"/>
      <c r="F818" s="96"/>
      <c r="G818" s="96"/>
      <c r="H818" s="97"/>
      <c r="I818" s="96"/>
      <c r="J818" s="96"/>
      <c r="K818" s="96"/>
      <c r="L818" s="96"/>
      <c r="M818" s="96"/>
      <c r="N818" s="96"/>
      <c r="O818" s="96"/>
      <c r="P818" s="97"/>
    </row>
    <row r="819" spans="1:16" s="98" customFormat="1" ht="13.35" customHeight="1" x14ac:dyDescent="0.25">
      <c r="A819" s="96"/>
      <c r="B819" s="96"/>
      <c r="C819" s="96"/>
      <c r="D819" s="96"/>
      <c r="E819" s="96"/>
      <c r="F819" s="96"/>
      <c r="G819" s="96"/>
      <c r="H819" s="97"/>
      <c r="I819" s="96"/>
      <c r="J819" s="96"/>
      <c r="K819" s="96"/>
      <c r="L819" s="96"/>
      <c r="M819" s="96"/>
      <c r="N819" s="96"/>
      <c r="O819" s="96"/>
      <c r="P819" s="97"/>
    </row>
    <row r="820" spans="1:16" s="98" customFormat="1" ht="13.35" customHeight="1" x14ac:dyDescent="0.25">
      <c r="A820" s="96"/>
      <c r="B820" s="96"/>
      <c r="C820" s="96"/>
      <c r="D820" s="96"/>
      <c r="E820" s="96"/>
      <c r="F820" s="96"/>
      <c r="G820" s="96"/>
      <c r="H820" s="97"/>
      <c r="I820" s="96"/>
      <c r="J820" s="96"/>
      <c r="K820" s="96"/>
      <c r="L820" s="96"/>
      <c r="M820" s="96"/>
      <c r="N820" s="96"/>
      <c r="O820" s="96"/>
      <c r="P820" s="97"/>
    </row>
    <row r="821" spans="1:16" s="98" customFormat="1" ht="13.35" customHeight="1" x14ac:dyDescent="0.25">
      <c r="A821" s="96"/>
      <c r="B821" s="96"/>
      <c r="C821" s="96"/>
      <c r="D821" s="96"/>
      <c r="E821" s="96"/>
      <c r="F821" s="96"/>
      <c r="G821" s="96"/>
      <c r="H821" s="97"/>
      <c r="I821" s="96"/>
      <c r="J821" s="96"/>
      <c r="K821" s="96"/>
      <c r="L821" s="96"/>
      <c r="M821" s="96"/>
      <c r="N821" s="96"/>
      <c r="O821" s="96"/>
      <c r="P821" s="97"/>
    </row>
    <row r="822" spans="1:16" s="98" customFormat="1" ht="13.35" customHeight="1" x14ac:dyDescent="0.25">
      <c r="A822" s="96"/>
      <c r="B822" s="96"/>
      <c r="C822" s="96"/>
      <c r="D822" s="96"/>
      <c r="E822" s="96"/>
      <c r="F822" s="96"/>
      <c r="G822" s="96"/>
      <c r="H822" s="97"/>
      <c r="I822" s="96"/>
      <c r="J822" s="96"/>
      <c r="K822" s="96"/>
      <c r="L822" s="96"/>
      <c r="M822" s="96"/>
      <c r="N822" s="96"/>
      <c r="O822" s="96"/>
      <c r="P822" s="97"/>
    </row>
    <row r="823" spans="1:16" s="98" customFormat="1" ht="13.35" customHeight="1" x14ac:dyDescent="0.25">
      <c r="A823" s="96"/>
      <c r="B823" s="96"/>
      <c r="C823" s="96"/>
      <c r="D823" s="96"/>
      <c r="E823" s="96"/>
      <c r="F823" s="96"/>
      <c r="G823" s="96"/>
      <c r="H823" s="97"/>
      <c r="I823" s="96"/>
      <c r="J823" s="96"/>
      <c r="K823" s="96"/>
      <c r="L823" s="96"/>
      <c r="M823" s="96"/>
      <c r="N823" s="96"/>
      <c r="O823" s="96"/>
      <c r="P823" s="97"/>
    </row>
    <row r="824" spans="1:16" s="98" customFormat="1" ht="13.35" customHeight="1" x14ac:dyDescent="0.25">
      <c r="A824" s="96"/>
      <c r="B824" s="96"/>
      <c r="C824" s="96"/>
      <c r="D824" s="96"/>
      <c r="E824" s="96"/>
      <c r="F824" s="96"/>
      <c r="G824" s="96"/>
      <c r="H824" s="97"/>
      <c r="I824" s="96"/>
      <c r="J824" s="96"/>
      <c r="K824" s="96"/>
      <c r="L824" s="96"/>
      <c r="M824" s="96"/>
      <c r="N824" s="96"/>
      <c r="O824" s="96"/>
      <c r="P824" s="97"/>
    </row>
    <row r="825" spans="1:16" s="98" customFormat="1" ht="13.35" customHeight="1" x14ac:dyDescent="0.25">
      <c r="A825" s="96"/>
      <c r="B825" s="96"/>
      <c r="C825" s="96"/>
      <c r="D825" s="96"/>
      <c r="E825" s="96"/>
      <c r="F825" s="96"/>
      <c r="G825" s="96"/>
      <c r="H825" s="97"/>
      <c r="I825" s="96"/>
      <c r="J825" s="96"/>
      <c r="K825" s="96"/>
      <c r="L825" s="96"/>
      <c r="M825" s="96"/>
      <c r="N825" s="96"/>
      <c r="O825" s="96"/>
      <c r="P825" s="97"/>
    </row>
    <row r="826" spans="1:16" s="98" customFormat="1" ht="13.35" customHeight="1" x14ac:dyDescent="0.25">
      <c r="A826" s="96"/>
      <c r="B826" s="96"/>
      <c r="C826" s="96"/>
      <c r="D826" s="96"/>
      <c r="E826" s="96"/>
      <c r="F826" s="96"/>
      <c r="G826" s="96"/>
      <c r="H826" s="97"/>
      <c r="I826" s="96"/>
      <c r="J826" s="96"/>
      <c r="K826" s="96"/>
      <c r="L826" s="96"/>
      <c r="M826" s="96"/>
      <c r="N826" s="96"/>
      <c r="O826" s="96"/>
      <c r="P826" s="97"/>
    </row>
    <row r="827" spans="1:16" s="98" customFormat="1" ht="13.35" customHeight="1" x14ac:dyDescent="0.25">
      <c r="A827" s="96"/>
      <c r="B827" s="96"/>
      <c r="C827" s="96"/>
      <c r="D827" s="96"/>
      <c r="E827" s="96"/>
      <c r="F827" s="96"/>
      <c r="G827" s="96"/>
      <c r="H827" s="97"/>
      <c r="I827" s="96"/>
      <c r="J827" s="96"/>
      <c r="K827" s="96"/>
      <c r="L827" s="96"/>
      <c r="M827" s="96"/>
      <c r="N827" s="96"/>
      <c r="O827" s="96"/>
      <c r="P827" s="97"/>
    </row>
    <row r="828" spans="1:16" s="98" customFormat="1" ht="13.35" customHeight="1" x14ac:dyDescent="0.25">
      <c r="A828" s="96"/>
      <c r="B828" s="96"/>
      <c r="C828" s="96"/>
      <c r="D828" s="96"/>
      <c r="E828" s="96"/>
      <c r="F828" s="96"/>
      <c r="G828" s="96"/>
      <c r="H828" s="97"/>
      <c r="I828" s="96"/>
      <c r="J828" s="96"/>
      <c r="K828" s="96"/>
      <c r="L828" s="96"/>
      <c r="M828" s="96"/>
      <c r="N828" s="96"/>
      <c r="O828" s="96"/>
      <c r="P828" s="97"/>
    </row>
    <row r="829" spans="1:16" s="98" customFormat="1" ht="13.35" customHeight="1" x14ac:dyDescent="0.25">
      <c r="A829" s="96"/>
      <c r="B829" s="96"/>
      <c r="C829" s="96"/>
      <c r="D829" s="96"/>
      <c r="E829" s="96"/>
      <c r="F829" s="96"/>
      <c r="G829" s="96"/>
      <c r="H829" s="97"/>
      <c r="I829" s="96"/>
      <c r="J829" s="96"/>
      <c r="K829" s="96"/>
      <c r="L829" s="96"/>
      <c r="M829" s="96"/>
      <c r="N829" s="96"/>
      <c r="O829" s="96"/>
      <c r="P829" s="97"/>
    </row>
    <row r="830" spans="1:16" s="98" customFormat="1" ht="13.35" customHeight="1" x14ac:dyDescent="0.25">
      <c r="A830" s="96"/>
      <c r="B830" s="96"/>
      <c r="C830" s="96"/>
      <c r="D830" s="96"/>
      <c r="E830" s="96"/>
      <c r="F830" s="96"/>
      <c r="G830" s="96"/>
      <c r="H830" s="97"/>
      <c r="I830" s="96"/>
      <c r="J830" s="96"/>
      <c r="K830" s="96"/>
      <c r="L830" s="96"/>
      <c r="M830" s="96"/>
      <c r="N830" s="96"/>
      <c r="O830" s="96"/>
      <c r="P830" s="97"/>
    </row>
    <row r="831" spans="1:16" s="98" customFormat="1" ht="13.35" customHeight="1" x14ac:dyDescent="0.25">
      <c r="A831" s="96"/>
      <c r="B831" s="96"/>
      <c r="C831" s="96"/>
      <c r="D831" s="96"/>
      <c r="E831" s="96"/>
      <c r="F831" s="96"/>
      <c r="G831" s="96"/>
      <c r="H831" s="97"/>
      <c r="I831" s="96"/>
      <c r="J831" s="96"/>
      <c r="K831" s="96"/>
      <c r="L831" s="96"/>
      <c r="M831" s="96"/>
      <c r="N831" s="96"/>
      <c r="O831" s="96"/>
      <c r="P831" s="97"/>
    </row>
    <row r="832" spans="1:16" s="98" customFormat="1" ht="13.35" customHeight="1" x14ac:dyDescent="0.25">
      <c r="A832" s="96"/>
      <c r="B832" s="96"/>
      <c r="C832" s="96"/>
      <c r="D832" s="96"/>
      <c r="E832" s="96"/>
      <c r="F832" s="96"/>
      <c r="G832" s="96"/>
      <c r="H832" s="97"/>
      <c r="I832" s="96"/>
      <c r="J832" s="96"/>
      <c r="K832" s="96"/>
      <c r="L832" s="96"/>
      <c r="M832" s="96"/>
      <c r="N832" s="96"/>
      <c r="O832" s="96"/>
      <c r="P832" s="97"/>
    </row>
    <row r="833" spans="1:16" s="98" customFormat="1" ht="13.35" customHeight="1" x14ac:dyDescent="0.25">
      <c r="A833" s="96"/>
      <c r="B833" s="96"/>
      <c r="C833" s="96"/>
      <c r="D833" s="96"/>
      <c r="E833" s="96"/>
      <c r="F833" s="96"/>
      <c r="G833" s="96"/>
      <c r="H833" s="97"/>
      <c r="I833" s="96"/>
      <c r="J833" s="96"/>
      <c r="K833" s="96"/>
      <c r="L833" s="96"/>
      <c r="M833" s="96"/>
      <c r="N833" s="96"/>
      <c r="O833" s="96"/>
      <c r="P833" s="97"/>
    </row>
    <row r="834" spans="1:16" s="98" customFormat="1" ht="13.35" customHeight="1" x14ac:dyDescent="0.25">
      <c r="A834" s="96"/>
      <c r="B834" s="96"/>
      <c r="C834" s="96"/>
      <c r="D834" s="96"/>
      <c r="E834" s="96"/>
      <c r="F834" s="96"/>
      <c r="G834" s="96"/>
      <c r="H834" s="97"/>
      <c r="I834" s="96"/>
      <c r="J834" s="96"/>
      <c r="K834" s="96"/>
      <c r="L834" s="96"/>
      <c r="M834" s="96"/>
      <c r="N834" s="96"/>
      <c r="O834" s="96"/>
      <c r="P834" s="97"/>
    </row>
    <row r="835" spans="1:16" s="98" customFormat="1" ht="13.35" customHeight="1" x14ac:dyDescent="0.25">
      <c r="A835" s="96"/>
      <c r="B835" s="96"/>
      <c r="C835" s="96"/>
      <c r="D835" s="96"/>
      <c r="E835" s="96"/>
      <c r="F835" s="96"/>
      <c r="G835" s="96"/>
      <c r="H835" s="97"/>
      <c r="I835" s="96"/>
      <c r="J835" s="96"/>
      <c r="K835" s="96"/>
      <c r="L835" s="96"/>
      <c r="M835" s="96"/>
      <c r="N835" s="96"/>
      <c r="O835" s="96"/>
      <c r="P835" s="97"/>
    </row>
    <row r="836" spans="1:16" s="98" customFormat="1" ht="13.35" customHeight="1" x14ac:dyDescent="0.25">
      <c r="A836" s="96"/>
      <c r="B836" s="96"/>
      <c r="C836" s="96"/>
      <c r="D836" s="96"/>
      <c r="E836" s="96"/>
      <c r="F836" s="96"/>
      <c r="G836" s="96"/>
      <c r="H836" s="97"/>
      <c r="I836" s="96"/>
      <c r="J836" s="96"/>
      <c r="K836" s="96"/>
      <c r="L836" s="96"/>
      <c r="M836" s="96"/>
      <c r="N836" s="96"/>
      <c r="O836" s="96"/>
      <c r="P836" s="97"/>
    </row>
    <row r="837" spans="1:16" s="98" customFormat="1" ht="13.35" customHeight="1" x14ac:dyDescent="0.25">
      <c r="A837" s="96"/>
      <c r="B837" s="96"/>
      <c r="C837" s="96"/>
      <c r="D837" s="96"/>
      <c r="E837" s="96"/>
      <c r="F837" s="96"/>
      <c r="G837" s="96"/>
      <c r="H837" s="97"/>
      <c r="I837" s="96"/>
      <c r="J837" s="96"/>
      <c r="K837" s="96"/>
      <c r="L837" s="96"/>
      <c r="M837" s="96"/>
      <c r="N837" s="96"/>
      <c r="O837" s="96"/>
      <c r="P837" s="97"/>
    </row>
    <row r="838" spans="1:16" s="98" customFormat="1" ht="13.35" customHeight="1" x14ac:dyDescent="0.25">
      <c r="A838" s="96"/>
      <c r="B838" s="96"/>
      <c r="C838" s="96"/>
      <c r="D838" s="96"/>
      <c r="E838" s="96"/>
      <c r="F838" s="96"/>
      <c r="G838" s="96"/>
      <c r="H838" s="97"/>
      <c r="I838" s="96"/>
      <c r="J838" s="96"/>
      <c r="K838" s="96"/>
      <c r="L838" s="96"/>
      <c r="M838" s="96"/>
      <c r="N838" s="96"/>
      <c r="O838" s="96"/>
      <c r="P838" s="97"/>
    </row>
    <row r="839" spans="1:16" s="98" customFormat="1" ht="13.35" customHeight="1" x14ac:dyDescent="0.25">
      <c r="A839" s="96"/>
      <c r="B839" s="96"/>
      <c r="C839" s="96"/>
      <c r="D839" s="96"/>
      <c r="E839" s="96"/>
      <c r="F839" s="96"/>
      <c r="G839" s="96"/>
      <c r="H839" s="97"/>
      <c r="I839" s="96"/>
      <c r="J839" s="96"/>
      <c r="K839" s="96"/>
      <c r="L839" s="96"/>
      <c r="M839" s="96"/>
      <c r="N839" s="96"/>
      <c r="O839" s="96"/>
      <c r="P839" s="97"/>
    </row>
    <row r="840" spans="1:16" s="98" customFormat="1" ht="13.35" customHeight="1" x14ac:dyDescent="0.25">
      <c r="A840" s="96"/>
      <c r="B840" s="96"/>
      <c r="C840" s="96"/>
      <c r="D840" s="96"/>
      <c r="E840" s="96"/>
      <c r="F840" s="96"/>
      <c r="G840" s="96"/>
      <c r="H840" s="97"/>
      <c r="I840" s="96"/>
      <c r="J840" s="96"/>
      <c r="K840" s="96"/>
      <c r="L840" s="96"/>
      <c r="M840" s="96"/>
      <c r="N840" s="96"/>
      <c r="O840" s="96"/>
      <c r="P840" s="97"/>
    </row>
    <row r="841" spans="1:16" s="98" customFormat="1" ht="13.35" customHeight="1" x14ac:dyDescent="0.25">
      <c r="A841" s="96"/>
      <c r="B841" s="96"/>
      <c r="C841" s="96"/>
      <c r="D841" s="96"/>
      <c r="E841" s="96"/>
      <c r="F841" s="96"/>
      <c r="G841" s="96"/>
      <c r="H841" s="97"/>
      <c r="I841" s="96"/>
      <c r="J841" s="96"/>
      <c r="K841" s="96"/>
      <c r="L841" s="96"/>
      <c r="M841" s="96"/>
      <c r="N841" s="96"/>
      <c r="O841" s="96"/>
      <c r="P841" s="97"/>
    </row>
    <row r="842" spans="1:16" s="98" customFormat="1" ht="13.35" customHeight="1" x14ac:dyDescent="0.25">
      <c r="A842" s="96"/>
      <c r="B842" s="96"/>
      <c r="C842" s="96"/>
      <c r="D842" s="96"/>
      <c r="E842" s="96"/>
      <c r="F842" s="96"/>
      <c r="G842" s="96"/>
      <c r="H842" s="97"/>
      <c r="I842" s="96"/>
      <c r="J842" s="96"/>
      <c r="K842" s="96"/>
      <c r="L842" s="96"/>
      <c r="M842" s="96"/>
      <c r="N842" s="96"/>
      <c r="O842" s="96"/>
      <c r="P842" s="97"/>
    </row>
    <row r="843" spans="1:16" s="98" customFormat="1" ht="13.35" customHeight="1" x14ac:dyDescent="0.25">
      <c r="A843" s="96"/>
      <c r="B843" s="96"/>
      <c r="C843" s="96"/>
      <c r="D843" s="96"/>
      <c r="E843" s="96"/>
      <c r="F843" s="96"/>
      <c r="G843" s="96"/>
      <c r="H843" s="97"/>
      <c r="I843" s="96"/>
      <c r="J843" s="96"/>
      <c r="K843" s="96"/>
      <c r="L843" s="96"/>
      <c r="M843" s="96"/>
      <c r="N843" s="96"/>
      <c r="O843" s="96"/>
      <c r="P843" s="97"/>
    </row>
    <row r="844" spans="1:16" s="98" customFormat="1" ht="13.35" customHeight="1" x14ac:dyDescent="0.25">
      <c r="A844" s="96"/>
      <c r="B844" s="96"/>
      <c r="C844" s="96"/>
      <c r="D844" s="96"/>
      <c r="E844" s="96"/>
      <c r="F844" s="96"/>
      <c r="G844" s="96"/>
      <c r="H844" s="97"/>
      <c r="I844" s="96"/>
      <c r="J844" s="96"/>
      <c r="K844" s="96"/>
      <c r="L844" s="96"/>
      <c r="M844" s="96"/>
      <c r="N844" s="96"/>
      <c r="O844" s="96"/>
      <c r="P844" s="97"/>
    </row>
    <row r="845" spans="1:16" s="98" customFormat="1" ht="13.35" customHeight="1" x14ac:dyDescent="0.25">
      <c r="A845" s="96"/>
      <c r="B845" s="96"/>
      <c r="C845" s="96"/>
      <c r="D845" s="96"/>
      <c r="E845" s="96"/>
      <c r="F845" s="96"/>
      <c r="G845" s="96"/>
      <c r="H845" s="97"/>
      <c r="I845" s="96"/>
      <c r="J845" s="96"/>
      <c r="K845" s="96"/>
      <c r="L845" s="96"/>
      <c r="M845" s="96"/>
      <c r="N845" s="96"/>
      <c r="O845" s="96"/>
      <c r="P845" s="97"/>
    </row>
    <row r="846" spans="1:16" s="98" customFormat="1" ht="13.35" customHeight="1" x14ac:dyDescent="0.25">
      <c r="A846" s="96"/>
      <c r="B846" s="96"/>
      <c r="C846" s="96"/>
      <c r="D846" s="96"/>
      <c r="E846" s="96"/>
      <c r="F846" s="96"/>
      <c r="G846" s="96"/>
      <c r="H846" s="97"/>
      <c r="I846" s="96"/>
      <c r="J846" s="96"/>
      <c r="K846" s="96"/>
      <c r="L846" s="96"/>
      <c r="M846" s="96"/>
      <c r="N846" s="96"/>
      <c r="O846" s="96"/>
      <c r="P846" s="97"/>
    </row>
    <row r="847" spans="1:16" s="98" customFormat="1" ht="13.35" customHeight="1" x14ac:dyDescent="0.25">
      <c r="A847" s="96"/>
      <c r="B847" s="96"/>
      <c r="C847" s="96"/>
      <c r="D847" s="96"/>
      <c r="E847" s="96"/>
      <c r="F847" s="96"/>
      <c r="G847" s="96"/>
      <c r="H847" s="97"/>
      <c r="I847" s="96"/>
      <c r="J847" s="96"/>
      <c r="K847" s="96"/>
      <c r="L847" s="96"/>
      <c r="M847" s="96"/>
      <c r="N847" s="96"/>
      <c r="O847" s="96"/>
      <c r="P847" s="97"/>
    </row>
    <row r="848" spans="1:16" s="98" customFormat="1" ht="13.35" customHeight="1" x14ac:dyDescent="0.25">
      <c r="A848" s="96"/>
      <c r="B848" s="96"/>
      <c r="C848" s="96"/>
      <c r="D848" s="96"/>
      <c r="E848" s="96"/>
      <c r="F848" s="96"/>
      <c r="G848" s="96"/>
      <c r="H848" s="97"/>
      <c r="I848" s="96"/>
      <c r="J848" s="96"/>
      <c r="K848" s="96"/>
      <c r="L848" s="96"/>
      <c r="M848" s="96"/>
      <c r="N848" s="96"/>
      <c r="O848" s="96"/>
      <c r="P848" s="97"/>
    </row>
    <row r="849" spans="1:16" s="98" customFormat="1" ht="13.35" customHeight="1" x14ac:dyDescent="0.25">
      <c r="A849" s="96"/>
      <c r="B849" s="96"/>
      <c r="C849" s="96"/>
      <c r="D849" s="96"/>
      <c r="E849" s="96"/>
      <c r="F849" s="96"/>
      <c r="G849" s="96"/>
      <c r="H849" s="97"/>
      <c r="I849" s="96"/>
      <c r="J849" s="96"/>
      <c r="K849" s="96"/>
      <c r="L849" s="96"/>
      <c r="M849" s="96"/>
      <c r="N849" s="96"/>
      <c r="O849" s="96"/>
      <c r="P849" s="97"/>
    </row>
    <row r="850" spans="1:16" s="98" customFormat="1" ht="13.35" customHeight="1" x14ac:dyDescent="0.25">
      <c r="A850" s="96"/>
      <c r="B850" s="96"/>
      <c r="C850" s="96"/>
      <c r="D850" s="96"/>
      <c r="E850" s="96"/>
      <c r="F850" s="96"/>
      <c r="G850" s="96"/>
      <c r="H850" s="97"/>
      <c r="I850" s="96"/>
      <c r="J850" s="96"/>
      <c r="K850" s="96"/>
      <c r="L850" s="96"/>
      <c r="M850" s="96"/>
      <c r="N850" s="96"/>
      <c r="O850" s="96"/>
      <c r="P850" s="97"/>
    </row>
    <row r="851" spans="1:16" s="98" customFormat="1" ht="13.35" customHeight="1" x14ac:dyDescent="0.25">
      <c r="A851" s="96"/>
      <c r="B851" s="96"/>
      <c r="C851" s="96"/>
      <c r="D851" s="96"/>
      <c r="E851" s="96"/>
      <c r="F851" s="96"/>
      <c r="G851" s="96"/>
      <c r="H851" s="97"/>
      <c r="I851" s="96"/>
      <c r="J851" s="96"/>
      <c r="K851" s="96"/>
      <c r="L851" s="96"/>
      <c r="M851" s="96"/>
      <c r="N851" s="96"/>
      <c r="O851" s="96"/>
      <c r="P851" s="97"/>
    </row>
    <row r="852" spans="1:16" s="98" customFormat="1" ht="13.35" customHeight="1" x14ac:dyDescent="0.25">
      <c r="A852" s="96"/>
      <c r="B852" s="96"/>
      <c r="C852" s="96"/>
      <c r="D852" s="96"/>
      <c r="E852" s="96"/>
      <c r="F852" s="96"/>
      <c r="G852" s="96"/>
      <c r="H852" s="97"/>
      <c r="I852" s="96"/>
      <c r="J852" s="96"/>
      <c r="K852" s="96"/>
      <c r="L852" s="96"/>
      <c r="M852" s="96"/>
      <c r="N852" s="96"/>
      <c r="O852" s="96"/>
      <c r="P852" s="97"/>
    </row>
    <row r="853" spans="1:16" s="98" customFormat="1" ht="13.35" customHeight="1" x14ac:dyDescent="0.25">
      <c r="A853" s="96"/>
      <c r="B853" s="96"/>
      <c r="C853" s="96"/>
      <c r="D853" s="96"/>
      <c r="E853" s="96"/>
      <c r="F853" s="96"/>
      <c r="G853" s="96"/>
      <c r="H853" s="97"/>
      <c r="I853" s="96"/>
      <c r="J853" s="96"/>
      <c r="K853" s="96"/>
      <c r="L853" s="96"/>
      <c r="M853" s="96"/>
      <c r="N853" s="96"/>
      <c r="O853" s="96"/>
      <c r="P853" s="97"/>
    </row>
    <row r="854" spans="1:16" s="98" customFormat="1" ht="13.35" customHeight="1" x14ac:dyDescent="0.25">
      <c r="A854" s="96"/>
      <c r="B854" s="96"/>
      <c r="C854" s="96"/>
      <c r="D854" s="96"/>
      <c r="E854" s="96"/>
      <c r="F854" s="96"/>
      <c r="G854" s="96"/>
      <c r="H854" s="97"/>
      <c r="I854" s="96"/>
      <c r="J854" s="96"/>
      <c r="K854" s="96"/>
      <c r="L854" s="96"/>
      <c r="M854" s="96"/>
      <c r="N854" s="96"/>
      <c r="O854" s="96"/>
      <c r="P854" s="97"/>
    </row>
    <row r="855" spans="1:16" s="98" customFormat="1" ht="13.35" customHeight="1" x14ac:dyDescent="0.25">
      <c r="A855" s="96"/>
      <c r="B855" s="96"/>
      <c r="C855" s="96"/>
      <c r="D855" s="96"/>
      <c r="E855" s="96"/>
      <c r="F855" s="96"/>
      <c r="G855" s="96"/>
      <c r="H855" s="97"/>
      <c r="I855" s="96"/>
      <c r="J855" s="96"/>
      <c r="K855" s="96"/>
      <c r="L855" s="96"/>
      <c r="M855" s="96"/>
      <c r="N855" s="96"/>
      <c r="O855" s="96"/>
      <c r="P855" s="97"/>
    </row>
    <row r="856" spans="1:16" s="98" customFormat="1" ht="13.35" customHeight="1" x14ac:dyDescent="0.25">
      <c r="A856" s="96"/>
      <c r="B856" s="96"/>
      <c r="C856" s="96"/>
      <c r="D856" s="96"/>
      <c r="E856" s="96"/>
      <c r="F856" s="96"/>
      <c r="G856" s="96"/>
      <c r="H856" s="97"/>
      <c r="I856" s="96"/>
      <c r="J856" s="96"/>
      <c r="K856" s="96"/>
      <c r="L856" s="96"/>
      <c r="M856" s="96"/>
      <c r="N856" s="96"/>
      <c r="O856" s="96"/>
      <c r="P856" s="97"/>
    </row>
    <row r="857" spans="1:16" s="98" customFormat="1" ht="13.35" customHeight="1" x14ac:dyDescent="0.25">
      <c r="A857" s="96"/>
      <c r="B857" s="96"/>
      <c r="C857" s="96"/>
      <c r="D857" s="96"/>
      <c r="E857" s="96"/>
      <c r="F857" s="96"/>
      <c r="G857" s="96"/>
      <c r="H857" s="97"/>
      <c r="I857" s="96"/>
      <c r="J857" s="96"/>
      <c r="K857" s="96"/>
      <c r="L857" s="96"/>
      <c r="M857" s="96"/>
      <c r="N857" s="96"/>
      <c r="O857" s="96"/>
      <c r="P857" s="97"/>
    </row>
    <row r="858" spans="1:16" s="98" customFormat="1" ht="13.35" customHeight="1" x14ac:dyDescent="0.25">
      <c r="A858" s="96"/>
      <c r="B858" s="96"/>
      <c r="C858" s="96"/>
      <c r="D858" s="96"/>
      <c r="E858" s="96"/>
      <c r="F858" s="96"/>
      <c r="G858" s="96"/>
      <c r="H858" s="97"/>
      <c r="I858" s="96"/>
      <c r="J858" s="96"/>
      <c r="K858" s="96"/>
      <c r="L858" s="96"/>
      <c r="M858" s="96"/>
      <c r="N858" s="96"/>
      <c r="O858" s="96"/>
      <c r="P858" s="97"/>
    </row>
    <row r="859" spans="1:16" s="98" customFormat="1" ht="13.35" customHeight="1" x14ac:dyDescent="0.25">
      <c r="A859" s="96"/>
      <c r="B859" s="96"/>
      <c r="C859" s="96"/>
      <c r="D859" s="96"/>
      <c r="E859" s="96"/>
      <c r="F859" s="96"/>
      <c r="G859" s="96"/>
      <c r="H859" s="97"/>
      <c r="I859" s="96"/>
      <c r="J859" s="96"/>
      <c r="K859" s="96"/>
      <c r="L859" s="96"/>
      <c r="M859" s="96"/>
      <c r="N859" s="96"/>
      <c r="O859" s="96"/>
      <c r="P859" s="97"/>
    </row>
    <row r="860" spans="1:16" s="98" customFormat="1" ht="13.35" customHeight="1" x14ac:dyDescent="0.25">
      <c r="A860" s="96"/>
      <c r="B860" s="96"/>
      <c r="C860" s="96"/>
      <c r="D860" s="96"/>
      <c r="E860" s="96"/>
      <c r="F860" s="96"/>
      <c r="G860" s="96"/>
      <c r="H860" s="97"/>
      <c r="I860" s="96"/>
      <c r="J860" s="96"/>
      <c r="K860" s="96"/>
      <c r="L860" s="96"/>
      <c r="M860" s="96"/>
      <c r="N860" s="96"/>
      <c r="O860" s="96"/>
      <c r="P860" s="97"/>
    </row>
    <row r="861" spans="1:16" s="98" customFormat="1" ht="13.35" customHeight="1" x14ac:dyDescent="0.25">
      <c r="A861" s="96"/>
      <c r="B861" s="96"/>
      <c r="C861" s="96"/>
      <c r="D861" s="96"/>
      <c r="E861" s="96"/>
      <c r="F861" s="96"/>
      <c r="G861" s="96"/>
      <c r="H861" s="97"/>
      <c r="I861" s="96"/>
      <c r="J861" s="96"/>
      <c r="K861" s="96"/>
      <c r="L861" s="96"/>
      <c r="M861" s="96"/>
      <c r="N861" s="96"/>
      <c r="O861" s="96"/>
      <c r="P861" s="97"/>
    </row>
    <row r="862" spans="1:16" s="98" customFormat="1" ht="13.35" customHeight="1" x14ac:dyDescent="0.25">
      <c r="A862" s="96"/>
      <c r="B862" s="96"/>
      <c r="C862" s="96"/>
      <c r="D862" s="96"/>
      <c r="E862" s="96"/>
      <c r="F862" s="96"/>
      <c r="G862" s="96"/>
      <c r="H862" s="97"/>
      <c r="I862" s="96"/>
      <c r="J862" s="96"/>
      <c r="K862" s="96"/>
      <c r="L862" s="96"/>
      <c r="M862" s="96"/>
      <c r="N862" s="96"/>
      <c r="O862" s="96"/>
      <c r="P862" s="97"/>
    </row>
    <row r="863" spans="1:16" s="98" customFormat="1" ht="13.35" customHeight="1" x14ac:dyDescent="0.25">
      <c r="A863" s="96"/>
      <c r="B863" s="96"/>
      <c r="C863" s="96"/>
      <c r="D863" s="96"/>
      <c r="E863" s="96"/>
      <c r="F863" s="96"/>
      <c r="G863" s="96"/>
      <c r="H863" s="97"/>
      <c r="I863" s="96"/>
      <c r="J863" s="96"/>
      <c r="K863" s="96"/>
      <c r="L863" s="96"/>
      <c r="M863" s="96"/>
      <c r="N863" s="96"/>
      <c r="O863" s="96"/>
      <c r="P863" s="97"/>
    </row>
    <row r="864" spans="1:16" s="98" customFormat="1" ht="13.35" customHeight="1" x14ac:dyDescent="0.25">
      <c r="A864" s="96"/>
      <c r="B864" s="96"/>
      <c r="C864" s="96"/>
      <c r="D864" s="96"/>
      <c r="E864" s="96"/>
      <c r="F864" s="96"/>
      <c r="G864" s="96"/>
      <c r="H864" s="97"/>
      <c r="I864" s="96"/>
      <c r="J864" s="96"/>
      <c r="K864" s="96"/>
      <c r="L864" s="96"/>
      <c r="M864" s="96"/>
      <c r="N864" s="96"/>
      <c r="O864" s="96"/>
      <c r="P864" s="97"/>
    </row>
    <row r="865" spans="1:16" s="98" customFormat="1" ht="13.35" customHeight="1" x14ac:dyDescent="0.25">
      <c r="A865" s="96"/>
      <c r="B865" s="96"/>
      <c r="C865" s="96"/>
      <c r="D865" s="96"/>
      <c r="E865" s="96"/>
      <c r="F865" s="96"/>
      <c r="G865" s="96"/>
      <c r="H865" s="97"/>
      <c r="I865" s="96"/>
      <c r="J865" s="96"/>
      <c r="K865" s="96"/>
      <c r="L865" s="96"/>
      <c r="M865" s="96"/>
      <c r="N865" s="96"/>
      <c r="O865" s="96"/>
      <c r="P865" s="97"/>
    </row>
    <row r="866" spans="1:16" s="98" customFormat="1" ht="13.35" customHeight="1" x14ac:dyDescent="0.25">
      <c r="A866" s="96"/>
      <c r="B866" s="96"/>
      <c r="C866" s="96"/>
      <c r="D866" s="96"/>
      <c r="E866" s="96"/>
      <c r="F866" s="96"/>
      <c r="G866" s="96"/>
      <c r="H866" s="97"/>
      <c r="I866" s="96"/>
      <c r="J866" s="96"/>
      <c r="K866" s="96"/>
      <c r="L866" s="96"/>
      <c r="M866" s="96"/>
      <c r="N866" s="96"/>
      <c r="O866" s="96"/>
      <c r="P866" s="97"/>
    </row>
    <row r="867" spans="1:16" s="98" customFormat="1" ht="13.35" customHeight="1" x14ac:dyDescent="0.25">
      <c r="A867" s="96"/>
      <c r="B867" s="96"/>
      <c r="C867" s="96"/>
      <c r="D867" s="96"/>
      <c r="E867" s="96"/>
      <c r="F867" s="96"/>
      <c r="G867" s="96"/>
      <c r="H867" s="97"/>
      <c r="I867" s="96"/>
      <c r="J867" s="96"/>
      <c r="K867" s="96"/>
      <c r="L867" s="96"/>
      <c r="M867" s="96"/>
      <c r="N867" s="96"/>
      <c r="O867" s="96"/>
      <c r="P867" s="97"/>
    </row>
    <row r="868" spans="1:16" s="98" customFormat="1" ht="13.35" customHeight="1" x14ac:dyDescent="0.25">
      <c r="A868" s="96"/>
      <c r="B868" s="96"/>
      <c r="C868" s="96"/>
      <c r="D868" s="96"/>
      <c r="E868" s="96"/>
      <c r="F868" s="96"/>
      <c r="G868" s="96"/>
      <c r="H868" s="97"/>
      <c r="I868" s="96"/>
      <c r="J868" s="96"/>
      <c r="K868" s="96"/>
      <c r="L868" s="96"/>
      <c r="M868" s="96"/>
      <c r="N868" s="96"/>
      <c r="O868" s="96"/>
      <c r="P868" s="97"/>
    </row>
    <row r="869" spans="1:16" s="98" customFormat="1" ht="13.35" customHeight="1" x14ac:dyDescent="0.25">
      <c r="A869" s="96"/>
      <c r="B869" s="96"/>
      <c r="C869" s="96"/>
      <c r="D869" s="96"/>
      <c r="E869" s="96"/>
      <c r="F869" s="96"/>
      <c r="G869" s="96"/>
      <c r="H869" s="97"/>
      <c r="I869" s="96"/>
      <c r="J869" s="96"/>
      <c r="K869" s="96"/>
      <c r="L869" s="96"/>
      <c r="M869" s="96"/>
      <c r="N869" s="96"/>
      <c r="O869" s="96"/>
      <c r="P869" s="97"/>
    </row>
    <row r="870" spans="1:16" s="98" customFormat="1" ht="13.35" customHeight="1" x14ac:dyDescent="0.25">
      <c r="A870" s="96"/>
      <c r="B870" s="96"/>
      <c r="C870" s="96"/>
      <c r="D870" s="96"/>
      <c r="E870" s="96"/>
      <c r="F870" s="96"/>
      <c r="G870" s="96"/>
      <c r="H870" s="97"/>
      <c r="I870" s="96"/>
      <c r="J870" s="96"/>
      <c r="K870" s="96"/>
      <c r="L870" s="96"/>
      <c r="M870" s="96"/>
      <c r="N870" s="96"/>
      <c r="O870" s="96"/>
      <c r="P870" s="97"/>
    </row>
    <row r="871" spans="1:16" s="98" customFormat="1" ht="13.35" customHeight="1" x14ac:dyDescent="0.25">
      <c r="A871" s="96"/>
      <c r="B871" s="96"/>
      <c r="C871" s="96"/>
      <c r="D871" s="96"/>
      <c r="E871" s="96"/>
      <c r="F871" s="96"/>
      <c r="G871" s="96"/>
      <c r="H871" s="97"/>
      <c r="I871" s="96"/>
      <c r="J871" s="96"/>
      <c r="K871" s="96"/>
      <c r="L871" s="96"/>
      <c r="M871" s="96"/>
      <c r="N871" s="96"/>
      <c r="O871" s="96"/>
      <c r="P871" s="97"/>
    </row>
    <row r="872" spans="1:16" s="98" customFormat="1" ht="13.35" customHeight="1" x14ac:dyDescent="0.25">
      <c r="A872" s="96"/>
      <c r="B872" s="96"/>
      <c r="C872" s="96"/>
      <c r="D872" s="96"/>
      <c r="E872" s="96"/>
      <c r="F872" s="96"/>
      <c r="G872" s="96"/>
      <c r="H872" s="97"/>
      <c r="I872" s="96"/>
      <c r="J872" s="96"/>
      <c r="K872" s="96"/>
      <c r="L872" s="96"/>
      <c r="M872" s="96"/>
      <c r="N872" s="96"/>
      <c r="O872" s="96"/>
      <c r="P872" s="97"/>
    </row>
    <row r="873" spans="1:16" s="98" customFormat="1" ht="13.35" customHeight="1" x14ac:dyDescent="0.25">
      <c r="A873" s="96"/>
      <c r="B873" s="96"/>
      <c r="C873" s="96"/>
      <c r="D873" s="96"/>
      <c r="E873" s="96"/>
      <c r="F873" s="96"/>
      <c r="G873" s="96"/>
      <c r="H873" s="97"/>
      <c r="I873" s="96"/>
      <c r="J873" s="96"/>
      <c r="K873" s="96"/>
      <c r="L873" s="96"/>
      <c r="M873" s="96"/>
      <c r="N873" s="96"/>
      <c r="O873" s="96"/>
      <c r="P873" s="97"/>
    </row>
    <row r="874" spans="1:16" s="98" customFormat="1" ht="13.35" customHeight="1" x14ac:dyDescent="0.25">
      <c r="A874" s="96"/>
      <c r="B874" s="96"/>
      <c r="C874" s="96"/>
      <c r="D874" s="96"/>
      <c r="E874" s="96"/>
      <c r="F874" s="96"/>
      <c r="G874" s="96"/>
      <c r="H874" s="97"/>
      <c r="I874" s="96"/>
      <c r="J874" s="96"/>
      <c r="K874" s="96"/>
      <c r="L874" s="96"/>
      <c r="M874" s="96"/>
      <c r="N874" s="96"/>
      <c r="O874" s="96"/>
      <c r="P874" s="97"/>
    </row>
    <row r="875" spans="1:16" s="98" customFormat="1" ht="13.35" customHeight="1" x14ac:dyDescent="0.25">
      <c r="A875" s="96"/>
      <c r="B875" s="96"/>
      <c r="C875" s="96"/>
      <c r="D875" s="96"/>
      <c r="E875" s="96"/>
      <c r="F875" s="96"/>
      <c r="G875" s="96"/>
      <c r="H875" s="97"/>
      <c r="I875" s="96"/>
      <c r="J875" s="96"/>
      <c r="K875" s="96"/>
      <c r="L875" s="96"/>
      <c r="M875" s="96"/>
      <c r="N875" s="96"/>
      <c r="O875" s="96"/>
      <c r="P875" s="97"/>
    </row>
    <row r="876" spans="1:16" s="98" customFormat="1" ht="13.35" customHeight="1" x14ac:dyDescent="0.25">
      <c r="A876" s="96"/>
      <c r="B876" s="96"/>
      <c r="C876" s="96"/>
      <c r="D876" s="96"/>
      <c r="E876" s="96"/>
      <c r="F876" s="96"/>
      <c r="G876" s="96"/>
      <c r="H876" s="97"/>
      <c r="I876" s="96"/>
      <c r="J876" s="96"/>
      <c r="K876" s="96"/>
      <c r="L876" s="96"/>
      <c r="M876" s="96"/>
      <c r="N876" s="96"/>
      <c r="O876" s="96"/>
      <c r="P876" s="97"/>
    </row>
    <row r="877" spans="1:16" s="98" customFormat="1" ht="13.35" customHeight="1" x14ac:dyDescent="0.25">
      <c r="A877" s="96"/>
      <c r="B877" s="96"/>
      <c r="C877" s="96"/>
      <c r="D877" s="96"/>
      <c r="E877" s="96"/>
      <c r="F877" s="96"/>
      <c r="G877" s="96"/>
      <c r="H877" s="97"/>
      <c r="I877" s="96"/>
      <c r="J877" s="96"/>
      <c r="K877" s="96"/>
      <c r="L877" s="96"/>
      <c r="M877" s="96"/>
      <c r="N877" s="96"/>
      <c r="O877" s="96"/>
      <c r="P877" s="97"/>
    </row>
    <row r="878" spans="1:16" s="98" customFormat="1" ht="13.35" customHeight="1" x14ac:dyDescent="0.25">
      <c r="A878" s="96"/>
      <c r="B878" s="96"/>
      <c r="C878" s="96"/>
      <c r="D878" s="96"/>
      <c r="E878" s="96"/>
      <c r="F878" s="96"/>
      <c r="G878" s="96"/>
      <c r="H878" s="97"/>
      <c r="I878" s="96"/>
      <c r="J878" s="96"/>
      <c r="K878" s="96"/>
      <c r="L878" s="96"/>
      <c r="M878" s="96"/>
      <c r="N878" s="96"/>
      <c r="O878" s="96"/>
      <c r="P878" s="97"/>
    </row>
    <row r="879" spans="1:16" s="98" customFormat="1" ht="13.35" customHeight="1" x14ac:dyDescent="0.25">
      <c r="A879" s="96"/>
      <c r="B879" s="96"/>
      <c r="C879" s="96"/>
      <c r="D879" s="96"/>
      <c r="E879" s="96"/>
      <c r="F879" s="96"/>
      <c r="G879" s="96"/>
      <c r="H879" s="97"/>
      <c r="I879" s="96"/>
      <c r="J879" s="96"/>
      <c r="K879" s="96"/>
      <c r="L879" s="96"/>
      <c r="M879" s="96"/>
      <c r="N879" s="96"/>
      <c r="O879" s="96"/>
      <c r="P879" s="97"/>
    </row>
    <row r="880" spans="1:16" s="98" customFormat="1" ht="13.35" customHeight="1" x14ac:dyDescent="0.25">
      <c r="A880" s="96"/>
      <c r="B880" s="96"/>
      <c r="C880" s="96"/>
      <c r="D880" s="96"/>
      <c r="E880" s="96"/>
      <c r="F880" s="96"/>
      <c r="G880" s="96"/>
      <c r="H880" s="97"/>
      <c r="I880" s="96"/>
      <c r="J880" s="96"/>
      <c r="K880" s="96"/>
      <c r="L880" s="96"/>
      <c r="M880" s="96"/>
      <c r="N880" s="96"/>
      <c r="O880" s="96"/>
      <c r="P880" s="97"/>
    </row>
    <row r="881" spans="1:16" s="98" customFormat="1" ht="13.35" customHeight="1" x14ac:dyDescent="0.25">
      <c r="A881" s="96"/>
      <c r="B881" s="96"/>
      <c r="C881" s="96"/>
      <c r="D881" s="96"/>
      <c r="E881" s="96"/>
      <c r="F881" s="96"/>
      <c r="G881" s="96"/>
      <c r="H881" s="97"/>
      <c r="I881" s="96"/>
      <c r="J881" s="96"/>
      <c r="K881" s="96"/>
      <c r="L881" s="96"/>
      <c r="M881" s="96"/>
      <c r="N881" s="96"/>
      <c r="O881" s="96"/>
      <c r="P881" s="97"/>
    </row>
    <row r="882" spans="1:16" s="98" customFormat="1" ht="13.35" customHeight="1" x14ac:dyDescent="0.25">
      <c r="A882" s="96"/>
      <c r="B882" s="96"/>
      <c r="C882" s="96"/>
      <c r="D882" s="96"/>
      <c r="E882" s="96"/>
      <c r="F882" s="96"/>
      <c r="G882" s="96"/>
      <c r="H882" s="97"/>
      <c r="I882" s="96"/>
      <c r="J882" s="96"/>
      <c r="K882" s="96"/>
      <c r="L882" s="96"/>
      <c r="M882" s="96"/>
      <c r="N882" s="96"/>
      <c r="O882" s="96"/>
      <c r="P882" s="97"/>
    </row>
    <row r="883" spans="1:16" s="98" customFormat="1" ht="13.35" customHeight="1" x14ac:dyDescent="0.25">
      <c r="A883" s="96"/>
      <c r="B883" s="96"/>
      <c r="C883" s="96"/>
      <c r="D883" s="96"/>
      <c r="E883" s="96"/>
      <c r="F883" s="96"/>
      <c r="G883" s="96"/>
      <c r="H883" s="97"/>
      <c r="I883" s="96"/>
      <c r="J883" s="96"/>
      <c r="K883" s="96"/>
      <c r="L883" s="96"/>
      <c r="M883" s="96"/>
      <c r="N883" s="96"/>
      <c r="O883" s="96"/>
      <c r="P883" s="97"/>
    </row>
    <row r="884" spans="1:16" s="98" customFormat="1" ht="13.35" customHeight="1" x14ac:dyDescent="0.25">
      <c r="A884" s="96"/>
      <c r="B884" s="96"/>
      <c r="C884" s="96"/>
      <c r="D884" s="96"/>
      <c r="E884" s="96"/>
      <c r="F884" s="96"/>
      <c r="G884" s="96"/>
      <c r="H884" s="97"/>
      <c r="I884" s="96"/>
      <c r="J884" s="96"/>
      <c r="K884" s="96"/>
      <c r="L884" s="96"/>
      <c r="M884" s="96"/>
      <c r="N884" s="96"/>
      <c r="O884" s="96"/>
      <c r="P884" s="97"/>
    </row>
    <row r="885" spans="1:16" s="98" customFormat="1" ht="13.35" customHeight="1" x14ac:dyDescent="0.25">
      <c r="A885" s="96"/>
      <c r="B885" s="96"/>
      <c r="C885" s="96"/>
      <c r="D885" s="96"/>
      <c r="E885" s="96"/>
      <c r="F885" s="96"/>
      <c r="G885" s="96"/>
      <c r="H885" s="97"/>
      <c r="I885" s="96"/>
      <c r="J885" s="96"/>
      <c r="K885" s="96"/>
      <c r="L885" s="96"/>
      <c r="M885" s="96"/>
      <c r="N885" s="96"/>
      <c r="O885" s="96"/>
      <c r="P885" s="97"/>
    </row>
    <row r="886" spans="1:16" s="98" customFormat="1" ht="13.35" customHeight="1" x14ac:dyDescent="0.25">
      <c r="A886" s="96"/>
      <c r="B886" s="96"/>
      <c r="C886" s="96"/>
      <c r="D886" s="96"/>
      <c r="E886" s="96"/>
      <c r="F886" s="96"/>
      <c r="G886" s="96"/>
      <c r="H886" s="97"/>
      <c r="I886" s="96"/>
      <c r="J886" s="96"/>
      <c r="K886" s="96"/>
      <c r="L886" s="96"/>
      <c r="M886" s="96"/>
      <c r="N886" s="96"/>
      <c r="O886" s="96"/>
      <c r="P886" s="97"/>
    </row>
    <row r="887" spans="1:16" s="98" customFormat="1" ht="13.35" customHeight="1" x14ac:dyDescent="0.25">
      <c r="A887" s="96"/>
      <c r="B887" s="96"/>
      <c r="C887" s="96"/>
      <c r="D887" s="96"/>
      <c r="E887" s="96"/>
      <c r="F887" s="96"/>
      <c r="G887" s="96"/>
      <c r="H887" s="97"/>
      <c r="I887" s="96"/>
      <c r="J887" s="96"/>
      <c r="K887" s="96"/>
      <c r="L887" s="96"/>
      <c r="M887" s="96"/>
      <c r="N887" s="96"/>
      <c r="O887" s="96"/>
      <c r="P887" s="97"/>
    </row>
    <row r="888" spans="1:16" s="98" customFormat="1" ht="13.35" customHeight="1" x14ac:dyDescent="0.25">
      <c r="A888" s="96"/>
      <c r="B888" s="96"/>
      <c r="C888" s="96"/>
      <c r="D888" s="96"/>
      <c r="E888" s="96"/>
      <c r="F888" s="96"/>
      <c r="G888" s="96"/>
      <c r="H888" s="97"/>
      <c r="I888" s="96"/>
      <c r="J888" s="96"/>
      <c r="K888" s="96"/>
      <c r="L888" s="96"/>
      <c r="M888" s="96"/>
      <c r="N888" s="96"/>
      <c r="O888" s="96"/>
      <c r="P888" s="97"/>
    </row>
    <row r="889" spans="1:16" s="98" customFormat="1" ht="13.35" customHeight="1" x14ac:dyDescent="0.25">
      <c r="A889" s="96"/>
      <c r="B889" s="96"/>
      <c r="C889" s="96"/>
      <c r="D889" s="96"/>
      <c r="E889" s="96"/>
      <c r="F889" s="96"/>
      <c r="G889" s="96"/>
      <c r="H889" s="97"/>
      <c r="I889" s="96"/>
      <c r="J889" s="96"/>
      <c r="K889" s="96"/>
      <c r="L889" s="96"/>
      <c r="M889" s="96"/>
      <c r="N889" s="96"/>
      <c r="O889" s="96"/>
      <c r="P889" s="97"/>
    </row>
    <row r="890" spans="1:16" s="98" customFormat="1" ht="13.35" customHeight="1" x14ac:dyDescent="0.25">
      <c r="A890" s="96"/>
      <c r="B890" s="96"/>
      <c r="C890" s="96"/>
      <c r="D890" s="96"/>
      <c r="E890" s="96"/>
      <c r="F890" s="96"/>
      <c r="G890" s="96"/>
      <c r="H890" s="97"/>
      <c r="I890" s="96"/>
      <c r="J890" s="96"/>
      <c r="K890" s="96"/>
      <c r="L890" s="96"/>
      <c r="M890" s="96"/>
      <c r="N890" s="96"/>
      <c r="O890" s="96"/>
      <c r="P890" s="97"/>
    </row>
    <row r="891" spans="1:16" s="98" customFormat="1" ht="13.35" customHeight="1" x14ac:dyDescent="0.25">
      <c r="A891" s="96"/>
      <c r="B891" s="96"/>
      <c r="C891" s="96"/>
      <c r="D891" s="96"/>
      <c r="E891" s="96"/>
      <c r="F891" s="96"/>
      <c r="G891" s="96"/>
      <c r="H891" s="97"/>
      <c r="I891" s="96"/>
      <c r="J891" s="96"/>
      <c r="K891" s="96"/>
      <c r="L891" s="96"/>
      <c r="M891" s="96"/>
      <c r="N891" s="96"/>
      <c r="O891" s="96"/>
      <c r="P891" s="97"/>
    </row>
    <row r="892" spans="1:16" s="98" customFormat="1" ht="13.35" customHeight="1" x14ac:dyDescent="0.25">
      <c r="A892" s="96"/>
      <c r="B892" s="96"/>
      <c r="C892" s="96"/>
      <c r="D892" s="96"/>
      <c r="E892" s="96"/>
      <c r="F892" s="96"/>
      <c r="G892" s="96"/>
      <c r="H892" s="97"/>
      <c r="I892" s="96"/>
      <c r="J892" s="96"/>
      <c r="K892" s="96"/>
      <c r="L892" s="96"/>
      <c r="M892" s="96"/>
      <c r="N892" s="96"/>
      <c r="O892" s="96"/>
      <c r="P892" s="97"/>
    </row>
    <row r="893" spans="1:16" s="98" customFormat="1" ht="13.35" customHeight="1" x14ac:dyDescent="0.25">
      <c r="A893" s="96"/>
      <c r="B893" s="96"/>
      <c r="C893" s="96"/>
      <c r="D893" s="96"/>
      <c r="E893" s="96"/>
      <c r="F893" s="96"/>
      <c r="G893" s="96"/>
      <c r="H893" s="97"/>
      <c r="I893" s="96"/>
      <c r="J893" s="96"/>
      <c r="K893" s="96"/>
      <c r="L893" s="96"/>
      <c r="M893" s="96"/>
      <c r="N893" s="96"/>
      <c r="O893" s="96"/>
      <c r="P893" s="97"/>
    </row>
    <row r="894" spans="1:16" s="98" customFormat="1" ht="13.35" customHeight="1" x14ac:dyDescent="0.25">
      <c r="A894" s="96"/>
      <c r="B894" s="96"/>
      <c r="C894" s="96"/>
      <c r="D894" s="96"/>
      <c r="E894" s="96"/>
      <c r="F894" s="96"/>
      <c r="G894" s="96"/>
      <c r="H894" s="97"/>
      <c r="I894" s="96"/>
      <c r="J894" s="96"/>
      <c r="K894" s="96"/>
      <c r="L894" s="96"/>
      <c r="M894" s="96"/>
      <c r="N894" s="96"/>
      <c r="O894" s="96"/>
      <c r="P894" s="97"/>
    </row>
    <row r="895" spans="1:16" s="98" customFormat="1" ht="13.35" customHeight="1" x14ac:dyDescent="0.25">
      <c r="A895" s="96"/>
      <c r="B895" s="96"/>
      <c r="C895" s="96"/>
      <c r="D895" s="96"/>
      <c r="E895" s="96"/>
      <c r="F895" s="96"/>
      <c r="G895" s="96"/>
      <c r="H895" s="97"/>
      <c r="I895" s="96"/>
      <c r="J895" s="96"/>
      <c r="K895" s="96"/>
      <c r="L895" s="96"/>
      <c r="M895" s="96"/>
      <c r="N895" s="96"/>
      <c r="O895" s="96"/>
      <c r="P895" s="97"/>
    </row>
    <row r="896" spans="1:16" s="98" customFormat="1" ht="13.35" customHeight="1" x14ac:dyDescent="0.25">
      <c r="A896" s="96"/>
      <c r="B896" s="96"/>
      <c r="C896" s="96"/>
      <c r="D896" s="96"/>
      <c r="E896" s="96"/>
      <c r="F896" s="96"/>
      <c r="G896" s="96"/>
      <c r="H896" s="97"/>
      <c r="I896" s="96"/>
      <c r="J896" s="96"/>
      <c r="K896" s="96"/>
      <c r="L896" s="96"/>
      <c r="M896" s="96"/>
      <c r="N896" s="96"/>
      <c r="O896" s="96"/>
      <c r="P896" s="97"/>
    </row>
    <row r="897" spans="1:16" s="98" customFormat="1" ht="13.35" customHeight="1" x14ac:dyDescent="0.25">
      <c r="A897" s="96"/>
      <c r="B897" s="96"/>
      <c r="C897" s="96"/>
      <c r="D897" s="96"/>
      <c r="E897" s="96"/>
      <c r="F897" s="96"/>
      <c r="G897" s="96"/>
      <c r="H897" s="97"/>
      <c r="I897" s="96"/>
      <c r="J897" s="96"/>
      <c r="K897" s="96"/>
      <c r="L897" s="96"/>
      <c r="M897" s="96"/>
      <c r="N897" s="96"/>
      <c r="O897" s="96"/>
      <c r="P897" s="97"/>
    </row>
    <row r="898" spans="1:16" s="98" customFormat="1" ht="13.35" customHeight="1" x14ac:dyDescent="0.25">
      <c r="A898" s="96"/>
      <c r="B898" s="96"/>
      <c r="C898" s="96"/>
      <c r="D898" s="96"/>
      <c r="E898" s="96"/>
      <c r="F898" s="96"/>
      <c r="G898" s="96"/>
      <c r="H898" s="97"/>
      <c r="I898" s="96"/>
      <c r="J898" s="96"/>
      <c r="K898" s="96"/>
      <c r="L898" s="96"/>
      <c r="M898" s="96"/>
      <c r="N898" s="96"/>
      <c r="O898" s="96"/>
      <c r="P898" s="97"/>
    </row>
    <row r="899" spans="1:16" s="98" customFormat="1" ht="13.35" customHeight="1" x14ac:dyDescent="0.25">
      <c r="A899" s="96"/>
      <c r="B899" s="96"/>
      <c r="C899" s="96"/>
      <c r="D899" s="96"/>
      <c r="E899" s="96"/>
      <c r="F899" s="96"/>
      <c r="G899" s="96"/>
      <c r="H899" s="97"/>
      <c r="I899" s="96"/>
      <c r="J899" s="96"/>
      <c r="K899" s="96"/>
      <c r="L899" s="96"/>
      <c r="M899" s="96"/>
      <c r="N899" s="96"/>
      <c r="O899" s="96"/>
      <c r="P899" s="97"/>
    </row>
    <row r="900" spans="1:16" s="98" customFormat="1" ht="13.35" customHeight="1" x14ac:dyDescent="0.25">
      <c r="A900" s="96"/>
      <c r="B900" s="96"/>
      <c r="C900" s="96"/>
      <c r="D900" s="96"/>
      <c r="E900" s="96"/>
      <c r="F900" s="96"/>
      <c r="G900" s="96"/>
      <c r="H900" s="97"/>
      <c r="I900" s="96"/>
      <c r="J900" s="96"/>
      <c r="K900" s="96"/>
      <c r="L900" s="96"/>
      <c r="M900" s="96"/>
      <c r="N900" s="96"/>
      <c r="O900" s="96"/>
      <c r="P900" s="97"/>
    </row>
    <row r="901" spans="1:16" s="98" customFormat="1" ht="13.35" customHeight="1" x14ac:dyDescent="0.25">
      <c r="A901" s="96"/>
      <c r="B901" s="96"/>
      <c r="C901" s="96"/>
      <c r="D901" s="96"/>
      <c r="E901" s="96"/>
      <c r="F901" s="96"/>
      <c r="G901" s="96"/>
      <c r="H901" s="97"/>
      <c r="I901" s="96"/>
      <c r="J901" s="96"/>
      <c r="K901" s="96"/>
      <c r="L901" s="96"/>
      <c r="M901" s="96"/>
      <c r="N901" s="96"/>
      <c r="O901" s="96"/>
      <c r="P901" s="97"/>
    </row>
    <row r="902" spans="1:16" s="98" customFormat="1" ht="13.35" customHeight="1" x14ac:dyDescent="0.25">
      <c r="A902" s="96"/>
      <c r="B902" s="96"/>
      <c r="C902" s="96"/>
      <c r="D902" s="96"/>
      <c r="E902" s="96"/>
      <c r="F902" s="96"/>
      <c r="G902" s="96"/>
      <c r="H902" s="97"/>
      <c r="I902" s="96"/>
      <c r="J902" s="96"/>
      <c r="K902" s="96"/>
      <c r="L902" s="96"/>
      <c r="M902" s="96"/>
      <c r="N902" s="96"/>
      <c r="O902" s="96"/>
      <c r="P902" s="97"/>
    </row>
    <row r="903" spans="1:16" s="98" customFormat="1" ht="13.35" customHeight="1" x14ac:dyDescent="0.25">
      <c r="A903" s="96"/>
      <c r="B903" s="96"/>
      <c r="C903" s="96"/>
      <c r="D903" s="96"/>
      <c r="E903" s="96"/>
      <c r="F903" s="96"/>
      <c r="G903" s="96"/>
      <c r="H903" s="97"/>
      <c r="I903" s="96"/>
      <c r="J903" s="96"/>
      <c r="K903" s="96"/>
      <c r="L903" s="96"/>
      <c r="M903" s="96"/>
      <c r="N903" s="96"/>
      <c r="O903" s="96"/>
      <c r="P903" s="97"/>
    </row>
    <row r="904" spans="1:16" s="98" customFormat="1" ht="13.35" customHeight="1" x14ac:dyDescent="0.25">
      <c r="A904" s="96"/>
      <c r="B904" s="96"/>
      <c r="C904" s="96"/>
      <c r="D904" s="96"/>
      <c r="E904" s="96"/>
      <c r="F904" s="96"/>
      <c r="G904" s="96"/>
      <c r="H904" s="97"/>
      <c r="I904" s="96"/>
      <c r="J904" s="96"/>
      <c r="K904" s="96"/>
      <c r="L904" s="96"/>
      <c r="M904" s="96"/>
      <c r="N904" s="96"/>
      <c r="O904" s="96"/>
      <c r="P904" s="97"/>
    </row>
    <row r="905" spans="1:16" s="98" customFormat="1" ht="13.35" customHeight="1" x14ac:dyDescent="0.25">
      <c r="A905" s="96"/>
      <c r="B905" s="96"/>
      <c r="C905" s="96"/>
      <c r="D905" s="96"/>
      <c r="E905" s="96"/>
      <c r="F905" s="96"/>
      <c r="G905" s="96"/>
      <c r="H905" s="97"/>
      <c r="I905" s="96"/>
      <c r="J905" s="96"/>
      <c r="K905" s="96"/>
      <c r="L905" s="96"/>
      <c r="M905" s="96"/>
      <c r="N905" s="96"/>
      <c r="O905" s="96"/>
      <c r="P905" s="97"/>
    </row>
    <row r="906" spans="1:16" s="98" customFormat="1" ht="13.35" customHeight="1" x14ac:dyDescent="0.25">
      <c r="A906" s="96"/>
      <c r="B906" s="96"/>
      <c r="C906" s="96"/>
      <c r="D906" s="96"/>
      <c r="E906" s="96"/>
      <c r="F906" s="96"/>
      <c r="G906" s="96"/>
      <c r="H906" s="97"/>
      <c r="I906" s="96"/>
      <c r="J906" s="96"/>
      <c r="K906" s="96"/>
      <c r="L906" s="96"/>
      <c r="M906" s="96"/>
      <c r="N906" s="96"/>
      <c r="O906" s="96"/>
      <c r="P906" s="97"/>
    </row>
    <row r="907" spans="1:16" s="98" customFormat="1" ht="13.35" customHeight="1" x14ac:dyDescent="0.25">
      <c r="A907" s="96"/>
      <c r="B907" s="96"/>
      <c r="C907" s="96"/>
      <c r="D907" s="96"/>
      <c r="E907" s="96"/>
      <c r="F907" s="96"/>
      <c r="G907" s="96"/>
      <c r="H907" s="97"/>
      <c r="I907" s="96"/>
      <c r="J907" s="96"/>
      <c r="K907" s="96"/>
      <c r="L907" s="96"/>
      <c r="M907" s="96"/>
      <c r="N907" s="96"/>
      <c r="O907" s="96"/>
      <c r="P907" s="97"/>
    </row>
    <row r="908" spans="1:16" s="98" customFormat="1" ht="13.35" customHeight="1" x14ac:dyDescent="0.25">
      <c r="A908" s="96"/>
      <c r="B908" s="96"/>
      <c r="C908" s="96"/>
      <c r="D908" s="96"/>
      <c r="E908" s="96"/>
      <c r="F908" s="96"/>
      <c r="G908" s="96"/>
      <c r="H908" s="97"/>
      <c r="I908" s="96"/>
      <c r="J908" s="96"/>
      <c r="K908" s="96"/>
      <c r="L908" s="96"/>
      <c r="M908" s="96"/>
      <c r="N908" s="96"/>
      <c r="O908" s="96"/>
      <c r="P908" s="97"/>
    </row>
    <row r="909" spans="1:16" s="98" customFormat="1" ht="13.35" customHeight="1" x14ac:dyDescent="0.25">
      <c r="A909" s="96"/>
      <c r="B909" s="96"/>
      <c r="C909" s="96"/>
      <c r="D909" s="96"/>
      <c r="E909" s="96"/>
      <c r="F909" s="96"/>
      <c r="G909" s="96"/>
      <c r="H909" s="97"/>
      <c r="I909" s="96"/>
      <c r="J909" s="96"/>
      <c r="K909" s="96"/>
      <c r="L909" s="96"/>
      <c r="M909" s="96"/>
      <c r="N909" s="96"/>
      <c r="O909" s="96"/>
      <c r="P909" s="97"/>
    </row>
    <row r="910" spans="1:16" s="98" customFormat="1" ht="13.35" customHeight="1" x14ac:dyDescent="0.25">
      <c r="A910" s="96"/>
      <c r="B910" s="96"/>
      <c r="C910" s="96"/>
      <c r="D910" s="96"/>
      <c r="E910" s="96"/>
      <c r="F910" s="96"/>
      <c r="G910" s="96"/>
      <c r="H910" s="97"/>
      <c r="I910" s="96"/>
      <c r="J910" s="96"/>
      <c r="K910" s="96"/>
      <c r="L910" s="96"/>
      <c r="M910" s="96"/>
      <c r="N910" s="96"/>
      <c r="O910" s="96"/>
      <c r="P910" s="97"/>
    </row>
    <row r="911" spans="1:16" s="98" customFormat="1" ht="13.35" customHeight="1" x14ac:dyDescent="0.25">
      <c r="A911" s="96"/>
      <c r="B911" s="96"/>
      <c r="C911" s="96"/>
      <c r="D911" s="96"/>
      <c r="E911" s="96"/>
      <c r="F911" s="96"/>
      <c r="G911" s="96"/>
      <c r="H911" s="97"/>
      <c r="I911" s="96"/>
      <c r="J911" s="96"/>
      <c r="K911" s="96"/>
      <c r="L911" s="96"/>
      <c r="M911" s="96"/>
      <c r="N911" s="96"/>
      <c r="O911" s="96"/>
      <c r="P911" s="97"/>
    </row>
    <row r="912" spans="1:16" s="98" customFormat="1" ht="13.35" customHeight="1" x14ac:dyDescent="0.25">
      <c r="A912" s="96"/>
      <c r="B912" s="96"/>
      <c r="C912" s="96"/>
      <c r="D912" s="96"/>
      <c r="E912" s="96"/>
      <c r="F912" s="96"/>
      <c r="G912" s="96"/>
      <c r="H912" s="97"/>
      <c r="I912" s="96"/>
      <c r="J912" s="96"/>
      <c r="K912" s="96"/>
      <c r="L912" s="96"/>
      <c r="M912" s="96"/>
      <c r="N912" s="96"/>
      <c r="O912" s="96"/>
      <c r="P912" s="97"/>
    </row>
    <row r="913" spans="1:16" s="98" customFormat="1" ht="13.35" customHeight="1" x14ac:dyDescent="0.25">
      <c r="A913" s="96"/>
      <c r="B913" s="96"/>
      <c r="C913" s="96"/>
      <c r="D913" s="96"/>
      <c r="E913" s="96"/>
      <c r="F913" s="96"/>
      <c r="G913" s="96"/>
      <c r="H913" s="97"/>
      <c r="I913" s="96"/>
      <c r="J913" s="96"/>
      <c r="K913" s="96"/>
      <c r="L913" s="96"/>
      <c r="M913" s="96"/>
      <c r="N913" s="96"/>
      <c r="O913" s="96"/>
      <c r="P913" s="97"/>
    </row>
    <row r="914" spans="1:16" s="98" customFormat="1" ht="13.35" customHeight="1" x14ac:dyDescent="0.25">
      <c r="A914" s="96"/>
      <c r="B914" s="96"/>
      <c r="C914" s="96"/>
      <c r="D914" s="96"/>
      <c r="E914" s="96"/>
      <c r="F914" s="96"/>
      <c r="G914" s="96"/>
      <c r="H914" s="97"/>
      <c r="I914" s="96"/>
      <c r="J914" s="96"/>
      <c r="K914" s="96"/>
      <c r="L914" s="96"/>
      <c r="M914" s="96"/>
      <c r="N914" s="96"/>
      <c r="O914" s="96"/>
      <c r="P914" s="97"/>
    </row>
    <row r="915" spans="1:16" s="98" customFormat="1" ht="13.35" customHeight="1" x14ac:dyDescent="0.25">
      <c r="A915" s="96"/>
      <c r="B915" s="96"/>
      <c r="C915" s="96"/>
      <c r="D915" s="96"/>
      <c r="E915" s="96"/>
      <c r="F915" s="96"/>
      <c r="G915" s="96"/>
      <c r="H915" s="97"/>
      <c r="I915" s="96"/>
      <c r="J915" s="96"/>
      <c r="K915" s="96"/>
      <c r="L915" s="96"/>
      <c r="M915" s="96"/>
      <c r="N915" s="96"/>
      <c r="O915" s="96"/>
      <c r="P915" s="97"/>
    </row>
    <row r="916" spans="1:16" s="98" customFormat="1" ht="13.35" customHeight="1" x14ac:dyDescent="0.25">
      <c r="A916" s="96"/>
      <c r="B916" s="96"/>
      <c r="C916" s="96"/>
      <c r="D916" s="96"/>
      <c r="E916" s="96"/>
      <c r="F916" s="96"/>
      <c r="G916" s="96"/>
      <c r="H916" s="97"/>
      <c r="I916" s="96"/>
      <c r="J916" s="96"/>
      <c r="K916" s="96"/>
      <c r="L916" s="96"/>
      <c r="M916" s="96"/>
      <c r="N916" s="96"/>
      <c r="O916" s="96"/>
      <c r="P916" s="97"/>
    </row>
    <row r="917" spans="1:16" s="98" customFormat="1" ht="13.35" customHeight="1" x14ac:dyDescent="0.25">
      <c r="A917" s="96"/>
      <c r="B917" s="96"/>
      <c r="C917" s="96"/>
      <c r="D917" s="96"/>
      <c r="E917" s="96"/>
      <c r="F917" s="96"/>
      <c r="G917" s="96"/>
      <c r="H917" s="97"/>
      <c r="I917" s="96"/>
      <c r="J917" s="96"/>
      <c r="K917" s="96"/>
      <c r="L917" s="96"/>
      <c r="M917" s="96"/>
      <c r="N917" s="96"/>
      <c r="O917" s="96"/>
      <c r="P917" s="97"/>
    </row>
    <row r="918" spans="1:16" s="98" customFormat="1" ht="13.35" customHeight="1" x14ac:dyDescent="0.25">
      <c r="A918" s="96"/>
      <c r="B918" s="96"/>
      <c r="C918" s="96"/>
      <c r="D918" s="96"/>
      <c r="E918" s="96"/>
      <c r="F918" s="96"/>
      <c r="G918" s="96"/>
      <c r="H918" s="97"/>
      <c r="I918" s="96"/>
      <c r="J918" s="96"/>
      <c r="K918" s="96"/>
      <c r="L918" s="96"/>
      <c r="M918" s="96"/>
      <c r="N918" s="96"/>
      <c r="O918" s="96"/>
      <c r="P918" s="97"/>
    </row>
    <row r="919" spans="1:16" s="98" customFormat="1" ht="13.35" customHeight="1" x14ac:dyDescent="0.25">
      <c r="A919" s="96"/>
      <c r="B919" s="96"/>
      <c r="C919" s="96"/>
      <c r="D919" s="96"/>
      <c r="E919" s="96"/>
      <c r="F919" s="96"/>
      <c r="G919" s="96"/>
      <c r="H919" s="97"/>
      <c r="I919" s="96"/>
      <c r="J919" s="96"/>
      <c r="K919" s="96"/>
      <c r="L919" s="96"/>
      <c r="M919" s="96"/>
      <c r="N919" s="96"/>
      <c r="O919" s="96"/>
      <c r="P919" s="97"/>
    </row>
    <row r="920" spans="1:16" s="98" customFormat="1" ht="13.35" customHeight="1" x14ac:dyDescent="0.25">
      <c r="A920" s="96"/>
      <c r="B920" s="96"/>
      <c r="C920" s="96"/>
      <c r="D920" s="96"/>
      <c r="E920" s="96"/>
      <c r="F920" s="96"/>
      <c r="G920" s="96"/>
      <c r="H920" s="97"/>
      <c r="I920" s="96"/>
      <c r="J920" s="96"/>
      <c r="K920" s="96"/>
      <c r="L920" s="96"/>
      <c r="M920" s="96"/>
      <c r="N920" s="96"/>
      <c r="O920" s="96"/>
      <c r="P920" s="97"/>
    </row>
    <row r="921" spans="1:16" s="98" customFormat="1" ht="13.35" customHeight="1" x14ac:dyDescent="0.25">
      <c r="A921" s="96"/>
      <c r="B921" s="96"/>
      <c r="C921" s="96"/>
      <c r="D921" s="96"/>
      <c r="E921" s="96"/>
      <c r="F921" s="96"/>
      <c r="G921" s="96"/>
      <c r="H921" s="97"/>
      <c r="I921" s="96"/>
      <c r="J921" s="96"/>
      <c r="K921" s="96"/>
      <c r="L921" s="96"/>
      <c r="M921" s="96"/>
      <c r="N921" s="96"/>
      <c r="O921" s="96"/>
      <c r="P921" s="97"/>
    </row>
    <row r="922" spans="1:16" s="98" customFormat="1" ht="13.35" customHeight="1" x14ac:dyDescent="0.25">
      <c r="A922" s="96"/>
      <c r="B922" s="96"/>
      <c r="C922" s="96"/>
      <c r="D922" s="96"/>
      <c r="E922" s="96"/>
      <c r="F922" s="96"/>
      <c r="G922" s="96"/>
      <c r="H922" s="97"/>
      <c r="I922" s="96"/>
      <c r="J922" s="96"/>
      <c r="K922" s="96"/>
      <c r="L922" s="96"/>
      <c r="M922" s="96"/>
      <c r="N922" s="96"/>
      <c r="O922" s="96"/>
      <c r="P922" s="97"/>
    </row>
    <row r="923" spans="1:16" s="98" customFormat="1" ht="13.35" customHeight="1" x14ac:dyDescent="0.25">
      <c r="A923" s="96"/>
      <c r="B923" s="96"/>
      <c r="C923" s="96"/>
      <c r="D923" s="96"/>
      <c r="E923" s="96"/>
      <c r="F923" s="96"/>
      <c r="G923" s="96"/>
      <c r="H923" s="97"/>
      <c r="I923" s="96"/>
      <c r="J923" s="96"/>
      <c r="K923" s="96"/>
      <c r="L923" s="96"/>
      <c r="M923" s="96"/>
      <c r="N923" s="96"/>
      <c r="O923" s="96"/>
      <c r="P923" s="97"/>
    </row>
    <row r="924" spans="1:16" s="98" customFormat="1" ht="13.35" customHeight="1" x14ac:dyDescent="0.25">
      <c r="A924" s="96"/>
      <c r="B924" s="96"/>
      <c r="C924" s="96"/>
      <c r="D924" s="96"/>
      <c r="E924" s="96"/>
      <c r="F924" s="96"/>
      <c r="G924" s="96"/>
      <c r="H924" s="97"/>
      <c r="I924" s="96"/>
      <c r="J924" s="96"/>
      <c r="K924" s="96"/>
      <c r="L924" s="96"/>
      <c r="M924" s="96"/>
      <c r="N924" s="96"/>
      <c r="O924" s="96"/>
      <c r="P924" s="97"/>
    </row>
    <row r="925" spans="1:16" s="98" customFormat="1" ht="13.35" customHeight="1" x14ac:dyDescent="0.25">
      <c r="A925" s="96"/>
      <c r="B925" s="96"/>
      <c r="C925" s="96"/>
      <c r="D925" s="96"/>
      <c r="E925" s="96"/>
      <c r="F925" s="96"/>
      <c r="G925" s="96"/>
      <c r="H925" s="97"/>
      <c r="I925" s="96"/>
      <c r="J925" s="96"/>
      <c r="K925" s="96"/>
      <c r="L925" s="96"/>
      <c r="M925" s="96"/>
      <c r="N925" s="96"/>
      <c r="O925" s="96"/>
      <c r="P925" s="97"/>
    </row>
    <row r="926" spans="1:16" s="98" customFormat="1" ht="13.35" customHeight="1" x14ac:dyDescent="0.25">
      <c r="A926" s="96"/>
      <c r="B926" s="96"/>
      <c r="C926" s="96"/>
      <c r="D926" s="96"/>
      <c r="E926" s="96"/>
      <c r="F926" s="96"/>
      <c r="G926" s="96"/>
      <c r="H926" s="97"/>
      <c r="I926" s="96"/>
      <c r="J926" s="96"/>
      <c r="K926" s="96"/>
      <c r="L926" s="96"/>
      <c r="M926" s="96"/>
      <c r="N926" s="96"/>
      <c r="O926" s="96"/>
      <c r="P926" s="97"/>
    </row>
    <row r="927" spans="1:16" s="98" customFormat="1" ht="13.35" customHeight="1" x14ac:dyDescent="0.25">
      <c r="A927" s="96"/>
      <c r="B927" s="96"/>
      <c r="C927" s="96"/>
      <c r="D927" s="96"/>
      <c r="E927" s="96"/>
      <c r="F927" s="96"/>
      <c r="G927" s="96"/>
      <c r="H927" s="97"/>
      <c r="I927" s="96"/>
      <c r="J927" s="96"/>
      <c r="K927" s="96"/>
      <c r="L927" s="96"/>
      <c r="M927" s="96"/>
      <c r="N927" s="96"/>
      <c r="O927" s="96"/>
      <c r="P927" s="97"/>
    </row>
    <row r="928" spans="1:16" s="98" customFormat="1" ht="13.35" customHeight="1" x14ac:dyDescent="0.25">
      <c r="A928" s="96"/>
      <c r="B928" s="96"/>
      <c r="C928" s="96"/>
      <c r="D928" s="96"/>
      <c r="E928" s="96"/>
      <c r="F928" s="96"/>
      <c r="G928" s="96"/>
      <c r="H928" s="97"/>
      <c r="I928" s="96"/>
      <c r="J928" s="96"/>
      <c r="K928" s="96"/>
      <c r="L928" s="96"/>
      <c r="M928" s="96"/>
      <c r="N928" s="96"/>
      <c r="O928" s="96"/>
      <c r="P928" s="97"/>
    </row>
    <row r="929" spans="1:16" s="98" customFormat="1" ht="13.35" customHeight="1" x14ac:dyDescent="0.25">
      <c r="A929" s="96"/>
      <c r="B929" s="96"/>
      <c r="C929" s="96"/>
      <c r="D929" s="96"/>
      <c r="E929" s="96"/>
      <c r="F929" s="96"/>
      <c r="G929" s="96"/>
      <c r="H929" s="97"/>
      <c r="I929" s="96"/>
      <c r="J929" s="96"/>
      <c r="K929" s="96"/>
      <c r="L929" s="96"/>
      <c r="M929" s="96"/>
      <c r="N929" s="96"/>
      <c r="O929" s="96"/>
      <c r="P929" s="97"/>
    </row>
    <row r="930" spans="1:16" s="98" customFormat="1" ht="13.35" customHeight="1" x14ac:dyDescent="0.25">
      <c r="A930" s="96"/>
      <c r="B930" s="96"/>
      <c r="C930" s="96"/>
      <c r="D930" s="96"/>
      <c r="E930" s="96"/>
      <c r="F930" s="96"/>
      <c r="G930" s="96"/>
      <c r="H930" s="97"/>
      <c r="I930" s="96"/>
      <c r="J930" s="96"/>
      <c r="K930" s="96"/>
      <c r="L930" s="96"/>
      <c r="M930" s="96"/>
      <c r="N930" s="96"/>
      <c r="O930" s="96"/>
      <c r="P930" s="97"/>
    </row>
    <row r="931" spans="1:16" s="98" customFormat="1" ht="13.35" customHeight="1" x14ac:dyDescent="0.25">
      <c r="A931" s="96"/>
      <c r="B931" s="96"/>
      <c r="C931" s="96"/>
      <c r="D931" s="96"/>
      <c r="E931" s="96"/>
      <c r="F931" s="96"/>
      <c r="G931" s="96"/>
      <c r="H931" s="97"/>
      <c r="I931" s="96"/>
      <c r="J931" s="96"/>
      <c r="K931" s="96"/>
      <c r="L931" s="96"/>
      <c r="M931" s="96"/>
      <c r="N931" s="96"/>
      <c r="O931" s="96"/>
      <c r="P931" s="97"/>
    </row>
    <row r="932" spans="1:16" s="98" customFormat="1" ht="13.35" customHeight="1" x14ac:dyDescent="0.25">
      <c r="A932" s="96"/>
      <c r="B932" s="96"/>
      <c r="C932" s="96"/>
      <c r="D932" s="96"/>
      <c r="E932" s="96"/>
      <c r="F932" s="96"/>
      <c r="G932" s="96"/>
      <c r="H932" s="97"/>
      <c r="I932" s="96"/>
      <c r="J932" s="96"/>
      <c r="K932" s="96"/>
      <c r="L932" s="96"/>
      <c r="M932" s="96"/>
      <c r="N932" s="96"/>
      <c r="O932" s="96"/>
      <c r="P932" s="97"/>
    </row>
    <row r="933" spans="1:16" s="98" customFormat="1" ht="13.35" customHeight="1" x14ac:dyDescent="0.25">
      <c r="A933" s="96"/>
      <c r="B933" s="96"/>
      <c r="C933" s="96"/>
      <c r="D933" s="96"/>
      <c r="E933" s="96"/>
      <c r="F933" s="96"/>
      <c r="G933" s="96"/>
      <c r="H933" s="97"/>
      <c r="I933" s="96"/>
      <c r="J933" s="96"/>
      <c r="K933" s="96"/>
      <c r="L933" s="96"/>
      <c r="M933" s="96"/>
      <c r="N933" s="96"/>
      <c r="O933" s="96"/>
      <c r="P933" s="97"/>
    </row>
    <row r="934" spans="1:16" s="98" customFormat="1" ht="13.35" customHeight="1" x14ac:dyDescent="0.25">
      <c r="A934" s="96"/>
      <c r="B934" s="96"/>
      <c r="C934" s="96"/>
      <c r="D934" s="96"/>
      <c r="E934" s="96"/>
      <c r="F934" s="96"/>
      <c r="G934" s="96"/>
      <c r="H934" s="97"/>
      <c r="I934" s="96"/>
      <c r="J934" s="96"/>
      <c r="K934" s="96"/>
      <c r="L934" s="96"/>
      <c r="M934" s="96"/>
      <c r="N934" s="96"/>
      <c r="O934" s="96"/>
      <c r="P934" s="97"/>
    </row>
    <row r="935" spans="1:16" s="98" customFormat="1" ht="13.35" customHeight="1" x14ac:dyDescent="0.25">
      <c r="A935" s="96"/>
      <c r="B935" s="96"/>
      <c r="C935" s="96"/>
      <c r="D935" s="96"/>
      <c r="E935" s="96"/>
      <c r="F935" s="96"/>
      <c r="G935" s="96"/>
      <c r="H935" s="97"/>
      <c r="I935" s="96"/>
      <c r="J935" s="96"/>
      <c r="K935" s="96"/>
      <c r="L935" s="96"/>
      <c r="M935" s="96"/>
      <c r="N935" s="96"/>
      <c r="O935" s="96"/>
      <c r="P935" s="97"/>
    </row>
    <row r="936" spans="1:16" s="98" customFormat="1" ht="13.35" customHeight="1" x14ac:dyDescent="0.25">
      <c r="A936" s="96"/>
      <c r="B936" s="96"/>
      <c r="C936" s="96"/>
      <c r="D936" s="96"/>
      <c r="E936" s="96"/>
      <c r="F936" s="96"/>
      <c r="G936" s="96"/>
      <c r="H936" s="97"/>
      <c r="I936" s="96"/>
      <c r="J936" s="96"/>
      <c r="K936" s="96"/>
      <c r="L936" s="96"/>
      <c r="M936" s="96"/>
      <c r="N936" s="96"/>
      <c r="O936" s="96"/>
      <c r="P936" s="97"/>
    </row>
    <row r="937" spans="1:16" s="98" customFormat="1" ht="13.35" customHeight="1" x14ac:dyDescent="0.25">
      <c r="A937" s="96"/>
      <c r="B937" s="96"/>
      <c r="C937" s="96"/>
      <c r="D937" s="96"/>
      <c r="E937" s="96"/>
      <c r="F937" s="96"/>
      <c r="G937" s="96"/>
      <c r="H937" s="97"/>
      <c r="I937" s="96"/>
      <c r="J937" s="96"/>
      <c r="K937" s="96"/>
      <c r="L937" s="96"/>
      <c r="M937" s="96"/>
      <c r="N937" s="96"/>
      <c r="O937" s="96"/>
      <c r="P937" s="97"/>
    </row>
    <row r="938" spans="1:16" s="98" customFormat="1" ht="13.35" customHeight="1" x14ac:dyDescent="0.25">
      <c r="A938" s="96"/>
      <c r="B938" s="96"/>
      <c r="C938" s="96"/>
      <c r="D938" s="96"/>
      <c r="E938" s="96"/>
      <c r="F938" s="96"/>
      <c r="G938" s="96"/>
      <c r="H938" s="97"/>
      <c r="I938" s="96"/>
      <c r="J938" s="96"/>
      <c r="K938" s="96"/>
      <c r="L938" s="96"/>
      <c r="M938" s="96"/>
      <c r="N938" s="96"/>
      <c r="O938" s="96"/>
      <c r="P938" s="97"/>
    </row>
    <row r="939" spans="1:16" s="98" customFormat="1" ht="13.35" customHeight="1" x14ac:dyDescent="0.25">
      <c r="A939" s="96"/>
      <c r="B939" s="96"/>
      <c r="C939" s="96"/>
      <c r="D939" s="96"/>
      <c r="E939" s="96"/>
      <c r="F939" s="96"/>
      <c r="G939" s="96"/>
      <c r="H939" s="97"/>
      <c r="I939" s="96"/>
      <c r="J939" s="96"/>
      <c r="K939" s="96"/>
      <c r="L939" s="96"/>
      <c r="M939" s="96"/>
      <c r="N939" s="96"/>
      <c r="O939" s="96"/>
      <c r="P939" s="97"/>
    </row>
    <row r="940" spans="1:16" s="98" customFormat="1" ht="13.35" customHeight="1" x14ac:dyDescent="0.25">
      <c r="A940" s="96"/>
      <c r="B940" s="96"/>
      <c r="C940" s="96"/>
      <c r="D940" s="96"/>
      <c r="E940" s="96"/>
      <c r="F940" s="96"/>
      <c r="G940" s="96"/>
      <c r="H940" s="97"/>
      <c r="I940" s="96"/>
      <c r="J940" s="96"/>
      <c r="K940" s="96"/>
      <c r="L940" s="96"/>
      <c r="M940" s="96"/>
      <c r="N940" s="96"/>
      <c r="O940" s="96"/>
      <c r="P940" s="97"/>
    </row>
    <row r="941" spans="1:16" s="98" customFormat="1" ht="13.35" customHeight="1" x14ac:dyDescent="0.25">
      <c r="A941" s="96"/>
      <c r="B941" s="96"/>
      <c r="C941" s="96"/>
      <c r="D941" s="96"/>
      <c r="E941" s="96"/>
      <c r="F941" s="96"/>
      <c r="G941" s="96"/>
      <c r="H941" s="97"/>
      <c r="I941" s="96"/>
      <c r="J941" s="96"/>
      <c r="K941" s="96"/>
      <c r="L941" s="96"/>
      <c r="M941" s="96"/>
      <c r="N941" s="96"/>
      <c r="O941" s="96"/>
      <c r="P941" s="97"/>
    </row>
    <row r="942" spans="1:16" s="98" customFormat="1" ht="13.35" customHeight="1" x14ac:dyDescent="0.25">
      <c r="A942" s="96"/>
      <c r="B942" s="96"/>
      <c r="C942" s="96"/>
      <c r="D942" s="96"/>
      <c r="E942" s="96"/>
      <c r="F942" s="96"/>
      <c r="G942" s="96"/>
      <c r="H942" s="97"/>
      <c r="I942" s="96"/>
      <c r="J942" s="96"/>
      <c r="K942" s="96"/>
      <c r="L942" s="96"/>
      <c r="M942" s="96"/>
      <c r="N942" s="96"/>
      <c r="O942" s="96"/>
      <c r="P942" s="97"/>
    </row>
    <row r="943" spans="1:16" s="98" customFormat="1" ht="13.35" customHeight="1" x14ac:dyDescent="0.25">
      <c r="A943" s="96"/>
      <c r="B943" s="96"/>
      <c r="C943" s="96"/>
      <c r="D943" s="96"/>
      <c r="E943" s="96"/>
      <c r="F943" s="96"/>
      <c r="G943" s="96"/>
      <c r="H943" s="97"/>
      <c r="I943" s="96"/>
      <c r="J943" s="96"/>
      <c r="K943" s="96"/>
      <c r="L943" s="96"/>
      <c r="M943" s="96"/>
      <c r="N943" s="96"/>
      <c r="O943" s="96"/>
      <c r="P943" s="97"/>
    </row>
    <row r="944" spans="1:16" s="98" customFormat="1" ht="13.35" customHeight="1" x14ac:dyDescent="0.25">
      <c r="A944" s="96"/>
      <c r="B944" s="96"/>
      <c r="C944" s="96"/>
      <c r="D944" s="96"/>
      <c r="E944" s="96"/>
      <c r="F944" s="96"/>
      <c r="G944" s="96"/>
      <c r="H944" s="97"/>
      <c r="I944" s="96"/>
      <c r="J944" s="96"/>
      <c r="K944" s="96"/>
      <c r="L944" s="96"/>
      <c r="M944" s="96"/>
      <c r="N944" s="96"/>
      <c r="O944" s="96"/>
      <c r="P944" s="97"/>
    </row>
    <row r="945" spans="1:16" s="98" customFormat="1" ht="13.35" customHeight="1" x14ac:dyDescent="0.25">
      <c r="A945" s="96"/>
      <c r="B945" s="96"/>
      <c r="C945" s="96"/>
      <c r="D945" s="96"/>
      <c r="E945" s="96"/>
      <c r="F945" s="96"/>
      <c r="G945" s="96"/>
      <c r="H945" s="97"/>
      <c r="I945" s="96"/>
      <c r="J945" s="96"/>
      <c r="K945" s="96"/>
      <c r="L945" s="96"/>
      <c r="M945" s="96"/>
      <c r="N945" s="96"/>
      <c r="O945" s="96"/>
      <c r="P945" s="97"/>
    </row>
    <row r="946" spans="1:16" s="98" customFormat="1" ht="13.35" customHeight="1" x14ac:dyDescent="0.25">
      <c r="A946" s="96"/>
      <c r="B946" s="96"/>
      <c r="C946" s="96"/>
      <c r="D946" s="96"/>
      <c r="E946" s="96"/>
      <c r="F946" s="96"/>
      <c r="G946" s="96"/>
      <c r="H946" s="97"/>
      <c r="I946" s="96"/>
      <c r="J946" s="96"/>
      <c r="K946" s="96"/>
      <c r="L946" s="96"/>
      <c r="M946" s="96"/>
      <c r="N946" s="96"/>
      <c r="O946" s="96"/>
      <c r="P946" s="97"/>
    </row>
    <row r="947" spans="1:16" s="98" customFormat="1" ht="13.35" customHeight="1" x14ac:dyDescent="0.25">
      <c r="A947" s="96"/>
      <c r="B947" s="96"/>
      <c r="C947" s="96"/>
      <c r="D947" s="96"/>
      <c r="E947" s="96"/>
      <c r="F947" s="96"/>
      <c r="G947" s="96"/>
      <c r="H947" s="97"/>
      <c r="I947" s="96"/>
      <c r="J947" s="96"/>
      <c r="K947" s="96"/>
      <c r="L947" s="96"/>
      <c r="M947" s="96"/>
      <c r="N947" s="96"/>
      <c r="O947" s="96"/>
      <c r="P947" s="97"/>
    </row>
    <row r="948" spans="1:16" s="98" customFormat="1" ht="13.35" customHeight="1" x14ac:dyDescent="0.25">
      <c r="A948" s="96"/>
      <c r="B948" s="96"/>
      <c r="C948" s="96"/>
      <c r="D948" s="96"/>
      <c r="E948" s="96"/>
      <c r="F948" s="96"/>
      <c r="G948" s="96"/>
      <c r="H948" s="97"/>
      <c r="I948" s="96"/>
      <c r="J948" s="96"/>
      <c r="K948" s="96"/>
      <c r="L948" s="96"/>
      <c r="M948" s="96"/>
      <c r="N948" s="96"/>
      <c r="O948" s="96"/>
      <c r="P948" s="97"/>
    </row>
    <row r="949" spans="1:16" s="98" customFormat="1" ht="13.35" customHeight="1" x14ac:dyDescent="0.25">
      <c r="A949" s="96"/>
      <c r="B949" s="96"/>
      <c r="C949" s="96"/>
      <c r="D949" s="96"/>
      <c r="E949" s="96"/>
      <c r="F949" s="96"/>
      <c r="G949" s="96"/>
      <c r="H949" s="97"/>
      <c r="I949" s="96"/>
      <c r="J949" s="96"/>
      <c r="K949" s="96"/>
      <c r="L949" s="96"/>
      <c r="M949" s="96"/>
      <c r="N949" s="96"/>
      <c r="O949" s="96"/>
      <c r="P949" s="97"/>
    </row>
    <row r="950" spans="1:16" s="98" customFormat="1" ht="13.35" customHeight="1" x14ac:dyDescent="0.25">
      <c r="A950" s="96"/>
      <c r="B950" s="96"/>
      <c r="C950" s="96"/>
      <c r="D950" s="96"/>
      <c r="E950" s="96"/>
      <c r="F950" s="96"/>
      <c r="G950" s="96"/>
      <c r="H950" s="97"/>
      <c r="I950" s="96"/>
      <c r="J950" s="96"/>
      <c r="K950" s="96"/>
      <c r="L950" s="96"/>
      <c r="M950" s="96"/>
      <c r="N950" s="96"/>
      <c r="O950" s="96"/>
      <c r="P950" s="97"/>
    </row>
    <row r="951" spans="1:16" s="98" customFormat="1" ht="13.35" customHeight="1" x14ac:dyDescent="0.25">
      <c r="A951" s="96"/>
      <c r="B951" s="96"/>
      <c r="C951" s="96"/>
      <c r="D951" s="96"/>
      <c r="E951" s="96"/>
      <c r="F951" s="96"/>
      <c r="G951" s="96"/>
      <c r="H951" s="97"/>
      <c r="I951" s="96"/>
      <c r="J951" s="96"/>
      <c r="K951" s="96"/>
      <c r="L951" s="96"/>
      <c r="M951" s="96"/>
      <c r="N951" s="96"/>
      <c r="O951" s="96"/>
      <c r="P951" s="97"/>
    </row>
    <row r="952" spans="1:16" s="98" customFormat="1" ht="13.35" customHeight="1" x14ac:dyDescent="0.25">
      <c r="A952" s="96"/>
      <c r="B952" s="96"/>
      <c r="C952" s="96"/>
      <c r="D952" s="96"/>
      <c r="E952" s="96"/>
      <c r="F952" s="96"/>
      <c r="G952" s="96"/>
      <c r="H952" s="97"/>
      <c r="I952" s="96"/>
      <c r="J952" s="96"/>
      <c r="K952" s="96"/>
      <c r="L952" s="96"/>
      <c r="M952" s="96"/>
      <c r="N952" s="96"/>
      <c r="O952" s="96"/>
      <c r="P952" s="97"/>
    </row>
    <row r="953" spans="1:16" s="98" customFormat="1" ht="13.35" customHeight="1" x14ac:dyDescent="0.25">
      <c r="A953" s="96"/>
      <c r="B953" s="96"/>
      <c r="C953" s="96"/>
      <c r="D953" s="96"/>
      <c r="E953" s="96"/>
      <c r="F953" s="96"/>
      <c r="G953" s="96"/>
      <c r="H953" s="97"/>
      <c r="I953" s="96"/>
      <c r="J953" s="96"/>
      <c r="K953" s="96"/>
      <c r="L953" s="96"/>
      <c r="M953" s="96"/>
      <c r="N953" s="96"/>
      <c r="O953" s="96"/>
      <c r="P953" s="97"/>
    </row>
    <row r="954" spans="1:16" s="98" customFormat="1" ht="13.35" customHeight="1" x14ac:dyDescent="0.25">
      <c r="A954" s="96"/>
      <c r="B954" s="96"/>
      <c r="C954" s="96"/>
      <c r="D954" s="96"/>
      <c r="E954" s="96"/>
      <c r="F954" s="96"/>
      <c r="G954" s="96"/>
      <c r="H954" s="97"/>
      <c r="I954" s="96"/>
      <c r="J954" s="96"/>
      <c r="K954" s="96"/>
      <c r="L954" s="96"/>
      <c r="M954" s="96"/>
      <c r="N954" s="96"/>
      <c r="O954" s="96"/>
      <c r="P954" s="97"/>
    </row>
    <row r="955" spans="1:16" s="98" customFormat="1" ht="13.35" customHeight="1" x14ac:dyDescent="0.25">
      <c r="A955" s="96"/>
      <c r="B955" s="96"/>
      <c r="C955" s="96"/>
      <c r="D955" s="96"/>
      <c r="E955" s="96"/>
      <c r="F955" s="96"/>
      <c r="G955" s="96"/>
      <c r="H955" s="97"/>
      <c r="I955" s="96"/>
      <c r="J955" s="96"/>
      <c r="K955" s="96"/>
      <c r="L955" s="96"/>
      <c r="M955" s="96"/>
      <c r="N955" s="96"/>
      <c r="O955" s="96"/>
      <c r="P955" s="97"/>
    </row>
    <row r="956" spans="1:16" s="98" customFormat="1" ht="13.35" customHeight="1" x14ac:dyDescent="0.25">
      <c r="A956" s="96"/>
      <c r="B956" s="96"/>
      <c r="C956" s="96"/>
      <c r="D956" s="96"/>
      <c r="E956" s="96"/>
      <c r="F956" s="96"/>
      <c r="G956" s="96"/>
      <c r="H956" s="97"/>
      <c r="I956" s="96"/>
      <c r="J956" s="96"/>
      <c r="K956" s="96"/>
      <c r="L956" s="96"/>
      <c r="M956" s="96"/>
      <c r="N956" s="96"/>
      <c r="O956" s="96"/>
      <c r="P956" s="97"/>
    </row>
    <row r="957" spans="1:16" s="98" customFormat="1" ht="13.35" customHeight="1" x14ac:dyDescent="0.25">
      <c r="A957" s="96"/>
      <c r="B957" s="96"/>
      <c r="C957" s="96"/>
      <c r="D957" s="96"/>
      <c r="E957" s="96"/>
      <c r="F957" s="96"/>
      <c r="G957" s="96"/>
      <c r="H957" s="97"/>
      <c r="I957" s="96"/>
      <c r="J957" s="96"/>
      <c r="K957" s="96"/>
      <c r="L957" s="96"/>
      <c r="M957" s="96"/>
      <c r="N957" s="96"/>
      <c r="O957" s="96"/>
      <c r="P957" s="97"/>
    </row>
    <row r="958" spans="1:16" s="98" customFormat="1" ht="13.35" customHeight="1" x14ac:dyDescent="0.25">
      <c r="A958" s="96"/>
      <c r="B958" s="96"/>
      <c r="C958" s="96"/>
      <c r="D958" s="96"/>
      <c r="E958" s="96"/>
      <c r="F958" s="96"/>
      <c r="G958" s="96"/>
      <c r="H958" s="97"/>
      <c r="I958" s="96"/>
      <c r="J958" s="96"/>
      <c r="K958" s="96"/>
      <c r="L958" s="96"/>
      <c r="M958" s="96"/>
      <c r="N958" s="96"/>
      <c r="O958" s="96"/>
      <c r="P958" s="97"/>
    </row>
    <row r="959" spans="1:16" s="98" customFormat="1" ht="13.35" customHeight="1" x14ac:dyDescent="0.25">
      <c r="A959" s="96"/>
      <c r="B959" s="96"/>
      <c r="C959" s="96"/>
      <c r="D959" s="96"/>
      <c r="E959" s="96"/>
      <c r="F959" s="96"/>
      <c r="G959" s="96"/>
      <c r="H959" s="97"/>
      <c r="I959" s="96"/>
      <c r="J959" s="96"/>
      <c r="K959" s="96"/>
      <c r="L959" s="96"/>
      <c r="M959" s="96"/>
      <c r="N959" s="96"/>
      <c r="O959" s="96"/>
      <c r="P959" s="97"/>
    </row>
  </sheetData>
  <mergeCells count="34">
    <mergeCell ref="A11:D11"/>
    <mergeCell ref="B31:C31"/>
    <mergeCell ref="B32:C32"/>
    <mergeCell ref="B33:C33"/>
    <mergeCell ref="B22:B23"/>
    <mergeCell ref="B24:B25"/>
    <mergeCell ref="B26:B27"/>
    <mergeCell ref="B18:B19"/>
    <mergeCell ref="B20:B21"/>
    <mergeCell ref="A41:B41"/>
    <mergeCell ref="F41:G41"/>
    <mergeCell ref="C43:E43"/>
    <mergeCell ref="B35:C35"/>
    <mergeCell ref="B36:C36"/>
    <mergeCell ref="A40:B40"/>
    <mergeCell ref="F40:G40"/>
    <mergeCell ref="E38:F38"/>
    <mergeCell ref="I11:L11"/>
    <mergeCell ref="J18:J19"/>
    <mergeCell ref="J20:J21"/>
    <mergeCell ref="J22:J23"/>
    <mergeCell ref="J24:J25"/>
    <mergeCell ref="J26:J27"/>
    <mergeCell ref="J31:K31"/>
    <mergeCell ref="J32:K32"/>
    <mergeCell ref="J33:K33"/>
    <mergeCell ref="J35:K35"/>
    <mergeCell ref="K43:M43"/>
    <mergeCell ref="J36:K36"/>
    <mergeCell ref="M38:N38"/>
    <mergeCell ref="I40:J40"/>
    <mergeCell ref="N40:O40"/>
    <mergeCell ref="I41:J41"/>
    <mergeCell ref="N41:O41"/>
  </mergeCells>
  <printOptions horizontalCentered="1"/>
  <pageMargins left="0" right="0" top="0" bottom="0" header="0" footer="0"/>
  <pageSetup paperSize="9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91E2-ADC9-4CB8-8759-FD38FE633C09}">
  <dimension ref="A1:AV44"/>
  <sheetViews>
    <sheetView tabSelected="1" zoomScaleNormal="100" workbookViewId="0">
      <selection activeCell="Q31" sqref="Q31"/>
    </sheetView>
  </sheetViews>
  <sheetFormatPr defaultRowHeight="15.75" x14ac:dyDescent="0.25"/>
  <cols>
    <col min="1" max="1" width="3.42578125" style="315" bestFit="1" customWidth="1"/>
    <col min="2" max="2" width="13.7109375" style="315" bestFit="1" customWidth="1"/>
    <col min="3" max="3" width="16.5703125" style="315" bestFit="1" customWidth="1"/>
    <col min="4" max="4" width="11.5703125" style="315" bestFit="1" customWidth="1"/>
    <col min="5" max="5" width="4.85546875" style="315" bestFit="1" customWidth="1"/>
    <col min="6" max="6" width="9.140625" style="315"/>
    <col min="7" max="7" width="3.7109375" style="315" customWidth="1"/>
    <col min="8" max="8" width="3.42578125" style="315" bestFit="1" customWidth="1"/>
    <col min="9" max="9" width="13.7109375" style="315" bestFit="1" customWidth="1"/>
    <col min="10" max="10" width="16.5703125" style="315" bestFit="1" customWidth="1"/>
    <col min="11" max="11" width="11.5703125" style="315" bestFit="1" customWidth="1"/>
    <col min="12" max="12" width="4.85546875" style="315" bestFit="1" customWidth="1"/>
    <col min="13" max="13" width="4.7109375" style="315" bestFit="1" customWidth="1"/>
    <col min="14" max="14" width="3.7109375" style="315" customWidth="1"/>
    <col min="15" max="15" width="3.42578125" style="315" bestFit="1" customWidth="1"/>
    <col min="16" max="16" width="13.7109375" style="315" bestFit="1" customWidth="1"/>
    <col min="17" max="17" width="16.5703125" style="315" bestFit="1" customWidth="1"/>
    <col min="18" max="18" width="11.5703125" style="315" bestFit="1" customWidth="1"/>
    <col min="19" max="19" width="4.85546875" style="315" bestFit="1" customWidth="1"/>
    <col min="20" max="20" width="4.7109375" style="315" bestFit="1" customWidth="1"/>
    <col min="21" max="21" width="3.7109375" style="315" customWidth="1"/>
    <col min="22" max="22" width="3.42578125" style="315" bestFit="1" customWidth="1"/>
    <col min="23" max="23" width="13.7109375" style="315" bestFit="1" customWidth="1"/>
    <col min="24" max="24" width="16.5703125" style="315" bestFit="1" customWidth="1"/>
    <col min="25" max="25" width="11.5703125" style="315" bestFit="1" customWidth="1"/>
    <col min="26" max="26" width="4.85546875" style="315" bestFit="1" customWidth="1"/>
    <col min="27" max="27" width="4.7109375" style="315" bestFit="1" customWidth="1"/>
    <col min="28" max="28" width="3.7109375" style="315" customWidth="1"/>
    <col min="29" max="29" width="3.42578125" style="315" bestFit="1" customWidth="1"/>
    <col min="30" max="30" width="13.7109375" style="315" bestFit="1" customWidth="1"/>
    <col min="31" max="31" width="16.5703125" style="315" bestFit="1" customWidth="1"/>
    <col min="32" max="32" width="11.5703125" style="315" bestFit="1" customWidth="1"/>
    <col min="33" max="33" width="4.85546875" style="315" bestFit="1" customWidth="1"/>
    <col min="34" max="34" width="4.7109375" style="315" bestFit="1" customWidth="1"/>
    <col min="35" max="35" width="3.7109375" style="315" customWidth="1"/>
    <col min="36" max="36" width="3.42578125" style="315" bestFit="1" customWidth="1"/>
    <col min="37" max="37" width="13.7109375" style="315" bestFit="1" customWidth="1"/>
    <col min="38" max="38" width="16.5703125" style="315" bestFit="1" customWidth="1"/>
    <col min="39" max="39" width="11.5703125" style="315" bestFit="1" customWidth="1"/>
    <col min="40" max="40" width="4.85546875" style="315" bestFit="1" customWidth="1"/>
    <col min="41" max="41" width="4.7109375" style="315" bestFit="1" customWidth="1"/>
    <col min="42" max="42" width="3.7109375" style="315" customWidth="1"/>
    <col min="43" max="43" width="7.85546875" style="315" bestFit="1" customWidth="1"/>
    <col min="44" max="44" width="13.7109375" style="315" bestFit="1" customWidth="1"/>
    <col min="45" max="45" width="16.5703125" style="315" bestFit="1" customWidth="1"/>
    <col min="46" max="46" width="11.5703125" style="315" bestFit="1" customWidth="1"/>
    <col min="47" max="47" width="4.85546875" style="315" bestFit="1" customWidth="1"/>
    <col min="48" max="48" width="4.7109375" style="315" bestFit="1" customWidth="1"/>
    <col min="49" max="16384" width="9.140625" style="315"/>
  </cols>
  <sheetData>
    <row r="1" spans="1:48" x14ac:dyDescent="0.25">
      <c r="A1" s="293"/>
      <c r="B1" s="293"/>
      <c r="C1" s="294" t="s">
        <v>201</v>
      </c>
      <c r="D1" s="295"/>
      <c r="E1" s="295"/>
      <c r="F1" s="295"/>
      <c r="H1" s="293"/>
      <c r="I1" s="293"/>
      <c r="J1" s="294" t="s">
        <v>202</v>
      </c>
      <c r="K1" s="295"/>
      <c r="L1" s="295"/>
      <c r="M1" s="295"/>
      <c r="O1" s="293"/>
      <c r="P1" s="293"/>
      <c r="Q1" s="294" t="s">
        <v>203</v>
      </c>
      <c r="R1" s="295"/>
      <c r="S1" s="295"/>
      <c r="T1" s="295"/>
      <c r="V1" s="293"/>
      <c r="W1" s="293"/>
      <c r="X1" s="294" t="s">
        <v>204</v>
      </c>
      <c r="Y1" s="295"/>
      <c r="Z1" s="295"/>
      <c r="AA1" s="295"/>
      <c r="AC1" s="293"/>
      <c r="AD1" s="293"/>
      <c r="AE1" s="294" t="s">
        <v>205</v>
      </c>
      <c r="AF1" s="295"/>
      <c r="AG1" s="295"/>
      <c r="AH1" s="295"/>
      <c r="AJ1" s="325"/>
      <c r="AK1" s="325"/>
      <c r="AL1" s="326" t="s">
        <v>237</v>
      </c>
      <c r="AM1" s="327"/>
      <c r="AN1" s="327"/>
      <c r="AO1" s="327"/>
      <c r="AP1" s="318"/>
      <c r="AQ1" s="325"/>
      <c r="AR1" s="325"/>
      <c r="AS1" s="326" t="s">
        <v>238</v>
      </c>
      <c r="AT1" s="327"/>
      <c r="AU1" s="327"/>
      <c r="AV1" s="327"/>
    </row>
    <row r="2" spans="1:48" x14ac:dyDescent="0.25">
      <c r="A2" s="296"/>
      <c r="B2" s="296"/>
      <c r="C2" s="296"/>
      <c r="D2" s="296"/>
      <c r="E2" s="296"/>
      <c r="F2" s="296"/>
      <c r="H2" s="296"/>
      <c r="I2" s="296"/>
      <c r="J2" s="296"/>
      <c r="K2" s="296"/>
      <c r="L2" s="296"/>
      <c r="M2" s="296"/>
      <c r="O2" s="296"/>
      <c r="P2" s="296"/>
      <c r="Q2" s="296"/>
      <c r="R2" s="296"/>
      <c r="S2" s="296"/>
      <c r="T2" s="296"/>
      <c r="V2" s="296"/>
      <c r="W2" s="296"/>
      <c r="X2" s="296"/>
      <c r="Y2" s="296"/>
      <c r="Z2" s="296"/>
      <c r="AA2" s="296"/>
      <c r="AC2" s="296"/>
      <c r="AD2" s="296"/>
      <c r="AE2" s="296"/>
      <c r="AF2" s="296"/>
      <c r="AG2" s="296"/>
      <c r="AH2" s="296"/>
      <c r="AJ2" s="328"/>
      <c r="AK2" s="328"/>
      <c r="AL2" s="328"/>
      <c r="AM2" s="328"/>
      <c r="AN2" s="328"/>
      <c r="AO2" s="328"/>
      <c r="AP2" s="318"/>
      <c r="AQ2" s="328"/>
      <c r="AR2" s="328"/>
      <c r="AS2" s="328"/>
      <c r="AT2" s="328"/>
      <c r="AU2" s="328"/>
      <c r="AV2" s="328"/>
    </row>
    <row r="3" spans="1:48" x14ac:dyDescent="0.25">
      <c r="A3" s="297" t="s">
        <v>196</v>
      </c>
      <c r="B3" s="298" t="s">
        <v>197</v>
      </c>
      <c r="C3" s="299" t="s">
        <v>3</v>
      </c>
      <c r="D3" s="300" t="s">
        <v>198</v>
      </c>
      <c r="E3" s="301" t="s">
        <v>199</v>
      </c>
      <c r="F3" s="302" t="s">
        <v>200</v>
      </c>
      <c r="H3" s="297" t="s">
        <v>196</v>
      </c>
      <c r="I3" s="298" t="s">
        <v>197</v>
      </c>
      <c r="J3" s="299" t="s">
        <v>3</v>
      </c>
      <c r="K3" s="300" t="s">
        <v>198</v>
      </c>
      <c r="L3" s="301" t="s">
        <v>199</v>
      </c>
      <c r="M3" s="302" t="s">
        <v>200</v>
      </c>
      <c r="O3" s="297" t="s">
        <v>196</v>
      </c>
      <c r="P3" s="298" t="s">
        <v>197</v>
      </c>
      <c r="Q3" s="299" t="s">
        <v>3</v>
      </c>
      <c r="R3" s="300" t="s">
        <v>198</v>
      </c>
      <c r="S3" s="301" t="s">
        <v>199</v>
      </c>
      <c r="T3" s="302" t="s">
        <v>200</v>
      </c>
      <c r="V3" s="297" t="s">
        <v>196</v>
      </c>
      <c r="W3" s="298" t="s">
        <v>197</v>
      </c>
      <c r="X3" s="299" t="s">
        <v>3</v>
      </c>
      <c r="Y3" s="300" t="s">
        <v>198</v>
      </c>
      <c r="Z3" s="301" t="s">
        <v>199</v>
      </c>
      <c r="AA3" s="302" t="s">
        <v>200</v>
      </c>
      <c r="AC3" s="297" t="s">
        <v>196</v>
      </c>
      <c r="AD3" s="298" t="s">
        <v>197</v>
      </c>
      <c r="AE3" s="299" t="s">
        <v>3</v>
      </c>
      <c r="AF3" s="300" t="s">
        <v>198</v>
      </c>
      <c r="AG3" s="301" t="s">
        <v>199</v>
      </c>
      <c r="AH3" s="302" t="s">
        <v>200</v>
      </c>
      <c r="AJ3" s="329" t="s">
        <v>196</v>
      </c>
      <c r="AK3" s="330" t="s">
        <v>197</v>
      </c>
      <c r="AL3" s="331" t="s">
        <v>3</v>
      </c>
      <c r="AM3" s="332" t="s">
        <v>198</v>
      </c>
      <c r="AN3" s="333" t="s">
        <v>199</v>
      </c>
      <c r="AO3" s="334" t="s">
        <v>200</v>
      </c>
      <c r="AP3" s="318"/>
      <c r="AQ3" s="329" t="s">
        <v>196</v>
      </c>
      <c r="AR3" s="330" t="s">
        <v>197</v>
      </c>
      <c r="AS3" s="331" t="s">
        <v>3</v>
      </c>
      <c r="AT3" s="332" t="s">
        <v>198</v>
      </c>
      <c r="AU3" s="333" t="s">
        <v>199</v>
      </c>
      <c r="AV3" s="334" t="s">
        <v>200</v>
      </c>
    </row>
    <row r="4" spans="1:48" x14ac:dyDescent="0.25">
      <c r="A4" s="303" cm="1">
        <f t="array" ref="A4:A14">_xlfn.SEQUENCE(COUNTA($B$4:$B$18))</f>
        <v>1</v>
      </c>
      <c r="B4" s="304" t="s">
        <v>110</v>
      </c>
      <c r="C4" s="305" t="s">
        <v>111</v>
      </c>
      <c r="D4" s="306">
        <v>41316</v>
      </c>
      <c r="E4" s="307" t="s">
        <v>148</v>
      </c>
      <c r="F4" s="308" t="s">
        <v>17</v>
      </c>
      <c r="H4" s="303" cm="1">
        <f t="array" ref="H4:H18">_xlfn.SEQUENCE(COUNTA($I$4:$I$18))</f>
        <v>1</v>
      </c>
      <c r="I4" s="304" t="s">
        <v>92</v>
      </c>
      <c r="J4" s="305"/>
      <c r="K4" s="306"/>
      <c r="L4" s="307"/>
      <c r="M4" s="308"/>
      <c r="O4" s="303" cm="1">
        <f t="array" ref="O4:O11">_xlfn.SEQUENCE(COUNTA($P$4:$P$18))</f>
        <v>1</v>
      </c>
      <c r="P4" s="304" t="s">
        <v>138</v>
      </c>
      <c r="Q4" s="305" t="s">
        <v>131</v>
      </c>
      <c r="R4" s="306"/>
      <c r="S4" s="307"/>
      <c r="T4" s="308"/>
      <c r="V4" s="303" cm="1">
        <f t="array" ref="V4:V15">_xlfn.SEQUENCE(COUNTA($W$4:$W$18))</f>
        <v>1</v>
      </c>
      <c r="W4" s="304" t="s">
        <v>179</v>
      </c>
      <c r="X4" s="305" t="s">
        <v>180</v>
      </c>
      <c r="Y4" s="306"/>
      <c r="Z4" s="307"/>
      <c r="AA4" s="308"/>
      <c r="AC4" s="303" cm="1">
        <f t="array" ref="AC4:AC10">_xlfn.SEQUENCE(COUNTA($AD$4:$AD$18))</f>
        <v>1</v>
      </c>
      <c r="AD4" s="304" t="s">
        <v>212</v>
      </c>
      <c r="AE4" s="305" t="s">
        <v>213</v>
      </c>
      <c r="AF4" s="306"/>
      <c r="AG4" s="307"/>
      <c r="AH4" s="308"/>
      <c r="AJ4" s="335" t="e" cm="1" vm="1">
        <f t="array" ref="AJ4">_xlfn.SEQUENCE(COUNTA($AK$4:$AK$18))</f>
        <v>#VALUE!</v>
      </c>
      <c r="AK4" s="336"/>
      <c r="AL4" s="337"/>
      <c r="AM4" s="338"/>
      <c r="AN4" s="339"/>
      <c r="AO4" s="340"/>
      <c r="AP4" s="318"/>
      <c r="AQ4" s="335" t="e" cm="1" vm="1">
        <f t="array" ref="AQ4">_xlfn.SEQUENCE(COUNTA($AR$4:$AR$18))</f>
        <v>#VALUE!</v>
      </c>
      <c r="AR4" s="336"/>
      <c r="AS4" s="337"/>
      <c r="AT4" s="338"/>
      <c r="AU4" s="339"/>
      <c r="AV4" s="340"/>
    </row>
    <row r="5" spans="1:48" x14ac:dyDescent="0.25">
      <c r="A5" s="303">
        <v>2</v>
      </c>
      <c r="B5" s="309" t="s">
        <v>147</v>
      </c>
      <c r="C5" s="310" t="s">
        <v>112</v>
      </c>
      <c r="D5" s="311">
        <v>39969</v>
      </c>
      <c r="E5" s="312" t="s">
        <v>149</v>
      </c>
      <c r="F5" s="313" t="s">
        <v>25</v>
      </c>
      <c r="H5" s="303">
        <v>2</v>
      </c>
      <c r="I5" s="309" t="s">
        <v>129</v>
      </c>
      <c r="J5" s="310" t="s">
        <v>115</v>
      </c>
      <c r="K5" s="311"/>
      <c r="L5" s="312"/>
      <c r="M5" s="313"/>
      <c r="O5" s="303">
        <v>2</v>
      </c>
      <c r="P5" s="309" t="s">
        <v>140</v>
      </c>
      <c r="Q5" s="310" t="s">
        <v>132</v>
      </c>
      <c r="R5" s="311"/>
      <c r="S5" s="312"/>
      <c r="T5" s="313"/>
      <c r="V5" s="303">
        <v>2</v>
      </c>
      <c r="W5" s="309" t="s">
        <v>181</v>
      </c>
      <c r="X5" s="310" t="s">
        <v>182</v>
      </c>
      <c r="Y5" s="311"/>
      <c r="Z5" s="312"/>
      <c r="AA5" s="313"/>
      <c r="AC5" s="303">
        <v>2</v>
      </c>
      <c r="AD5" s="309" t="s">
        <v>214</v>
      </c>
      <c r="AE5" s="310" t="s">
        <v>215</v>
      </c>
      <c r="AF5" s="311"/>
      <c r="AG5" s="312"/>
      <c r="AH5" s="313"/>
      <c r="AJ5" s="335"/>
      <c r="AK5" s="341"/>
      <c r="AL5" s="342"/>
      <c r="AM5" s="343"/>
      <c r="AN5" s="344"/>
      <c r="AO5" s="345"/>
      <c r="AP5" s="318"/>
      <c r="AQ5" s="335"/>
      <c r="AR5" s="341"/>
      <c r="AS5" s="342"/>
      <c r="AT5" s="343"/>
      <c r="AU5" s="344"/>
      <c r="AV5" s="345"/>
    </row>
    <row r="6" spans="1:48" x14ac:dyDescent="0.25">
      <c r="A6" s="303">
        <v>3</v>
      </c>
      <c r="B6" s="309" t="s">
        <v>146</v>
      </c>
      <c r="C6" s="310" t="s">
        <v>113</v>
      </c>
      <c r="D6" s="311"/>
      <c r="E6" s="312"/>
      <c r="F6" s="313" t="s">
        <v>25</v>
      </c>
      <c r="H6" s="303">
        <v>3</v>
      </c>
      <c r="I6" s="309" t="s">
        <v>128</v>
      </c>
      <c r="J6" s="310" t="s">
        <v>116</v>
      </c>
      <c r="K6" s="311"/>
      <c r="L6" s="312"/>
      <c r="M6" s="313"/>
      <c r="O6" s="303">
        <v>3</v>
      </c>
      <c r="P6" s="309" t="s">
        <v>139</v>
      </c>
      <c r="Q6" s="310" t="s">
        <v>133</v>
      </c>
      <c r="R6" s="311"/>
      <c r="S6" s="312"/>
      <c r="T6" s="313"/>
      <c r="V6" s="303">
        <v>3</v>
      </c>
      <c r="W6" s="309" t="s">
        <v>184</v>
      </c>
      <c r="X6" s="310" t="s">
        <v>170</v>
      </c>
      <c r="Y6" s="311"/>
      <c r="Z6" s="312"/>
      <c r="AA6" s="313"/>
      <c r="AC6" s="303">
        <v>3</v>
      </c>
      <c r="AD6" s="309" t="s">
        <v>216</v>
      </c>
      <c r="AE6" s="310" t="s">
        <v>217</v>
      </c>
      <c r="AF6" s="311"/>
      <c r="AG6" s="312"/>
      <c r="AH6" s="313"/>
      <c r="AJ6" s="335"/>
      <c r="AK6" s="341"/>
      <c r="AL6" s="342"/>
      <c r="AM6" s="343"/>
      <c r="AN6" s="344"/>
      <c r="AO6" s="345"/>
      <c r="AP6" s="318"/>
      <c r="AQ6" s="335"/>
      <c r="AR6" s="341"/>
      <c r="AS6" s="342"/>
      <c r="AT6" s="343"/>
      <c r="AU6" s="344"/>
      <c r="AV6" s="345"/>
    </row>
    <row r="7" spans="1:48" x14ac:dyDescent="0.25">
      <c r="A7" s="303">
        <v>4</v>
      </c>
      <c r="B7" s="309" t="s">
        <v>145</v>
      </c>
      <c r="C7" s="310" t="s">
        <v>112</v>
      </c>
      <c r="D7" s="311"/>
      <c r="E7" s="312"/>
      <c r="F7" s="313" t="s">
        <v>17</v>
      </c>
      <c r="H7" s="303">
        <v>4</v>
      </c>
      <c r="I7" s="309" t="s">
        <v>127</v>
      </c>
      <c r="J7" s="310" t="s">
        <v>117</v>
      </c>
      <c r="K7" s="311"/>
      <c r="L7" s="312"/>
      <c r="M7" s="313"/>
      <c r="O7" s="303">
        <v>4</v>
      </c>
      <c r="P7" s="309" t="s">
        <v>169</v>
      </c>
      <c r="Q7" s="310" t="s">
        <v>170</v>
      </c>
      <c r="R7" s="311"/>
      <c r="S7" s="312"/>
      <c r="T7" s="313"/>
      <c r="V7" s="303">
        <v>4</v>
      </c>
      <c r="W7" s="309" t="s">
        <v>185</v>
      </c>
      <c r="X7" s="310" t="s">
        <v>186</v>
      </c>
      <c r="Y7" s="311"/>
      <c r="Z7" s="312"/>
      <c r="AA7" s="313"/>
      <c r="AC7" s="303">
        <v>4</v>
      </c>
      <c r="AD7" s="309" t="s">
        <v>218</v>
      </c>
      <c r="AE7" s="310" t="s">
        <v>219</v>
      </c>
      <c r="AF7" s="311"/>
      <c r="AG7" s="312"/>
      <c r="AH7" s="313"/>
      <c r="AJ7" s="335"/>
      <c r="AK7" s="341"/>
      <c r="AL7" s="342"/>
      <c r="AM7" s="343"/>
      <c r="AN7" s="344"/>
      <c r="AO7" s="345"/>
      <c r="AP7" s="318"/>
      <c r="AQ7" s="335"/>
      <c r="AR7" s="341"/>
      <c r="AS7" s="342"/>
      <c r="AT7" s="343"/>
      <c r="AU7" s="344"/>
      <c r="AV7" s="345"/>
    </row>
    <row r="8" spans="1:48" x14ac:dyDescent="0.25">
      <c r="A8" s="303">
        <v>5</v>
      </c>
      <c r="B8" s="309" t="s">
        <v>144</v>
      </c>
      <c r="C8" s="310" t="s">
        <v>114</v>
      </c>
      <c r="D8" s="311"/>
      <c r="E8" s="312"/>
      <c r="F8" s="313" t="s">
        <v>25</v>
      </c>
      <c r="H8" s="303">
        <v>5</v>
      </c>
      <c r="I8" s="309" t="s">
        <v>130</v>
      </c>
      <c r="J8" s="310" t="s">
        <v>118</v>
      </c>
      <c r="K8" s="311"/>
      <c r="L8" s="312"/>
      <c r="M8" s="313"/>
      <c r="O8" s="303">
        <v>5</v>
      </c>
      <c r="P8" s="309" t="s">
        <v>171</v>
      </c>
      <c r="Q8" s="310" t="s">
        <v>172</v>
      </c>
      <c r="R8" s="311"/>
      <c r="S8" s="312"/>
      <c r="T8" s="313"/>
      <c r="V8" s="303">
        <v>5</v>
      </c>
      <c r="W8" s="309" t="s">
        <v>187</v>
      </c>
      <c r="X8" s="310" t="s">
        <v>176</v>
      </c>
      <c r="Y8" s="311"/>
      <c r="Z8" s="312"/>
      <c r="AA8" s="313"/>
      <c r="AC8" s="303">
        <v>5</v>
      </c>
      <c r="AD8" s="309" t="s">
        <v>220</v>
      </c>
      <c r="AE8" s="310" t="s">
        <v>221</v>
      </c>
      <c r="AF8" s="311"/>
      <c r="AG8" s="312"/>
      <c r="AH8" s="313"/>
      <c r="AJ8" s="335"/>
      <c r="AK8" s="341"/>
      <c r="AL8" s="342"/>
      <c r="AM8" s="343"/>
      <c r="AN8" s="344"/>
      <c r="AO8" s="345"/>
      <c r="AP8" s="318"/>
      <c r="AQ8" s="335"/>
      <c r="AR8" s="341"/>
      <c r="AS8" s="342"/>
      <c r="AT8" s="343"/>
      <c r="AU8" s="344"/>
      <c r="AV8" s="345"/>
    </row>
    <row r="9" spans="1:48" x14ac:dyDescent="0.25">
      <c r="A9" s="303">
        <v>6</v>
      </c>
      <c r="B9" s="309" t="s">
        <v>143</v>
      </c>
      <c r="C9" s="310" t="s">
        <v>113</v>
      </c>
      <c r="D9" s="311"/>
      <c r="E9" s="312"/>
      <c r="F9" s="313" t="s">
        <v>25</v>
      </c>
      <c r="H9" s="303">
        <v>6</v>
      </c>
      <c r="I9" s="309" t="s">
        <v>97</v>
      </c>
      <c r="J9" s="310"/>
      <c r="K9" s="311"/>
      <c r="L9" s="312"/>
      <c r="M9" s="313"/>
      <c r="O9" s="303">
        <v>6</v>
      </c>
      <c r="P9" s="309" t="s">
        <v>173</v>
      </c>
      <c r="Q9" s="310" t="s">
        <v>174</v>
      </c>
      <c r="R9" s="311"/>
      <c r="S9" s="312"/>
      <c r="T9" s="313"/>
      <c r="V9" s="303">
        <v>6</v>
      </c>
      <c r="W9" s="309" t="s">
        <v>188</v>
      </c>
      <c r="X9" s="310" t="s">
        <v>189</v>
      </c>
      <c r="Y9" s="311"/>
      <c r="Z9" s="312"/>
      <c r="AA9" s="313"/>
      <c r="AC9" s="303">
        <v>6</v>
      </c>
      <c r="AD9" s="309" t="s">
        <v>222</v>
      </c>
      <c r="AE9" s="310" t="s">
        <v>223</v>
      </c>
      <c r="AF9" s="311"/>
      <c r="AG9" s="312"/>
      <c r="AH9" s="313"/>
      <c r="AJ9" s="335"/>
      <c r="AK9" s="341"/>
      <c r="AL9" s="342"/>
      <c r="AM9" s="343"/>
      <c r="AN9" s="344"/>
      <c r="AO9" s="345"/>
      <c r="AP9" s="318"/>
      <c r="AQ9" s="335"/>
      <c r="AR9" s="341"/>
      <c r="AS9" s="342"/>
      <c r="AT9" s="343"/>
      <c r="AU9" s="344"/>
      <c r="AV9" s="345"/>
    </row>
    <row r="10" spans="1:48" x14ac:dyDescent="0.25">
      <c r="A10" s="303">
        <v>7</v>
      </c>
      <c r="B10" s="309" t="s">
        <v>87</v>
      </c>
      <c r="C10" s="310"/>
      <c r="D10" s="311"/>
      <c r="E10" s="312"/>
      <c r="F10" s="313" t="s">
        <v>17</v>
      </c>
      <c r="H10" s="303">
        <v>7</v>
      </c>
      <c r="I10" s="309" t="s">
        <v>98</v>
      </c>
      <c r="J10" s="310"/>
      <c r="K10" s="311"/>
      <c r="L10" s="312"/>
      <c r="M10" s="313"/>
      <c r="O10" s="303">
        <v>7</v>
      </c>
      <c r="P10" s="309" t="s">
        <v>175</v>
      </c>
      <c r="Q10" s="310" t="s">
        <v>176</v>
      </c>
      <c r="R10" s="311"/>
      <c r="S10" s="312"/>
      <c r="T10" s="313"/>
      <c r="V10" s="303">
        <v>7</v>
      </c>
      <c r="W10" s="309" t="s">
        <v>190</v>
      </c>
      <c r="X10" s="310" t="s">
        <v>191</v>
      </c>
      <c r="Y10" s="311"/>
      <c r="Z10" s="312"/>
      <c r="AA10" s="313"/>
      <c r="AC10" s="314">
        <v>7</v>
      </c>
      <c r="AD10" s="309" t="s">
        <v>224</v>
      </c>
      <c r="AE10" s="310" t="s">
        <v>135</v>
      </c>
      <c r="AF10" s="311"/>
      <c r="AG10" s="312"/>
      <c r="AH10" s="313"/>
      <c r="AJ10" s="346"/>
      <c r="AK10" s="341"/>
      <c r="AL10" s="342"/>
      <c r="AM10" s="343"/>
      <c r="AN10" s="344"/>
      <c r="AO10" s="345"/>
      <c r="AP10" s="318"/>
      <c r="AQ10" s="346"/>
      <c r="AR10" s="341"/>
      <c r="AS10" s="342"/>
      <c r="AT10" s="343"/>
      <c r="AU10" s="344"/>
      <c r="AV10" s="345"/>
    </row>
    <row r="11" spans="1:48" x14ac:dyDescent="0.25">
      <c r="A11" s="303">
        <v>8</v>
      </c>
      <c r="B11" s="309" t="s">
        <v>126</v>
      </c>
      <c r="C11" s="310" t="s">
        <v>125</v>
      </c>
      <c r="D11" s="311"/>
      <c r="E11" s="312"/>
      <c r="F11" s="313" t="s">
        <v>25</v>
      </c>
      <c r="H11" s="303">
        <v>8</v>
      </c>
      <c r="I11" s="309" t="s">
        <v>99</v>
      </c>
      <c r="J11" s="310"/>
      <c r="K11" s="311"/>
      <c r="L11" s="312"/>
      <c r="M11" s="313"/>
      <c r="O11" s="314">
        <v>8</v>
      </c>
      <c r="P11" s="309" t="s">
        <v>177</v>
      </c>
      <c r="Q11" s="310" t="s">
        <v>178</v>
      </c>
      <c r="R11" s="311"/>
      <c r="S11" s="312"/>
      <c r="T11" s="313"/>
      <c r="V11" s="303">
        <v>8</v>
      </c>
      <c r="W11" s="309" t="s">
        <v>192</v>
      </c>
      <c r="X11" s="310" t="s">
        <v>193</v>
      </c>
      <c r="Y11" s="311"/>
      <c r="Z11" s="312"/>
      <c r="AA11" s="313"/>
      <c r="AC11" s="303"/>
      <c r="AD11" s="309"/>
      <c r="AE11" s="310"/>
      <c r="AF11" s="311"/>
      <c r="AG11" s="312"/>
      <c r="AH11" s="313"/>
      <c r="AJ11" s="335"/>
      <c r="AK11" s="341"/>
      <c r="AL11" s="342"/>
      <c r="AM11" s="343"/>
      <c r="AN11" s="344"/>
      <c r="AO11" s="345"/>
      <c r="AP11" s="318"/>
      <c r="AQ11" s="335"/>
      <c r="AR11" s="341"/>
      <c r="AS11" s="342"/>
      <c r="AT11" s="343"/>
      <c r="AU11" s="344"/>
      <c r="AV11" s="345"/>
    </row>
    <row r="12" spans="1:48" x14ac:dyDescent="0.25">
      <c r="A12" s="303">
        <v>9</v>
      </c>
      <c r="B12" s="309" t="s">
        <v>89</v>
      </c>
      <c r="C12" s="310"/>
      <c r="D12" s="311"/>
      <c r="E12" s="312"/>
      <c r="F12" s="313" t="s">
        <v>25</v>
      </c>
      <c r="H12" s="303">
        <v>9</v>
      </c>
      <c r="I12" s="309" t="s">
        <v>134</v>
      </c>
      <c r="J12" s="310" t="s">
        <v>119</v>
      </c>
      <c r="K12" s="311"/>
      <c r="L12" s="312"/>
      <c r="M12" s="313"/>
      <c r="O12" s="303"/>
      <c r="P12" s="309"/>
      <c r="Q12" s="310"/>
      <c r="R12" s="311"/>
      <c r="S12" s="312"/>
      <c r="T12" s="313"/>
      <c r="V12" s="303">
        <v>9</v>
      </c>
      <c r="W12" s="309" t="s">
        <v>194</v>
      </c>
      <c r="X12" s="310" t="s">
        <v>195</v>
      </c>
      <c r="Y12" s="311"/>
      <c r="Z12" s="312"/>
      <c r="AA12" s="313"/>
      <c r="AC12" s="303"/>
      <c r="AD12" s="309"/>
      <c r="AE12" s="310"/>
      <c r="AF12" s="311"/>
      <c r="AG12" s="312"/>
      <c r="AH12" s="313"/>
      <c r="AJ12" s="335"/>
      <c r="AK12" s="341"/>
      <c r="AL12" s="342"/>
      <c r="AM12" s="343"/>
      <c r="AN12" s="344"/>
      <c r="AO12" s="345"/>
      <c r="AP12" s="318"/>
      <c r="AQ12" s="335"/>
      <c r="AR12" s="341"/>
      <c r="AS12" s="342"/>
      <c r="AT12" s="343"/>
      <c r="AU12" s="344"/>
      <c r="AV12" s="345"/>
    </row>
    <row r="13" spans="1:48" x14ac:dyDescent="0.25">
      <c r="A13" s="303">
        <v>10</v>
      </c>
      <c r="B13" s="309" t="s">
        <v>90</v>
      </c>
      <c r="C13" s="310"/>
      <c r="D13" s="311"/>
      <c r="E13" s="312"/>
      <c r="F13" s="313" t="s">
        <v>25</v>
      </c>
      <c r="H13" s="303">
        <v>10</v>
      </c>
      <c r="I13" s="309" t="s">
        <v>135</v>
      </c>
      <c r="J13" s="310" t="s">
        <v>120</v>
      </c>
      <c r="K13" s="311"/>
      <c r="L13" s="312"/>
      <c r="M13" s="313"/>
      <c r="O13" s="303"/>
      <c r="P13" s="309"/>
      <c r="Q13" s="310"/>
      <c r="R13" s="311"/>
      <c r="S13" s="312"/>
      <c r="T13" s="313"/>
      <c r="V13" s="303">
        <v>10</v>
      </c>
      <c r="W13" s="309" t="s">
        <v>206</v>
      </c>
      <c r="X13" s="310" t="s">
        <v>207</v>
      </c>
      <c r="Y13" s="311"/>
      <c r="Z13" s="312"/>
      <c r="AA13" s="313"/>
      <c r="AC13" s="303"/>
      <c r="AD13" s="309"/>
      <c r="AE13" s="310"/>
      <c r="AF13" s="311"/>
      <c r="AG13" s="312"/>
      <c r="AH13" s="313"/>
      <c r="AJ13" s="335"/>
      <c r="AK13" s="341"/>
      <c r="AL13" s="342"/>
      <c r="AM13" s="343"/>
      <c r="AN13" s="344"/>
      <c r="AO13" s="345"/>
      <c r="AP13" s="318"/>
      <c r="AQ13" s="335"/>
      <c r="AR13" s="341"/>
      <c r="AS13" s="342"/>
      <c r="AT13" s="343"/>
      <c r="AU13" s="344"/>
      <c r="AV13" s="345"/>
    </row>
    <row r="14" spans="1:48" x14ac:dyDescent="0.25">
      <c r="A14" s="314">
        <v>11</v>
      </c>
      <c r="B14" s="309" t="s">
        <v>91</v>
      </c>
      <c r="C14" s="310" t="s">
        <v>117</v>
      </c>
      <c r="D14" s="311"/>
      <c r="E14" s="312"/>
      <c r="F14" s="313" t="s">
        <v>25</v>
      </c>
      <c r="H14" s="303">
        <v>11</v>
      </c>
      <c r="I14" s="309" t="s">
        <v>141</v>
      </c>
      <c r="J14" s="310" t="s">
        <v>121</v>
      </c>
      <c r="K14" s="311"/>
      <c r="L14" s="312"/>
      <c r="M14" s="313"/>
      <c r="O14" s="303"/>
      <c r="P14" s="309"/>
      <c r="Q14" s="310"/>
      <c r="R14" s="311"/>
      <c r="S14" s="312"/>
      <c r="T14" s="313"/>
      <c r="V14" s="303">
        <v>11</v>
      </c>
      <c r="W14" s="309" t="s">
        <v>208</v>
      </c>
      <c r="X14" s="310" t="s">
        <v>211</v>
      </c>
      <c r="Y14" s="311"/>
      <c r="Z14" s="312"/>
      <c r="AA14" s="313"/>
      <c r="AC14" s="303"/>
      <c r="AD14" s="309"/>
      <c r="AE14" s="310"/>
      <c r="AF14" s="311"/>
      <c r="AG14" s="312"/>
      <c r="AH14" s="313"/>
      <c r="AJ14" s="335"/>
      <c r="AK14" s="341"/>
      <c r="AL14" s="342"/>
      <c r="AM14" s="343"/>
      <c r="AN14" s="344"/>
      <c r="AO14" s="345"/>
      <c r="AP14" s="318"/>
      <c r="AQ14" s="335"/>
      <c r="AR14" s="341"/>
      <c r="AS14" s="342"/>
      <c r="AT14" s="343"/>
      <c r="AU14" s="344"/>
      <c r="AV14" s="345"/>
    </row>
    <row r="15" spans="1:48" x14ac:dyDescent="0.25">
      <c r="A15" s="303"/>
      <c r="B15" s="309"/>
      <c r="C15" s="310"/>
      <c r="D15" s="311"/>
      <c r="E15" s="312"/>
      <c r="F15" s="313"/>
      <c r="H15" s="303">
        <v>12</v>
      </c>
      <c r="I15" s="309" t="s">
        <v>136</v>
      </c>
      <c r="J15" s="310" t="s">
        <v>122</v>
      </c>
      <c r="K15" s="311"/>
      <c r="L15" s="312"/>
      <c r="M15" s="313"/>
      <c r="O15" s="303"/>
      <c r="P15" s="309"/>
      <c r="Q15" s="310"/>
      <c r="R15" s="311"/>
      <c r="S15" s="312"/>
      <c r="T15" s="313"/>
      <c r="V15" s="314">
        <v>12</v>
      </c>
      <c r="W15" s="309" t="s">
        <v>209</v>
      </c>
      <c r="X15" s="310" t="s">
        <v>210</v>
      </c>
      <c r="Y15" s="311"/>
      <c r="Z15" s="312"/>
      <c r="AA15" s="313"/>
      <c r="AC15" s="303"/>
      <c r="AD15" s="309"/>
      <c r="AE15" s="310"/>
      <c r="AF15" s="311"/>
      <c r="AG15" s="312"/>
      <c r="AH15" s="313"/>
      <c r="AJ15" s="335"/>
      <c r="AK15" s="341"/>
      <c r="AL15" s="342"/>
      <c r="AM15" s="343"/>
      <c r="AN15" s="344"/>
      <c r="AO15" s="345"/>
      <c r="AP15" s="318"/>
      <c r="AQ15" s="335"/>
      <c r="AR15" s="341"/>
      <c r="AS15" s="342"/>
      <c r="AT15" s="343"/>
      <c r="AU15" s="344"/>
      <c r="AV15" s="345"/>
    </row>
    <row r="16" spans="1:48" x14ac:dyDescent="0.25">
      <c r="A16" s="303"/>
      <c r="B16" s="309"/>
      <c r="C16" s="310"/>
      <c r="D16" s="311"/>
      <c r="E16" s="312"/>
      <c r="F16" s="313"/>
      <c r="H16" s="303">
        <v>13</v>
      </c>
      <c r="I16" s="309" t="s">
        <v>142</v>
      </c>
      <c r="J16" s="310" t="s">
        <v>123</v>
      </c>
      <c r="K16" s="311"/>
      <c r="L16" s="312"/>
      <c r="M16" s="313"/>
      <c r="O16" s="303"/>
      <c r="P16" s="309"/>
      <c r="Q16" s="310"/>
      <c r="R16" s="311"/>
      <c r="S16" s="312"/>
      <c r="T16" s="313"/>
      <c r="V16" s="303"/>
      <c r="W16" s="309"/>
      <c r="X16" s="310"/>
      <c r="Y16" s="311"/>
      <c r="Z16" s="312"/>
      <c r="AA16" s="313"/>
      <c r="AC16" s="303"/>
      <c r="AD16" s="309"/>
      <c r="AE16" s="310"/>
      <c r="AF16" s="311"/>
      <c r="AG16" s="312"/>
      <c r="AH16" s="313"/>
      <c r="AJ16" s="335"/>
      <c r="AK16" s="341"/>
      <c r="AL16" s="342"/>
      <c r="AM16" s="343"/>
      <c r="AN16" s="344"/>
      <c r="AO16" s="345"/>
      <c r="AP16" s="318"/>
      <c r="AQ16" s="335"/>
      <c r="AR16" s="341"/>
      <c r="AS16" s="342"/>
      <c r="AT16" s="343"/>
      <c r="AU16" s="344"/>
      <c r="AV16" s="345"/>
    </row>
    <row r="17" spans="1:48" x14ac:dyDescent="0.25">
      <c r="A17" s="303"/>
      <c r="B17" s="309"/>
      <c r="C17" s="310"/>
      <c r="D17" s="311"/>
      <c r="E17" s="312"/>
      <c r="F17" s="313"/>
      <c r="H17" s="303">
        <v>14</v>
      </c>
      <c r="I17" s="309" t="s">
        <v>137</v>
      </c>
      <c r="J17" s="310" t="s">
        <v>124</v>
      </c>
      <c r="K17" s="311"/>
      <c r="L17" s="312"/>
      <c r="M17" s="313"/>
      <c r="O17" s="303"/>
      <c r="P17" s="309"/>
      <c r="Q17" s="310"/>
      <c r="R17" s="311"/>
      <c r="S17" s="312"/>
      <c r="T17" s="313"/>
      <c r="V17" s="303"/>
      <c r="W17" s="309"/>
      <c r="X17" s="310"/>
      <c r="Y17" s="311"/>
      <c r="Z17" s="312"/>
      <c r="AA17" s="313"/>
      <c r="AC17" s="303"/>
      <c r="AD17" s="309"/>
      <c r="AE17" s="310"/>
      <c r="AF17" s="311"/>
      <c r="AG17" s="312"/>
      <c r="AH17" s="313"/>
      <c r="AJ17" s="335"/>
      <c r="AK17" s="341"/>
      <c r="AL17" s="342"/>
      <c r="AM17" s="343"/>
      <c r="AN17" s="344"/>
      <c r="AO17" s="345"/>
      <c r="AP17" s="318"/>
      <c r="AQ17" s="335"/>
      <c r="AR17" s="341"/>
      <c r="AS17" s="342"/>
      <c r="AT17" s="343"/>
      <c r="AU17" s="344"/>
      <c r="AV17" s="345"/>
    </row>
    <row r="18" spans="1:48" x14ac:dyDescent="0.25">
      <c r="A18" s="303"/>
      <c r="B18" s="309"/>
      <c r="C18" s="310"/>
      <c r="D18" s="311"/>
      <c r="E18" s="312"/>
      <c r="F18" s="313"/>
      <c r="H18" s="314">
        <v>15</v>
      </c>
      <c r="I18" s="309" t="s">
        <v>106</v>
      </c>
      <c r="J18" s="310" t="s">
        <v>106</v>
      </c>
      <c r="K18" s="311"/>
      <c r="L18" s="312"/>
      <c r="M18" s="313"/>
      <c r="O18" s="303"/>
      <c r="P18" s="309"/>
      <c r="Q18" s="310"/>
      <c r="R18" s="311"/>
      <c r="S18" s="312"/>
      <c r="T18" s="313"/>
      <c r="V18" s="303"/>
      <c r="W18" s="309"/>
      <c r="X18" s="310"/>
      <c r="Y18" s="311"/>
      <c r="Z18" s="312"/>
      <c r="AA18" s="313"/>
      <c r="AC18" s="303"/>
      <c r="AD18" s="309"/>
      <c r="AE18" s="310"/>
      <c r="AF18" s="311"/>
      <c r="AG18" s="312"/>
      <c r="AH18" s="313"/>
      <c r="AJ18" s="335"/>
      <c r="AK18" s="341"/>
      <c r="AL18" s="342"/>
      <c r="AM18" s="343"/>
      <c r="AN18" s="344"/>
      <c r="AO18" s="345"/>
      <c r="AP18" s="318"/>
      <c r="AQ18" s="335"/>
      <c r="AR18" s="341"/>
      <c r="AS18" s="342"/>
      <c r="AT18" s="343"/>
      <c r="AU18" s="344"/>
      <c r="AV18" s="345"/>
    </row>
    <row r="21" spans="1:48" x14ac:dyDescent="0.25">
      <c r="B21" s="319" t="s">
        <v>236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</row>
    <row r="23" spans="1:48" x14ac:dyDescent="0.25">
      <c r="B23" s="315" t="s">
        <v>227</v>
      </c>
    </row>
    <row r="24" spans="1:48" x14ac:dyDescent="0.25">
      <c r="B24" s="315" t="s">
        <v>229</v>
      </c>
      <c r="K24" s="324" t="s">
        <v>235</v>
      </c>
      <c r="L24" s="324"/>
      <c r="M24" s="324"/>
      <c r="N24" s="324"/>
      <c r="O24" s="324"/>
      <c r="P24" s="324"/>
    </row>
    <row r="26" spans="1:48" x14ac:dyDescent="0.25">
      <c r="B26" s="315" t="s">
        <v>228</v>
      </c>
      <c r="K26" s="320" t="s">
        <v>225</v>
      </c>
      <c r="L26" s="321"/>
      <c r="M26" s="322"/>
      <c r="N26" s="323">
        <v>5</v>
      </c>
      <c r="P26" s="316" t="s">
        <v>226</v>
      </c>
    </row>
    <row r="27" spans="1:48" x14ac:dyDescent="0.25">
      <c r="B27" s="315" t="s">
        <v>230</v>
      </c>
      <c r="P27" s="317">
        <v>1</v>
      </c>
    </row>
    <row r="28" spans="1:48" x14ac:dyDescent="0.25">
      <c r="B28" s="315" t="s">
        <v>231</v>
      </c>
      <c r="P28" s="317">
        <v>2</v>
      </c>
      <c r="AJ28" s="347" t="s">
        <v>240</v>
      </c>
      <c r="AK28" s="347"/>
      <c r="AL28" s="347"/>
      <c r="AM28" s="347"/>
      <c r="AN28" s="347"/>
      <c r="AO28" s="347"/>
      <c r="AP28" s="347"/>
      <c r="AQ28" s="347"/>
      <c r="AR28" s="347"/>
    </row>
    <row r="29" spans="1:48" x14ac:dyDescent="0.25">
      <c r="B29" s="315" t="s">
        <v>232</v>
      </c>
      <c r="P29" s="317">
        <v>3</v>
      </c>
    </row>
    <row r="30" spans="1:48" x14ac:dyDescent="0.25">
      <c r="B30" s="315" t="s">
        <v>233</v>
      </c>
      <c r="P30" s="317">
        <v>4</v>
      </c>
      <c r="AJ30" s="315" t="s">
        <v>239</v>
      </c>
    </row>
    <row r="31" spans="1:48" x14ac:dyDescent="0.25">
      <c r="B31" s="315" t="s">
        <v>234</v>
      </c>
      <c r="P31" s="317">
        <v>5</v>
      </c>
    </row>
    <row r="32" spans="1:48" x14ac:dyDescent="0.25">
      <c r="P32" s="317">
        <v>6</v>
      </c>
    </row>
    <row r="33" spans="16:16" x14ac:dyDescent="0.25">
      <c r="P33" s="317">
        <v>7</v>
      </c>
    </row>
    <row r="34" spans="16:16" x14ac:dyDescent="0.25">
      <c r="P34" s="317">
        <v>8</v>
      </c>
    </row>
    <row r="35" spans="16:16" x14ac:dyDescent="0.25">
      <c r="P35" s="317">
        <v>9</v>
      </c>
    </row>
    <row r="36" spans="16:16" x14ac:dyDescent="0.25">
      <c r="P36" s="317">
        <v>10</v>
      </c>
    </row>
    <row r="37" spans="16:16" x14ac:dyDescent="0.25">
      <c r="P37" s="317">
        <v>11</v>
      </c>
    </row>
    <row r="38" spans="16:16" x14ac:dyDescent="0.25">
      <c r="P38" s="317">
        <v>12</v>
      </c>
    </row>
    <row r="39" spans="16:16" x14ac:dyDescent="0.25">
      <c r="P39" s="317">
        <v>13</v>
      </c>
    </row>
    <row r="40" spans="16:16" x14ac:dyDescent="0.25">
      <c r="P40" s="317">
        <v>14</v>
      </c>
    </row>
    <row r="41" spans="16:16" x14ac:dyDescent="0.25">
      <c r="P41" s="317">
        <v>15</v>
      </c>
    </row>
    <row r="42" spans="16:16" x14ac:dyDescent="0.25">
      <c r="P42" s="317">
        <v>16</v>
      </c>
    </row>
    <row r="43" spans="16:16" x14ac:dyDescent="0.25">
      <c r="P43" s="317">
        <v>17</v>
      </c>
    </row>
    <row r="44" spans="16:16" x14ac:dyDescent="0.25">
      <c r="P44" s="317">
        <v>18</v>
      </c>
    </row>
  </sheetData>
  <mergeCells count="9">
    <mergeCell ref="K24:P24"/>
    <mergeCell ref="AL1:AO1"/>
    <mergeCell ref="AS1:AV1"/>
    <mergeCell ref="AJ28:AR28"/>
    <mergeCell ref="C1:F1"/>
    <mergeCell ref="J1:M1"/>
    <mergeCell ref="Q1:T1"/>
    <mergeCell ref="X1:AA1"/>
    <mergeCell ref="AE1:AH1"/>
  </mergeCells>
  <phoneticPr fontId="4" type="noConversion"/>
  <conditionalFormatting sqref="A4:A18 H4:H18 O4:O18 V4:V18 AC4:AC18">
    <cfRule type="expression" dxfId="11" priority="25">
      <formula>AND((#REF!)&gt;16,(#REF!+$G4+$H4+#REF!)&gt;=2,($K4)&lt;9.5)</formula>
    </cfRule>
  </conditionalFormatting>
  <conditionalFormatting sqref="B4:C18 I4:J18 P4:Q18 W4:X18 AD4:AE18">
    <cfRule type="expression" dxfId="10" priority="71">
      <formula>AND(($F4)&gt;16,(#REF!+$G4+$H4+#REF!)&gt;=2,($K4)&lt;9.5)</formula>
    </cfRule>
  </conditionalFormatting>
  <conditionalFormatting sqref="D4:D18 K4:K18 R4:R18 Y4:Y18 AF4:AF18">
    <cfRule type="expression" dxfId="9" priority="72">
      <formula>AND(($F4)&gt;16,(#REF!+$G4+$H4+#REF!)&gt;=2,($K4)&lt;9.5)</formula>
    </cfRule>
  </conditionalFormatting>
  <conditionalFormatting sqref="AJ4:AJ18">
    <cfRule type="expression" dxfId="5" priority="4">
      <formula>AND((#REF!)&gt;16,(#REF!+$G4+$H4+#REF!)&gt;=2,($K4)&lt;9.5)</formula>
    </cfRule>
  </conditionalFormatting>
  <conditionalFormatting sqref="AK4:AL18">
    <cfRule type="expression" dxfId="4" priority="5">
      <formula>AND(($F4)&gt;16,(#REF!+$G4+$H4+#REF!)&gt;=2,($K4)&lt;9.5)</formula>
    </cfRule>
  </conditionalFormatting>
  <conditionalFormatting sqref="AM4:AM18">
    <cfRule type="expression" dxfId="3" priority="6">
      <formula>AND(($F4)&gt;16,(#REF!+$G4+$H4+#REF!)&gt;=2,($K4)&lt;9.5)</formula>
    </cfRule>
  </conditionalFormatting>
  <conditionalFormatting sqref="AQ4:AQ18">
    <cfRule type="expression" dxfId="2" priority="1">
      <formula>AND((#REF!)&gt;16,(#REF!+$G4+$H4+#REF!)&gt;=2,($K4)&lt;9.5)</formula>
    </cfRule>
  </conditionalFormatting>
  <conditionalFormatting sqref="AR4:AS18">
    <cfRule type="expression" dxfId="1" priority="2">
      <formula>AND(($F4)&gt;16,(#REF!+$G4+$H4+#REF!)&gt;=2,($K4)&lt;9.5)</formula>
    </cfRule>
  </conditionalFormatting>
  <conditionalFormatting sqref="AT4:AT18">
    <cfRule type="expression" dxfId="0" priority="3">
      <formula>AND(($F4)&gt;16,(#REF!+$G4+$H4+#REF!)&gt;=2,($K4)&lt;9.5)</formula>
    </cfRule>
  </conditionalFormatting>
  <dataValidations count="1">
    <dataValidation type="list" allowBlank="1" showInputMessage="1" showErrorMessage="1" sqref="N26" xr:uid="{129AEF2A-A0CC-4420-AEC4-92D8E249EEF8}">
      <formula1>$P$27:$P$44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RESULTS</vt:lpstr>
      <vt:lpstr>COMPOSITION</vt:lpstr>
      <vt:lpstr>SPLIT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2023-12-13T20:45:30Z</dcterms:modified>
</cp:coreProperties>
</file>