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égion\rhoda\Service Commercial\OFFRE CROCODEAL\Tristan PINEL\TP 2023\GERFLOR ST PAUL\COMPTE RENDU\CR REUNION DU 221123\"/>
    </mc:Choice>
  </mc:AlternateContent>
  <bookViews>
    <workbookView xWindow="0" yWindow="0" windowWidth="23040" windowHeight="8532"/>
  </bookViews>
  <sheets>
    <sheet name="HORAMETRE FRONTAUX" sheetId="4" r:id="rId1"/>
    <sheet name="HORAMETRE RETRACTABLES" sheetId="1" r:id="rId2"/>
    <sheet name="HORAMETRE MAGASINAGE" sheetId="3" r:id="rId3"/>
    <sheet name="HORAMETRE NACELLE" sheetId="2" r:id="rId4"/>
  </sheets>
  <definedNames>
    <definedName name="_xlnm.Print_Area" localSheetId="1">'HORAMETRE RETRACTABLES'!$A$1:$M$18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L2" i="2"/>
  <c r="K2" i="2"/>
  <c r="K3" i="3"/>
  <c r="K2" i="3"/>
  <c r="M18" i="1"/>
  <c r="L18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2" i="1"/>
  <c r="L16" i="4"/>
  <c r="L3" i="4"/>
  <c r="L5" i="4"/>
  <c r="L6" i="4"/>
  <c r="L7" i="4"/>
  <c r="L8" i="4"/>
  <c r="L9" i="4"/>
  <c r="L10" i="4"/>
  <c r="L11" i="4"/>
  <c r="L12" i="4"/>
  <c r="L2" i="4"/>
  <c r="K16" i="4"/>
  <c r="K3" i="4"/>
  <c r="L4" i="4"/>
  <c r="L14" i="4" s="1"/>
  <c r="K5" i="4"/>
  <c r="K6" i="4"/>
  <c r="K7" i="4"/>
  <c r="K8" i="4"/>
  <c r="K9" i="4"/>
  <c r="K10" i="4"/>
  <c r="K11" i="4"/>
  <c r="K12" i="4"/>
  <c r="K2" i="4"/>
  <c r="K14" i="4"/>
  <c r="L16" i="1" l="1"/>
  <c r="L3" i="3"/>
  <c r="L2" i="3"/>
  <c r="M16" i="1" l="1"/>
</calcChain>
</file>

<file path=xl/sharedStrings.xml><?xml version="1.0" encoding="utf-8"?>
<sst xmlns="http://schemas.openxmlformats.org/spreadsheetml/2006/main" count="225" uniqueCount="118">
  <si>
    <t>MARQUE</t>
  </si>
  <si>
    <t>TYPE</t>
  </si>
  <si>
    <t>N° DE SERIE</t>
  </si>
  <si>
    <t>N° DE PARC</t>
  </si>
  <si>
    <t>DATE DEBUT CONTRAT</t>
  </si>
  <si>
    <t>DATE FIN DE CONTRAT</t>
  </si>
  <si>
    <t>HORAMETRE</t>
  </si>
  <si>
    <t>DATE HORAMETRE</t>
  </si>
  <si>
    <t>CATERPILLAR</t>
  </si>
  <si>
    <t>NR20N2H</t>
  </si>
  <si>
    <t>RTB34A00354</t>
  </si>
  <si>
    <t>R1</t>
  </si>
  <si>
    <t>RTB34A00357</t>
  </si>
  <si>
    <t>R9</t>
  </si>
  <si>
    <t>RTB34A00358</t>
  </si>
  <si>
    <t>R2</t>
  </si>
  <si>
    <t>RTB34A00359</t>
  </si>
  <si>
    <t>R12</t>
  </si>
  <si>
    <t>RTB34A00360</t>
  </si>
  <si>
    <t>R14</t>
  </si>
  <si>
    <t>RTB34A00361</t>
  </si>
  <si>
    <t>R10</t>
  </si>
  <si>
    <t>RTB34A00362</t>
  </si>
  <si>
    <t>R11</t>
  </si>
  <si>
    <t>RTB34A00364</t>
  </si>
  <si>
    <t>R4</t>
  </si>
  <si>
    <t>RTB34A00365</t>
  </si>
  <si>
    <t>R5</t>
  </si>
  <si>
    <t>RTB34A00366</t>
  </si>
  <si>
    <t>R3</t>
  </si>
  <si>
    <t>RTB34A00367</t>
  </si>
  <si>
    <t>R8</t>
  </si>
  <si>
    <t>RTB34A00368</t>
  </si>
  <si>
    <t>R13</t>
  </si>
  <si>
    <t>RTB34A00369</t>
  </si>
  <si>
    <t>R7</t>
  </si>
  <si>
    <t>RTB34A00371</t>
  </si>
  <si>
    <t>R6</t>
  </si>
  <si>
    <t>JLG</t>
  </si>
  <si>
    <t>E450AJ</t>
  </si>
  <si>
    <t>B300017253</t>
  </si>
  <si>
    <t>MOYENNE D'HEURE/MOIS</t>
  </si>
  <si>
    <t>ENGAGEMENT REEL SUR 1 AN</t>
  </si>
  <si>
    <t>ENGAGEMENT CONTRACTUEL</t>
  </si>
  <si>
    <t>TYPE EPERON</t>
  </si>
  <si>
    <t>4M</t>
  </si>
  <si>
    <t>Double</t>
  </si>
  <si>
    <t>2M</t>
  </si>
  <si>
    <t>RTB34A00355</t>
  </si>
  <si>
    <t>ECHANTILLONS</t>
  </si>
  <si>
    <t>TOTAL</t>
  </si>
  <si>
    <t>NO12N2FP</t>
  </si>
  <si>
    <t>RTB15B20040</t>
  </si>
  <si>
    <t>NSP16N2</t>
  </si>
  <si>
    <t>RTB12A01972</t>
  </si>
  <si>
    <t>Fourches</t>
  </si>
  <si>
    <t>Fourches (coupe refente)</t>
  </si>
  <si>
    <t>EP25N</t>
  </si>
  <si>
    <t>EP35AN</t>
  </si>
  <si>
    <t>EUB08D700806</t>
  </si>
  <si>
    <t>EUB08D700823</t>
  </si>
  <si>
    <t>EUB08D700796</t>
  </si>
  <si>
    <t>EUB08D700807</t>
  </si>
  <si>
    <t>EUB08D700794</t>
  </si>
  <si>
    <t>EUB08D700786</t>
  </si>
  <si>
    <t>EUB08D700791</t>
  </si>
  <si>
    <t>EUB08D700820</t>
  </si>
  <si>
    <t>EUB08D700795</t>
  </si>
  <si>
    <t>ETB09E60055</t>
  </si>
  <si>
    <t>ETB09E60046</t>
  </si>
  <si>
    <t>F1</t>
  </si>
  <si>
    <t>F6</t>
  </si>
  <si>
    <t>F2</t>
  </si>
  <si>
    <t>F9</t>
  </si>
  <si>
    <t>F3</t>
  </si>
  <si>
    <t>F5</t>
  </si>
  <si>
    <t>F4</t>
  </si>
  <si>
    <t>F7</t>
  </si>
  <si>
    <t>F8</t>
  </si>
  <si>
    <t>F10</t>
  </si>
  <si>
    <t>F12</t>
  </si>
  <si>
    <t>EUB08D700787</t>
  </si>
  <si>
    <t>+42</t>
  </si>
  <si>
    <t>+99</t>
  </si>
  <si>
    <t>+65</t>
  </si>
  <si>
    <t>+103</t>
  </si>
  <si>
    <t>+176</t>
  </si>
  <si>
    <t>+8</t>
  </si>
  <si>
    <t>F11</t>
  </si>
  <si>
    <t>STB09E700786</t>
  </si>
  <si>
    <t>ROCLA</t>
  </si>
  <si>
    <t>RB14NH</t>
  </si>
  <si>
    <t>5836018     </t>
  </si>
  <si>
    <t>EVOLUTION SUITE HORAMETRE DU 16/10/23</t>
  </si>
  <si>
    <t>+116</t>
  </si>
  <si>
    <t>+133</t>
  </si>
  <si>
    <t>+139</t>
  </si>
  <si>
    <t>+106</t>
  </si>
  <si>
    <t>+112</t>
  </si>
  <si>
    <t>+111</t>
  </si>
  <si>
    <t>+168</t>
  </si>
  <si>
    <t>+39</t>
  </si>
  <si>
    <t>MOYENNE TOTAL</t>
  </si>
  <si>
    <t>+109</t>
  </si>
  <si>
    <t>+160</t>
  </si>
  <si>
    <t>+144</t>
  </si>
  <si>
    <t>+115</t>
  </si>
  <si>
    <t>+157</t>
  </si>
  <si>
    <t>+140</t>
  </si>
  <si>
    <t>+110</t>
  </si>
  <si>
    <t>+232</t>
  </si>
  <si>
    <t>+284</t>
  </si>
  <si>
    <t>+134</t>
  </si>
  <si>
    <t>+162</t>
  </si>
  <si>
    <t>+21</t>
  </si>
  <si>
    <t>+156</t>
  </si>
  <si>
    <t>+13</t>
  </si>
  <si>
    <t>+9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</si>
</sst>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3" fillId="3" borderId="2" xfId="0" applyFont="1" applyFill="1" applyBorder="1" applyAlignment="1">
      <alignment horizontal="left" vertical="center" wrapText="1"/>
    </xf>
    <xf numFmtId="14" fontId="0" fillId="0" borderId="1" xfId="0" applyNumberFormat="1" applyBorder="1"/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4" borderId="1" xfId="0" applyNumberFormat="1" applyFill="1" applyBorder="1" applyAlignment="1">
      <alignment vertical="center"/>
    </xf>
    <xf numFmtId="0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" fontId="0" fillId="0" borderId="0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4" borderId="1" xfId="0" applyNumberFormat="1" applyFill="1" applyBorder="1" applyAlignment="1">
      <alignment horizontal="right" vertical="center"/>
    </xf>
    <xf numFmtId="49" fontId="0" fillId="5" borderId="1" xfId="0" applyNumberForma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0" fillId="6" borderId="0" xfId="0" applyFill="1" applyBorder="1"/>
    <xf numFmtId="2" fontId="0" fillId="6" borderId="0" xfId="0" applyNumberFormat="1" applyFill="1" applyBorder="1" applyAlignment="1">
      <alignment horizontal="right" vertical="center"/>
    </xf>
    <xf numFmtId="49" fontId="0" fillId="6" borderId="1" xfId="0" applyNumberFormat="1" applyFill="1" applyBorder="1" applyAlignment="1">
      <alignment horizontal="right" vertical="center"/>
    </xf>
    <xf numFmtId="1" fontId="0" fillId="6" borderId="0" xfId="0" applyNumberFormat="1" applyFill="1" applyBorder="1" applyAlignment="1">
      <alignment vertical="center"/>
    </xf>
    <xf numFmtId="49" fontId="0" fillId="6" borderId="0" xfId="0" applyNumberFormat="1" applyFill="1" applyBorder="1" applyAlignment="1">
      <alignment horizontal="right" vertical="center"/>
    </xf>
    <xf numFmtId="49" fontId="1" fillId="6" borderId="0" xfId="0" applyNumberFormat="1" applyFont="1" applyFill="1" applyBorder="1" applyAlignment="1">
      <alignment horizontal="right" vertical="center"/>
    </xf>
    <xf numFmtId="49" fontId="0" fillId="6" borderId="0" xfId="0" applyNumberFormat="1" applyFill="1" applyBorder="1" applyAlignment="1">
      <alignment horizontal="right"/>
    </xf>
    <xf numFmtId="0" fontId="3" fillId="6" borderId="2" xfId="0" applyFont="1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vertical="center"/>
    </xf>
    <xf numFmtId="0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/>
    <xf numFmtId="0" fontId="0" fillId="6" borderId="1" xfId="0" applyFill="1" applyBorder="1"/>
    <xf numFmtId="0" fontId="0" fillId="0" borderId="0" xfId="0" applyBorder="1"/>
    <xf numFmtId="1" fontId="0" fillId="0" borderId="0" xfId="0" applyNumberFormat="1" applyBorder="1" applyAlignment="1">
      <alignment horizontal="right" vertical="center"/>
    </xf>
    <xf numFmtId="1" fontId="0" fillId="6" borderId="0" xfId="0" applyNumberForma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49" fontId="0" fillId="0" borderId="0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0" fontId="3" fillId="4" borderId="1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14" fontId="0" fillId="6" borderId="0" xfId="0" applyNumberFormat="1" applyFill="1" applyBorder="1"/>
    <xf numFmtId="0" fontId="0" fillId="6" borderId="0" xfId="0" applyNumberFormat="1" applyFill="1" applyBorder="1" applyAlignment="1">
      <alignment vertical="center"/>
    </xf>
    <xf numFmtId="1" fontId="0" fillId="6" borderId="1" xfId="0" applyNumberFormat="1" applyFill="1" applyBorder="1"/>
    <xf numFmtId="1" fontId="0" fillId="0" borderId="1" xfId="0" applyNumberFormat="1" applyBorder="1" applyAlignment="1">
      <alignment vertical="center"/>
    </xf>
    <xf numFmtId="1" fontId="0" fillId="6" borderId="1" xfId="0" applyNumberForma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/>
    <xf numFmtId="0" fontId="0" fillId="5" borderId="1" xfId="0" applyFill="1" applyBorder="1"/>
    <xf numFmtId="1" fontId="0" fillId="5" borderId="1" xfId="0" applyNumberFormat="1" applyFill="1" applyBorder="1"/>
    <xf numFmtId="1" fontId="0" fillId="5" borderId="1" xfId="0" applyNumberForma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14" fontId="5" fillId="6" borderId="1" xfId="1" applyNumberFormat="1" applyFont="1" applyFill="1" applyBorder="1" applyAlignment="1" applyProtection="1">
      <alignment horizontal="right" vertical="center" wrapText="1"/>
    </xf>
    <xf numFmtId="1" fontId="0" fillId="0" borderId="1" xfId="0" applyNumberFormat="1" applyBorder="1"/>
    <xf numFmtId="1" fontId="0" fillId="4" borderId="1" xfId="0" applyNumberFormat="1" applyFill="1" applyBorder="1" applyAlignment="1">
      <alignment vertical="center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14" fontId="0" fillId="6" borderId="4" xfId="0" applyNumberFormat="1" applyFill="1" applyBorder="1"/>
    <xf numFmtId="0" fontId="0" fillId="0" borderId="1" xfId="0" applyBorder="1"/>
    <xf numFmtId="0" fontId="3" fillId="5" borderId="2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topLeftCell="B1" workbookViewId="0">
      <selection activeCell="H18" sqref="H18"/>
    </sheetView>
  </sheetViews>
  <sheetFormatPr baseColWidth="10" defaultRowHeight="14.4" x14ac:dyDescent="0.3"/>
  <cols>
    <col min="1" max="1" width="14.6640625" customWidth="1"/>
    <col min="3" max="3" width="14.44140625" bestFit="1" customWidth="1"/>
    <col min="4" max="4" width="14.44140625" style="8" bestFit="1" customWidth="1"/>
    <col min="5" max="5" width="18.5546875" customWidth="1"/>
    <col min="6" max="6" width="17.33203125" customWidth="1"/>
    <col min="7" max="7" width="18.88671875" customWidth="1"/>
    <col min="8" max="8" width="22.44140625" customWidth="1"/>
    <col min="9" max="10" width="20.88671875" customWidth="1"/>
    <col min="11" max="11" width="19.44140625" customWidth="1"/>
    <col min="12" max="12" width="22" customWidth="1"/>
  </cols>
  <sheetData>
    <row r="1" spans="1:12" s="14" customFormat="1" ht="56.2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43</v>
      </c>
      <c r="H1" s="13" t="s">
        <v>6</v>
      </c>
      <c r="I1" s="13" t="s">
        <v>7</v>
      </c>
      <c r="J1" s="13" t="s">
        <v>93</v>
      </c>
      <c r="K1" s="13" t="s">
        <v>41</v>
      </c>
      <c r="L1" s="13" t="s">
        <v>42</v>
      </c>
    </row>
    <row r="2" spans="1:12" s="6" customFormat="1" x14ac:dyDescent="0.3">
      <c r="A2" s="1" t="s">
        <v>8</v>
      </c>
      <c r="B2" s="50" t="s">
        <v>57</v>
      </c>
      <c r="C2" s="50" t="s">
        <v>59</v>
      </c>
      <c r="D2" s="51" t="s">
        <v>70</v>
      </c>
      <c r="E2" s="52">
        <v>45078</v>
      </c>
      <c r="F2" s="52">
        <v>46904</v>
      </c>
      <c r="G2" s="21">
        <v>2000</v>
      </c>
      <c r="H2" s="53">
        <v>604</v>
      </c>
      <c r="I2" s="5">
        <v>45247</v>
      </c>
      <c r="J2" s="34" t="s">
        <v>94</v>
      </c>
      <c r="K2" s="69">
        <f>H2/5.16</f>
        <v>117.05426356589147</v>
      </c>
      <c r="L2" s="70">
        <f>K2*12</f>
        <v>1404.6511627906978</v>
      </c>
    </row>
    <row r="3" spans="1:12" s="49" customFormat="1" x14ac:dyDescent="0.3">
      <c r="A3" s="87" t="s">
        <v>8</v>
      </c>
      <c r="B3" s="57" t="s">
        <v>57</v>
      </c>
      <c r="C3" s="57" t="s">
        <v>60</v>
      </c>
      <c r="D3" s="72" t="s">
        <v>71</v>
      </c>
      <c r="E3" s="73">
        <v>45078</v>
      </c>
      <c r="F3" s="73">
        <v>46904</v>
      </c>
      <c r="G3" s="23">
        <v>2000</v>
      </c>
      <c r="H3" s="74">
        <v>300</v>
      </c>
      <c r="I3" s="19">
        <v>45247</v>
      </c>
      <c r="J3" s="36" t="s">
        <v>82</v>
      </c>
      <c r="K3" s="75">
        <f t="shared" ref="K3:K12" si="0">H3/5.16</f>
        <v>58.139534883720927</v>
      </c>
      <c r="L3" s="76">
        <f t="shared" ref="L3:L12" si="1">K3*12</f>
        <v>697.67441860465112</v>
      </c>
    </row>
    <row r="4" spans="1:12" s="6" customFormat="1" x14ac:dyDescent="0.3">
      <c r="A4" s="1" t="s">
        <v>8</v>
      </c>
      <c r="B4" s="50" t="s">
        <v>57</v>
      </c>
      <c r="C4" s="50" t="s">
        <v>61</v>
      </c>
      <c r="D4" s="51" t="s">
        <v>72</v>
      </c>
      <c r="E4" s="52">
        <v>45078</v>
      </c>
      <c r="F4" s="52">
        <v>46904</v>
      </c>
      <c r="G4" s="21">
        <v>2000</v>
      </c>
      <c r="H4" s="53">
        <v>551</v>
      </c>
      <c r="I4" s="5">
        <v>45215</v>
      </c>
      <c r="J4" s="34"/>
      <c r="K4" s="69">
        <f>H4/4.15</f>
        <v>132.77108433734938</v>
      </c>
      <c r="L4" s="70">
        <f t="shared" si="1"/>
        <v>1593.2530120481924</v>
      </c>
    </row>
    <row r="5" spans="1:12" s="6" customFormat="1" x14ac:dyDescent="0.3">
      <c r="A5" s="1" t="s">
        <v>8</v>
      </c>
      <c r="B5" s="50" t="s">
        <v>57</v>
      </c>
      <c r="C5" s="50" t="s">
        <v>62</v>
      </c>
      <c r="D5" s="51" t="s">
        <v>73</v>
      </c>
      <c r="E5" s="52">
        <v>45078</v>
      </c>
      <c r="F5" s="52">
        <v>46904</v>
      </c>
      <c r="G5" s="21">
        <v>2000</v>
      </c>
      <c r="H5" s="53">
        <v>534</v>
      </c>
      <c r="I5" s="5">
        <v>45247</v>
      </c>
      <c r="J5" s="34" t="s">
        <v>84</v>
      </c>
      <c r="K5" s="69">
        <f t="shared" si="0"/>
        <v>103.48837209302326</v>
      </c>
      <c r="L5" s="70">
        <f t="shared" si="1"/>
        <v>1241.8604651162791</v>
      </c>
    </row>
    <row r="6" spans="1:12" s="49" customFormat="1" x14ac:dyDescent="0.3">
      <c r="A6" s="45" t="s">
        <v>8</v>
      </c>
      <c r="B6" s="50" t="s">
        <v>57</v>
      </c>
      <c r="C6" s="50" t="s">
        <v>63</v>
      </c>
      <c r="D6" s="51" t="s">
        <v>74</v>
      </c>
      <c r="E6" s="52">
        <v>45078</v>
      </c>
      <c r="F6" s="52">
        <v>46904</v>
      </c>
      <c r="G6" s="47">
        <v>2000</v>
      </c>
      <c r="H6" s="53">
        <v>577</v>
      </c>
      <c r="I6" s="5">
        <v>45247</v>
      </c>
      <c r="J6" s="40" t="s">
        <v>95</v>
      </c>
      <c r="K6" s="69">
        <f t="shared" si="0"/>
        <v>111.82170542635659</v>
      </c>
      <c r="L6" s="70">
        <f t="shared" si="1"/>
        <v>1341.8604651162791</v>
      </c>
    </row>
    <row r="7" spans="1:12" s="49" customFormat="1" x14ac:dyDescent="0.3">
      <c r="A7" s="45" t="s">
        <v>8</v>
      </c>
      <c r="B7" s="50" t="s">
        <v>57</v>
      </c>
      <c r="C7" s="50" t="s">
        <v>64</v>
      </c>
      <c r="D7" s="51" t="s">
        <v>75</v>
      </c>
      <c r="E7" s="52">
        <v>45078</v>
      </c>
      <c r="F7" s="52">
        <v>46904</v>
      </c>
      <c r="G7" s="47">
        <v>2000</v>
      </c>
      <c r="H7" s="53">
        <v>787</v>
      </c>
      <c r="I7" s="5">
        <v>45247</v>
      </c>
      <c r="J7" s="40" t="s">
        <v>96</v>
      </c>
      <c r="K7" s="69">
        <f t="shared" si="0"/>
        <v>152.51937984496124</v>
      </c>
      <c r="L7" s="70">
        <f t="shared" si="1"/>
        <v>1830.2325581395348</v>
      </c>
    </row>
    <row r="8" spans="1:12" s="49" customFormat="1" x14ac:dyDescent="0.3">
      <c r="A8" s="45" t="s">
        <v>8</v>
      </c>
      <c r="B8" s="50" t="s">
        <v>57</v>
      </c>
      <c r="C8" s="50" t="s">
        <v>65</v>
      </c>
      <c r="D8" s="51" t="s">
        <v>76</v>
      </c>
      <c r="E8" s="52">
        <v>45078</v>
      </c>
      <c r="F8" s="52">
        <v>46904</v>
      </c>
      <c r="G8" s="47">
        <v>2000</v>
      </c>
      <c r="H8" s="53">
        <v>616</v>
      </c>
      <c r="I8" s="5">
        <v>45247</v>
      </c>
      <c r="J8" s="40" t="s">
        <v>97</v>
      </c>
      <c r="K8" s="69">
        <f t="shared" si="0"/>
        <v>119.37984496124031</v>
      </c>
      <c r="L8" s="70">
        <f t="shared" si="1"/>
        <v>1432.5581395348836</v>
      </c>
    </row>
    <row r="9" spans="1:12" s="49" customFormat="1" x14ac:dyDescent="0.3">
      <c r="A9" s="45" t="s">
        <v>8</v>
      </c>
      <c r="B9" s="50" t="s">
        <v>57</v>
      </c>
      <c r="C9" s="50" t="s">
        <v>66</v>
      </c>
      <c r="D9" s="51" t="s">
        <v>77</v>
      </c>
      <c r="E9" s="52">
        <v>45078</v>
      </c>
      <c r="F9" s="52">
        <v>46904</v>
      </c>
      <c r="G9" s="47">
        <v>2000</v>
      </c>
      <c r="H9" s="53">
        <v>604</v>
      </c>
      <c r="I9" s="5">
        <v>45247</v>
      </c>
      <c r="J9" s="40" t="s">
        <v>98</v>
      </c>
      <c r="K9" s="69">
        <f t="shared" si="0"/>
        <v>117.05426356589147</v>
      </c>
      <c r="L9" s="70">
        <f t="shared" si="1"/>
        <v>1404.6511627906978</v>
      </c>
    </row>
    <row r="10" spans="1:12" s="49" customFormat="1" x14ac:dyDescent="0.3">
      <c r="A10" s="45" t="s">
        <v>8</v>
      </c>
      <c r="B10" s="50" t="s">
        <v>57</v>
      </c>
      <c r="C10" s="50" t="s">
        <v>67</v>
      </c>
      <c r="D10" s="51" t="s">
        <v>78</v>
      </c>
      <c r="E10" s="52">
        <v>45078</v>
      </c>
      <c r="F10" s="52">
        <v>46904</v>
      </c>
      <c r="G10" s="47">
        <v>2000</v>
      </c>
      <c r="H10" s="53">
        <v>599</v>
      </c>
      <c r="I10" s="5">
        <v>45247</v>
      </c>
      <c r="J10" s="40" t="s">
        <v>83</v>
      </c>
      <c r="K10" s="69">
        <f t="shared" si="0"/>
        <v>116.08527131782945</v>
      </c>
      <c r="L10" s="70">
        <f t="shared" si="1"/>
        <v>1393.0232558139535</v>
      </c>
    </row>
    <row r="11" spans="1:12" s="49" customFormat="1" x14ac:dyDescent="0.3">
      <c r="A11" s="45" t="s">
        <v>8</v>
      </c>
      <c r="B11" s="50" t="s">
        <v>58</v>
      </c>
      <c r="C11" s="50" t="s">
        <v>68</v>
      </c>
      <c r="D11" s="51" t="s">
        <v>79</v>
      </c>
      <c r="E11" s="52">
        <v>45078</v>
      </c>
      <c r="F11" s="52">
        <v>46904</v>
      </c>
      <c r="G11" s="47">
        <v>2000</v>
      </c>
      <c r="H11" s="53">
        <v>726</v>
      </c>
      <c r="I11" s="5">
        <v>45247</v>
      </c>
      <c r="J11" s="40" t="s">
        <v>99</v>
      </c>
      <c r="K11" s="69">
        <f t="shared" si="0"/>
        <v>140.69767441860463</v>
      </c>
      <c r="L11" s="70">
        <f t="shared" si="1"/>
        <v>1688.3720930232557</v>
      </c>
    </row>
    <row r="12" spans="1:12" s="49" customFormat="1" x14ac:dyDescent="0.3">
      <c r="A12" s="82" t="s">
        <v>8</v>
      </c>
      <c r="B12" s="83" t="s">
        <v>58</v>
      </c>
      <c r="C12" s="83" t="s">
        <v>69</v>
      </c>
      <c r="D12" s="84" t="s">
        <v>80</v>
      </c>
      <c r="E12" s="85">
        <v>45078</v>
      </c>
      <c r="F12" s="85">
        <v>46904</v>
      </c>
      <c r="G12" s="47">
        <v>2000</v>
      </c>
      <c r="H12" s="53">
        <v>810</v>
      </c>
      <c r="I12" s="5">
        <v>45247</v>
      </c>
      <c r="J12" s="40" t="s">
        <v>100</v>
      </c>
      <c r="K12" s="69">
        <f t="shared" si="0"/>
        <v>156.97674418604652</v>
      </c>
      <c r="L12" s="70">
        <f t="shared" si="1"/>
        <v>1883.7209302325582</v>
      </c>
    </row>
    <row r="13" spans="1:12" s="49" customFormat="1" x14ac:dyDescent="0.3">
      <c r="A13" s="50" t="s">
        <v>8</v>
      </c>
      <c r="B13" s="50" t="s">
        <v>58</v>
      </c>
      <c r="C13" s="86" t="s">
        <v>89</v>
      </c>
      <c r="D13" s="51" t="s">
        <v>88</v>
      </c>
      <c r="E13" s="52"/>
      <c r="F13" s="52"/>
      <c r="G13" s="47">
        <v>2000</v>
      </c>
      <c r="H13" s="53">
        <v>16</v>
      </c>
      <c r="I13" s="5">
        <v>45247</v>
      </c>
      <c r="J13" s="40"/>
      <c r="K13" s="69"/>
      <c r="L13" s="70"/>
    </row>
    <row r="14" spans="1:12" s="49" customFormat="1" x14ac:dyDescent="0.3">
      <c r="A14" s="65"/>
      <c r="B14" s="65"/>
      <c r="C14"/>
      <c r="D14" s="66"/>
      <c r="E14" s="67"/>
      <c r="F14" s="67"/>
      <c r="G14" s="68"/>
      <c r="H14" s="38"/>
      <c r="I14" s="29" t="s">
        <v>102</v>
      </c>
      <c r="J14" s="37" t="s">
        <v>103</v>
      </c>
      <c r="K14" s="30">
        <f>AVERAGE(K3:K13)</f>
        <v>120.89338750350237</v>
      </c>
      <c r="L14" s="30">
        <f>AVERAGE(L3:L12)</f>
        <v>1450.7206500420284</v>
      </c>
    </row>
    <row r="15" spans="1:12" s="6" customFormat="1" x14ac:dyDescent="0.3">
      <c r="A15" s="9"/>
      <c r="B15" s="9"/>
      <c r="C15" s="9"/>
      <c r="D15" s="10"/>
      <c r="E15" s="11"/>
      <c r="F15" s="11"/>
      <c r="G15" s="11"/>
      <c r="H15" s="12"/>
      <c r="I15" s="11"/>
      <c r="J15" s="62"/>
    </row>
    <row r="16" spans="1:12" x14ac:dyDescent="0.3">
      <c r="A16" s="24" t="s">
        <v>8</v>
      </c>
      <c r="B16" s="50" t="s">
        <v>57</v>
      </c>
      <c r="C16" s="50" t="s">
        <v>81</v>
      </c>
      <c r="D16" s="25" t="s">
        <v>49</v>
      </c>
      <c r="E16" s="52">
        <v>45078</v>
      </c>
      <c r="F16" s="52">
        <v>46904</v>
      </c>
      <c r="G16" s="27">
        <v>1500</v>
      </c>
      <c r="H16" s="28">
        <v>233</v>
      </c>
      <c r="I16" s="5">
        <v>45247</v>
      </c>
      <c r="J16" s="63" t="s">
        <v>101</v>
      </c>
      <c r="K16" s="69">
        <f>H16/5.16</f>
        <v>45.155038759689923</v>
      </c>
      <c r="L16" s="70">
        <f>K16*12</f>
        <v>541.8604651162791</v>
      </c>
    </row>
  </sheetData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opLeftCell="D1" zoomScaleNormal="100" workbookViewId="0">
      <selection activeCell="E15" sqref="E15"/>
    </sheetView>
  </sheetViews>
  <sheetFormatPr baseColWidth="10" defaultRowHeight="14.4" x14ac:dyDescent="0.3"/>
  <cols>
    <col min="1" max="1" width="14.6640625" customWidth="1"/>
    <col min="3" max="3" width="14.44140625" bestFit="1" customWidth="1"/>
    <col min="4" max="4" width="14.44140625" style="8" bestFit="1" customWidth="1"/>
    <col min="5" max="5" width="23.6640625" style="8" bestFit="1" customWidth="1"/>
    <col min="6" max="6" width="18.5546875" customWidth="1"/>
    <col min="7" max="7" width="17.33203125" customWidth="1"/>
    <col min="8" max="8" width="18.88671875" customWidth="1"/>
    <col min="9" max="9" width="26.21875" customWidth="1"/>
    <col min="10" max="10" width="20.88671875" customWidth="1"/>
    <col min="11" max="11" width="21.6640625" customWidth="1"/>
    <col min="12" max="12" width="19.44140625" customWidth="1"/>
    <col min="13" max="13" width="22" customWidth="1"/>
  </cols>
  <sheetData>
    <row r="1" spans="1:13" s="14" customFormat="1" ht="56.2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44</v>
      </c>
      <c r="F1" s="13" t="s">
        <v>4</v>
      </c>
      <c r="G1" s="13" t="s">
        <v>5</v>
      </c>
      <c r="H1" s="13" t="s">
        <v>43</v>
      </c>
      <c r="I1" s="13" t="s">
        <v>6</v>
      </c>
      <c r="J1" s="13" t="s">
        <v>7</v>
      </c>
      <c r="K1" s="13" t="s">
        <v>93</v>
      </c>
      <c r="L1" s="13" t="s">
        <v>41</v>
      </c>
      <c r="M1" s="13" t="s">
        <v>42</v>
      </c>
    </row>
    <row r="2" spans="1:13" s="49" customFormat="1" x14ac:dyDescent="0.3">
      <c r="A2" s="50" t="s">
        <v>8</v>
      </c>
      <c r="B2" s="50" t="s">
        <v>9</v>
      </c>
      <c r="C2" s="50" t="s">
        <v>10</v>
      </c>
      <c r="D2" s="77" t="s">
        <v>11</v>
      </c>
      <c r="E2" s="77" t="s">
        <v>45</v>
      </c>
      <c r="F2" s="46">
        <v>44866</v>
      </c>
      <c r="G2" s="46">
        <v>46691</v>
      </c>
      <c r="H2" s="47">
        <v>2000</v>
      </c>
      <c r="I2" s="48">
        <v>1851</v>
      </c>
      <c r="J2" s="46">
        <v>45247</v>
      </c>
      <c r="K2" s="40" t="s">
        <v>104</v>
      </c>
      <c r="L2" s="71">
        <f>I2/12.16</f>
        <v>152.22039473684211</v>
      </c>
      <c r="M2" s="71">
        <f>L2*12</f>
        <v>1826.6447368421054</v>
      </c>
    </row>
    <row r="3" spans="1:13" s="49" customFormat="1" x14ac:dyDescent="0.3">
      <c r="A3" s="50" t="s">
        <v>8</v>
      </c>
      <c r="B3" s="50" t="s">
        <v>9</v>
      </c>
      <c r="C3" s="50" t="s">
        <v>12</v>
      </c>
      <c r="D3" s="77" t="s">
        <v>13</v>
      </c>
      <c r="E3" s="77" t="s">
        <v>47</v>
      </c>
      <c r="F3" s="46">
        <v>44866</v>
      </c>
      <c r="G3" s="46">
        <v>46691</v>
      </c>
      <c r="H3" s="47">
        <v>2000</v>
      </c>
      <c r="I3" s="48">
        <v>1945</v>
      </c>
      <c r="J3" s="46">
        <v>45247</v>
      </c>
      <c r="K3" s="40" t="s">
        <v>105</v>
      </c>
      <c r="L3" s="71">
        <f t="shared" ref="L3:L15" si="0">I3/12.16</f>
        <v>159.95065789473685</v>
      </c>
      <c r="M3" s="71">
        <f t="shared" ref="M3:M15" si="1">L3*12</f>
        <v>1919.4078947368421</v>
      </c>
    </row>
    <row r="4" spans="1:13" s="49" customFormat="1" x14ac:dyDescent="0.3">
      <c r="A4" s="50" t="s">
        <v>8</v>
      </c>
      <c r="B4" s="50" t="s">
        <v>9</v>
      </c>
      <c r="C4" s="50" t="s">
        <v>14</v>
      </c>
      <c r="D4" s="77" t="s">
        <v>15</v>
      </c>
      <c r="E4" s="77" t="s">
        <v>56</v>
      </c>
      <c r="F4" s="46">
        <v>44866</v>
      </c>
      <c r="G4" s="46">
        <v>46691</v>
      </c>
      <c r="H4" s="47">
        <v>2000</v>
      </c>
      <c r="I4" s="48">
        <v>1442</v>
      </c>
      <c r="J4" s="46">
        <v>45247</v>
      </c>
      <c r="K4" s="40" t="s">
        <v>106</v>
      </c>
      <c r="L4" s="71">
        <f t="shared" si="0"/>
        <v>118.58552631578947</v>
      </c>
      <c r="M4" s="71">
        <f t="shared" si="1"/>
        <v>1423.0263157894735</v>
      </c>
    </row>
    <row r="5" spans="1:13" s="49" customFormat="1" x14ac:dyDescent="0.3">
      <c r="A5" s="50" t="s">
        <v>8</v>
      </c>
      <c r="B5" s="50" t="s">
        <v>9</v>
      </c>
      <c r="C5" s="50" t="s">
        <v>16</v>
      </c>
      <c r="D5" s="77" t="s">
        <v>17</v>
      </c>
      <c r="E5" s="77" t="s">
        <v>45</v>
      </c>
      <c r="F5" s="46">
        <v>44866</v>
      </c>
      <c r="G5" s="46">
        <v>46691</v>
      </c>
      <c r="H5" s="47">
        <v>2000</v>
      </c>
      <c r="I5" s="48">
        <v>1712</v>
      </c>
      <c r="J5" s="46">
        <v>45247</v>
      </c>
      <c r="K5" s="40" t="s">
        <v>107</v>
      </c>
      <c r="L5" s="71">
        <f t="shared" si="0"/>
        <v>140.78947368421052</v>
      </c>
      <c r="M5" s="71">
        <f t="shared" si="1"/>
        <v>1689.4736842105262</v>
      </c>
    </row>
    <row r="6" spans="1:13" s="49" customFormat="1" x14ac:dyDescent="0.3">
      <c r="A6" s="64" t="s">
        <v>8</v>
      </c>
      <c r="B6" s="64" t="s">
        <v>9</v>
      </c>
      <c r="C6" s="64" t="s">
        <v>18</v>
      </c>
      <c r="D6" s="15" t="s">
        <v>19</v>
      </c>
      <c r="E6" s="15" t="s">
        <v>55</v>
      </c>
      <c r="F6" s="16">
        <v>44866</v>
      </c>
      <c r="G6" s="16">
        <v>46691</v>
      </c>
      <c r="H6" s="22">
        <v>2000</v>
      </c>
      <c r="I6" s="17">
        <v>641</v>
      </c>
      <c r="J6" s="16">
        <v>45247</v>
      </c>
      <c r="K6" s="35" t="s">
        <v>99</v>
      </c>
      <c r="L6" s="81">
        <f t="shared" si="0"/>
        <v>52.713815789473685</v>
      </c>
      <c r="M6" s="81">
        <f t="shared" si="1"/>
        <v>632.56578947368416</v>
      </c>
    </row>
    <row r="7" spans="1:13" s="49" customFormat="1" x14ac:dyDescent="0.3">
      <c r="A7" s="50" t="s">
        <v>8</v>
      </c>
      <c r="B7" s="50" t="s">
        <v>9</v>
      </c>
      <c r="C7" s="50" t="s">
        <v>20</v>
      </c>
      <c r="D7" s="77" t="s">
        <v>21</v>
      </c>
      <c r="E7" s="77" t="s">
        <v>45</v>
      </c>
      <c r="F7" s="46">
        <v>44866</v>
      </c>
      <c r="G7" s="46">
        <v>46691</v>
      </c>
      <c r="H7" s="47">
        <v>2000</v>
      </c>
      <c r="I7" s="48">
        <v>1789</v>
      </c>
      <c r="J7" s="46">
        <v>45247</v>
      </c>
      <c r="K7" s="40" t="s">
        <v>108</v>
      </c>
      <c r="L7" s="71">
        <f t="shared" si="0"/>
        <v>147.12171052631578</v>
      </c>
      <c r="M7" s="71">
        <f t="shared" si="1"/>
        <v>1765.4605263157894</v>
      </c>
    </row>
    <row r="8" spans="1:13" s="49" customFormat="1" x14ac:dyDescent="0.3">
      <c r="A8" s="57" t="s">
        <v>8</v>
      </c>
      <c r="B8" s="57" t="s">
        <v>9</v>
      </c>
      <c r="C8" s="57" t="s">
        <v>22</v>
      </c>
      <c r="D8" s="18" t="s">
        <v>23</v>
      </c>
      <c r="E8" s="18" t="s">
        <v>46</v>
      </c>
      <c r="F8" s="19">
        <v>44866</v>
      </c>
      <c r="G8" s="19">
        <v>46691</v>
      </c>
      <c r="H8" s="23">
        <v>2000</v>
      </c>
      <c r="I8" s="20">
        <v>985</v>
      </c>
      <c r="J8" s="19">
        <v>45247</v>
      </c>
      <c r="K8" s="36" t="s">
        <v>85</v>
      </c>
      <c r="L8" s="76">
        <f t="shared" si="0"/>
        <v>81.003289473684205</v>
      </c>
      <c r="M8" s="76">
        <f t="shared" si="1"/>
        <v>972.03947368421041</v>
      </c>
    </row>
    <row r="9" spans="1:13" s="49" customFormat="1" x14ac:dyDescent="0.3">
      <c r="A9" s="50" t="s">
        <v>8</v>
      </c>
      <c r="B9" s="50" t="s">
        <v>9</v>
      </c>
      <c r="C9" s="50" t="s">
        <v>24</v>
      </c>
      <c r="D9" s="77" t="s">
        <v>25</v>
      </c>
      <c r="E9" s="77" t="s">
        <v>47</v>
      </c>
      <c r="F9" s="46">
        <v>44866</v>
      </c>
      <c r="G9" s="46">
        <v>46691</v>
      </c>
      <c r="H9" s="47">
        <v>2000</v>
      </c>
      <c r="I9" s="48">
        <v>1776</v>
      </c>
      <c r="J9" s="46">
        <v>45247</v>
      </c>
      <c r="K9" s="40" t="s">
        <v>109</v>
      </c>
      <c r="L9" s="71">
        <f t="shared" si="0"/>
        <v>146.05263157894737</v>
      </c>
      <c r="M9" s="71">
        <f t="shared" si="1"/>
        <v>1752.6315789473683</v>
      </c>
    </row>
    <row r="10" spans="1:13" s="49" customFormat="1" x14ac:dyDescent="0.3">
      <c r="A10" s="50" t="s">
        <v>8</v>
      </c>
      <c r="B10" s="50" t="s">
        <v>9</v>
      </c>
      <c r="C10" s="50" t="s">
        <v>26</v>
      </c>
      <c r="D10" s="77" t="s">
        <v>27</v>
      </c>
      <c r="E10" s="77" t="s">
        <v>47</v>
      </c>
      <c r="F10" s="46">
        <v>44866</v>
      </c>
      <c r="G10" s="46">
        <v>46691</v>
      </c>
      <c r="H10" s="47">
        <v>2000</v>
      </c>
      <c r="I10" s="48">
        <v>2240</v>
      </c>
      <c r="J10" s="46">
        <v>45247</v>
      </c>
      <c r="K10" s="40" t="s">
        <v>104</v>
      </c>
      <c r="L10" s="71">
        <f t="shared" si="0"/>
        <v>184.21052631578948</v>
      </c>
      <c r="M10" s="71">
        <f t="shared" si="1"/>
        <v>2210.5263157894738</v>
      </c>
    </row>
    <row r="11" spans="1:13" s="49" customFormat="1" x14ac:dyDescent="0.3">
      <c r="A11" s="64" t="s">
        <v>8</v>
      </c>
      <c r="B11" s="64" t="s">
        <v>9</v>
      </c>
      <c r="C11" s="64" t="s">
        <v>28</v>
      </c>
      <c r="D11" s="15" t="s">
        <v>29</v>
      </c>
      <c r="E11" s="15" t="s">
        <v>47</v>
      </c>
      <c r="F11" s="16">
        <v>44866</v>
      </c>
      <c r="G11" s="16">
        <v>46691</v>
      </c>
      <c r="H11" s="22">
        <v>2000</v>
      </c>
      <c r="I11" s="17">
        <v>2563</v>
      </c>
      <c r="J11" s="16">
        <v>45247</v>
      </c>
      <c r="K11" s="35" t="s">
        <v>110</v>
      </c>
      <c r="L11" s="81">
        <f t="shared" si="0"/>
        <v>210.77302631578948</v>
      </c>
      <c r="M11" s="81">
        <f t="shared" si="1"/>
        <v>2529.2763157894738</v>
      </c>
    </row>
    <row r="12" spans="1:13" s="49" customFormat="1" x14ac:dyDescent="0.3">
      <c r="A12" s="64" t="s">
        <v>8</v>
      </c>
      <c r="B12" s="64" t="s">
        <v>9</v>
      </c>
      <c r="C12" s="64" t="s">
        <v>30</v>
      </c>
      <c r="D12" s="15" t="s">
        <v>31</v>
      </c>
      <c r="E12" s="15" t="s">
        <v>47</v>
      </c>
      <c r="F12" s="16">
        <v>44866</v>
      </c>
      <c r="G12" s="16">
        <v>46691</v>
      </c>
      <c r="H12" s="22">
        <v>2000</v>
      </c>
      <c r="I12" s="17">
        <v>2484</v>
      </c>
      <c r="J12" s="16">
        <v>45247</v>
      </c>
      <c r="K12" s="35" t="s">
        <v>86</v>
      </c>
      <c r="L12" s="81">
        <f t="shared" si="0"/>
        <v>204.27631578947367</v>
      </c>
      <c r="M12" s="81">
        <f t="shared" si="1"/>
        <v>2451.3157894736842</v>
      </c>
    </row>
    <row r="13" spans="1:13" s="49" customFormat="1" x14ac:dyDescent="0.3">
      <c r="A13" s="64" t="s">
        <v>8</v>
      </c>
      <c r="B13" s="64" t="s">
        <v>9</v>
      </c>
      <c r="C13" s="64" t="s">
        <v>32</v>
      </c>
      <c r="D13" s="15" t="s">
        <v>33</v>
      </c>
      <c r="E13" s="15" t="s">
        <v>47</v>
      </c>
      <c r="F13" s="16">
        <v>44866</v>
      </c>
      <c r="G13" s="16">
        <v>46691</v>
      </c>
      <c r="H13" s="22">
        <v>2000</v>
      </c>
      <c r="I13" s="17">
        <v>2593</v>
      </c>
      <c r="J13" s="16">
        <v>45247</v>
      </c>
      <c r="K13" s="35" t="s">
        <v>111</v>
      </c>
      <c r="L13" s="81">
        <f t="shared" si="0"/>
        <v>213.24013157894737</v>
      </c>
      <c r="M13" s="81">
        <f t="shared" si="1"/>
        <v>2558.8815789473683</v>
      </c>
    </row>
    <row r="14" spans="1:13" s="49" customFormat="1" x14ac:dyDescent="0.3">
      <c r="A14" s="50" t="s">
        <v>8</v>
      </c>
      <c r="B14" s="50" t="s">
        <v>9</v>
      </c>
      <c r="C14" s="50" t="s">
        <v>34</v>
      </c>
      <c r="D14" s="77" t="s">
        <v>35</v>
      </c>
      <c r="E14" s="77" t="s">
        <v>45</v>
      </c>
      <c r="F14" s="46">
        <v>44866</v>
      </c>
      <c r="G14" s="46">
        <v>46691</v>
      </c>
      <c r="H14" s="47">
        <v>2000</v>
      </c>
      <c r="I14" s="48">
        <v>1416</v>
      </c>
      <c r="J14" s="46">
        <v>45247</v>
      </c>
      <c r="K14" s="40" t="s">
        <v>112</v>
      </c>
      <c r="L14" s="71">
        <f t="shared" si="0"/>
        <v>116.44736842105263</v>
      </c>
      <c r="M14" s="71">
        <f t="shared" si="1"/>
        <v>1397.3684210526317</v>
      </c>
    </row>
    <row r="15" spans="1:13" s="49" customFormat="1" x14ac:dyDescent="0.3">
      <c r="A15" s="64" t="s">
        <v>8</v>
      </c>
      <c r="B15" s="64" t="s">
        <v>9</v>
      </c>
      <c r="C15" s="64" t="s">
        <v>36</v>
      </c>
      <c r="D15" s="15" t="s">
        <v>37</v>
      </c>
      <c r="E15" s="15" t="s">
        <v>47</v>
      </c>
      <c r="F15" s="16">
        <v>44866</v>
      </c>
      <c r="G15" s="16">
        <v>46691</v>
      </c>
      <c r="H15" s="22">
        <v>2000</v>
      </c>
      <c r="I15" s="17">
        <v>2672</v>
      </c>
      <c r="J15" s="16">
        <v>45247</v>
      </c>
      <c r="K15" s="35" t="s">
        <v>113</v>
      </c>
      <c r="L15" s="81">
        <f t="shared" si="0"/>
        <v>219.73684210526315</v>
      </c>
      <c r="M15" s="81">
        <f t="shared" si="1"/>
        <v>2636.8421052631579</v>
      </c>
    </row>
    <row r="16" spans="1:13" s="6" customFormat="1" x14ac:dyDescent="0.3">
      <c r="A16" s="9"/>
      <c r="B16" s="9"/>
      <c r="C16" s="9"/>
      <c r="D16" s="10"/>
      <c r="E16" s="10"/>
      <c r="F16" s="11"/>
      <c r="G16" s="11"/>
      <c r="H16" s="11"/>
      <c r="I16" s="12"/>
      <c r="J16" s="29" t="s">
        <v>50</v>
      </c>
      <c r="K16" s="37" t="s">
        <v>115</v>
      </c>
      <c r="L16" s="30">
        <f>AVERAGE(L2:L15)</f>
        <v>153.3658364661654</v>
      </c>
      <c r="M16" s="30">
        <f>AVERAGE(M2:M15)</f>
        <v>1840.390037593985</v>
      </c>
    </row>
    <row r="17" spans="1:13" s="6" customFormat="1" x14ac:dyDescent="0.3">
      <c r="A17" s="9"/>
      <c r="B17" s="9"/>
      <c r="C17" s="9"/>
      <c r="D17" s="10"/>
      <c r="E17" s="10"/>
      <c r="F17" s="11"/>
      <c r="G17" s="11"/>
      <c r="H17" s="11"/>
      <c r="I17" s="12"/>
      <c r="J17" s="11"/>
      <c r="K17" s="33"/>
    </row>
    <row r="18" spans="1:13" x14ac:dyDescent="0.3">
      <c r="A18" s="58" t="s">
        <v>8</v>
      </c>
      <c r="B18" s="58" t="s">
        <v>9</v>
      </c>
      <c r="C18" s="59" t="s">
        <v>48</v>
      </c>
      <c r="D18" s="59" t="s">
        <v>49</v>
      </c>
      <c r="E18" s="15" t="s">
        <v>55</v>
      </c>
      <c r="F18" s="60">
        <v>44866</v>
      </c>
      <c r="G18" s="60">
        <v>46691</v>
      </c>
      <c r="H18" s="22">
        <v>1500</v>
      </c>
      <c r="I18" s="17">
        <v>175</v>
      </c>
      <c r="J18" s="16">
        <v>45247</v>
      </c>
      <c r="K18" s="61" t="s">
        <v>114</v>
      </c>
      <c r="L18" s="81">
        <f>I18/12.16</f>
        <v>14.391447368421053</v>
      </c>
      <c r="M18" s="81">
        <f>L18*12</f>
        <v>172.69736842105263</v>
      </c>
    </row>
    <row r="19" spans="1:13" x14ac:dyDescent="0.3">
      <c r="A19" s="50" t="s">
        <v>90</v>
      </c>
      <c r="B19" s="50" t="s">
        <v>91</v>
      </c>
      <c r="C19" s="53" t="s">
        <v>92</v>
      </c>
      <c r="D19" s="78" t="s">
        <v>49</v>
      </c>
      <c r="E19" s="77" t="s">
        <v>55</v>
      </c>
      <c r="F19" s="79">
        <v>44562</v>
      </c>
      <c r="G19" s="79">
        <v>46568</v>
      </c>
      <c r="H19" s="53">
        <v>800</v>
      </c>
      <c r="I19" s="48">
        <v>3184</v>
      </c>
      <c r="J19" s="46">
        <v>45247</v>
      </c>
      <c r="K19" s="53">
        <v>20</v>
      </c>
      <c r="L19" s="53"/>
      <c r="M19" s="53"/>
    </row>
    <row r="20" spans="1:13" x14ac:dyDescent="0.3">
      <c r="K20" s="38"/>
    </row>
    <row r="21" spans="1:13" x14ac:dyDescent="0.3">
      <c r="K21" s="39"/>
      <c r="L21" s="38"/>
    </row>
    <row r="22" spans="1:13" x14ac:dyDescent="0.3">
      <c r="I22" s="54"/>
      <c r="J22" s="55"/>
      <c r="K22" s="39"/>
      <c r="L22" s="38"/>
    </row>
    <row r="23" spans="1:13" x14ac:dyDescent="0.3">
      <c r="I23" s="54"/>
      <c r="J23" s="55"/>
      <c r="K23" s="39"/>
      <c r="L23" s="38"/>
    </row>
    <row r="24" spans="1:13" x14ac:dyDescent="0.3">
      <c r="I24" s="54"/>
      <c r="J24" s="55"/>
      <c r="K24" s="39"/>
      <c r="L24" s="38"/>
    </row>
    <row r="25" spans="1:13" x14ac:dyDescent="0.3">
      <c r="I25" s="54"/>
      <c r="J25" s="55"/>
      <c r="K25" s="39"/>
      <c r="L25" s="38"/>
    </row>
    <row r="26" spans="1:13" x14ac:dyDescent="0.3">
      <c r="I26" s="54"/>
      <c r="J26" s="56"/>
      <c r="K26" s="39"/>
      <c r="L26" s="38"/>
    </row>
    <row r="27" spans="1:13" x14ac:dyDescent="0.3">
      <c r="I27" s="54"/>
      <c r="J27" s="56"/>
      <c r="K27" s="39"/>
      <c r="L27" s="38"/>
    </row>
    <row r="28" spans="1:13" x14ac:dyDescent="0.3">
      <c r="I28" s="54"/>
      <c r="J28" s="56"/>
      <c r="K28" s="39"/>
      <c r="L28" s="38"/>
    </row>
    <row r="29" spans="1:13" x14ac:dyDescent="0.3">
      <c r="I29" s="54"/>
      <c r="J29" s="56"/>
      <c r="K29" s="39"/>
      <c r="L29" s="38"/>
    </row>
    <row r="30" spans="1:13" x14ac:dyDescent="0.3">
      <c r="I30" s="54"/>
      <c r="J30" s="56"/>
      <c r="K30" s="39"/>
      <c r="L30" s="38"/>
    </row>
    <row r="31" spans="1:13" x14ac:dyDescent="0.3">
      <c r="I31" s="54"/>
      <c r="J31" s="56"/>
      <c r="K31" s="39"/>
      <c r="L31" s="38"/>
    </row>
    <row r="32" spans="1:13" x14ac:dyDescent="0.3">
      <c r="I32" s="54"/>
      <c r="J32" s="56"/>
      <c r="K32" s="39"/>
      <c r="L32" s="38"/>
    </row>
    <row r="33" spans="9:12" x14ac:dyDescent="0.3">
      <c r="I33" s="54"/>
      <c r="J33" s="55"/>
      <c r="K33" s="39"/>
      <c r="L33" s="38"/>
    </row>
    <row r="34" spans="9:12" x14ac:dyDescent="0.3">
      <c r="I34" s="54"/>
      <c r="J34" s="55"/>
      <c r="K34" s="39"/>
      <c r="L34" s="38"/>
    </row>
    <row r="35" spans="9:12" x14ac:dyDescent="0.3">
      <c r="I35" s="54"/>
      <c r="J35" s="55"/>
      <c r="K35" s="39"/>
      <c r="L35" s="54"/>
    </row>
    <row r="36" spans="9:12" x14ac:dyDescent="0.3">
      <c r="I36" s="54"/>
      <c r="J36" s="54"/>
      <c r="K36" s="54"/>
      <c r="L36" s="54"/>
    </row>
  </sheetData>
  <pageMargins left="0.7" right="0.7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C1" workbookViewId="0">
      <selection activeCell="K18" sqref="K18"/>
    </sheetView>
  </sheetViews>
  <sheetFormatPr baseColWidth="10" defaultRowHeight="14.4" x14ac:dyDescent="0.3"/>
  <cols>
    <col min="1" max="1" width="12.44140625" bestFit="1" customWidth="1"/>
    <col min="3" max="4" width="14.44140625" bestFit="1" customWidth="1"/>
    <col min="5" max="5" width="19.6640625" customWidth="1"/>
    <col min="6" max="6" width="18.6640625" customWidth="1"/>
    <col min="7" max="7" width="20.6640625" customWidth="1"/>
    <col min="8" max="8" width="23" customWidth="1"/>
    <col min="9" max="9" width="22.88671875" customWidth="1"/>
    <col min="10" max="10" width="21.6640625" customWidth="1"/>
    <col min="11" max="11" width="23.5546875" customWidth="1"/>
    <col min="12" max="12" width="24.5546875" customWidth="1"/>
  </cols>
  <sheetData>
    <row r="1" spans="1:12" s="14" customFormat="1" ht="54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43</v>
      </c>
      <c r="H1" s="13" t="s">
        <v>6</v>
      </c>
      <c r="I1" s="13" t="s">
        <v>7</v>
      </c>
      <c r="J1" s="13" t="s">
        <v>93</v>
      </c>
      <c r="K1" s="13" t="s">
        <v>41</v>
      </c>
      <c r="L1" s="13" t="s">
        <v>42</v>
      </c>
    </row>
    <row r="2" spans="1:12" x14ac:dyDescent="0.3">
      <c r="A2" s="24" t="s">
        <v>8</v>
      </c>
      <c r="B2" s="24" t="s">
        <v>51</v>
      </c>
      <c r="C2" s="25" t="s">
        <v>52</v>
      </c>
      <c r="D2" s="25" t="s">
        <v>49</v>
      </c>
      <c r="E2" s="26">
        <v>44835</v>
      </c>
      <c r="F2" s="26">
        <v>46660</v>
      </c>
      <c r="G2" s="31">
        <v>1500</v>
      </c>
      <c r="H2" s="32">
        <v>141</v>
      </c>
      <c r="I2" s="2">
        <v>45247</v>
      </c>
      <c r="J2" s="40" t="s">
        <v>116</v>
      </c>
      <c r="K2" s="80">
        <f>H2/13.16</f>
        <v>10.714285714285714</v>
      </c>
      <c r="L2" s="80">
        <f>K2*12</f>
        <v>128.57142857142856</v>
      </c>
    </row>
    <row r="3" spans="1:12" x14ac:dyDescent="0.3">
      <c r="A3" s="24" t="s">
        <v>8</v>
      </c>
      <c r="B3" s="24" t="s">
        <v>53</v>
      </c>
      <c r="C3" s="25" t="s">
        <v>54</v>
      </c>
      <c r="D3" s="25" t="s">
        <v>49</v>
      </c>
      <c r="E3" s="26">
        <v>44835</v>
      </c>
      <c r="F3" s="26">
        <v>46660</v>
      </c>
      <c r="G3" s="31">
        <v>1500</v>
      </c>
      <c r="H3" s="32">
        <v>87</v>
      </c>
      <c r="I3" s="2">
        <v>45247</v>
      </c>
      <c r="J3" s="40" t="s">
        <v>87</v>
      </c>
      <c r="K3" s="80">
        <f>H3/13.16</f>
        <v>6.6109422492401215</v>
      </c>
      <c r="L3" s="80">
        <f>K3*12</f>
        <v>79.331306990881458</v>
      </c>
    </row>
    <row r="4" spans="1:12" x14ac:dyDescent="0.3">
      <c r="J4" s="42"/>
    </row>
    <row r="5" spans="1:12" x14ac:dyDescent="0.3">
      <c r="J5" s="42"/>
    </row>
    <row r="6" spans="1:12" x14ac:dyDescent="0.3">
      <c r="J6" s="42"/>
    </row>
    <row r="7" spans="1:12" x14ac:dyDescent="0.3">
      <c r="J7" s="42"/>
    </row>
    <row r="8" spans="1:12" x14ac:dyDescent="0.3">
      <c r="J8" s="42"/>
    </row>
    <row r="9" spans="1:12" x14ac:dyDescent="0.3">
      <c r="J9" s="42"/>
    </row>
    <row r="10" spans="1:12" x14ac:dyDescent="0.3">
      <c r="J10" s="42"/>
    </row>
    <row r="11" spans="1:12" x14ac:dyDescent="0.3">
      <c r="J11" s="42"/>
    </row>
    <row r="12" spans="1:12" x14ac:dyDescent="0.3">
      <c r="J12" s="42"/>
    </row>
    <row r="13" spans="1:12" x14ac:dyDescent="0.3">
      <c r="J13" s="42"/>
    </row>
    <row r="14" spans="1:12" x14ac:dyDescent="0.3">
      <c r="J14" s="42"/>
    </row>
    <row r="15" spans="1:12" x14ac:dyDescent="0.3">
      <c r="J15" s="43"/>
    </row>
    <row r="16" spans="1:12" x14ac:dyDescent="0.3">
      <c r="J16" s="41"/>
    </row>
    <row r="17" spans="10:10" x14ac:dyDescent="0.3">
      <c r="J17" s="44"/>
    </row>
    <row r="19" spans="10:10" x14ac:dyDescent="0.3">
      <c r="J19" s="38"/>
    </row>
    <row r="20" spans="10:10" x14ac:dyDescent="0.3">
      <c r="J20" s="39"/>
    </row>
    <row r="21" spans="10:10" x14ac:dyDescent="0.3">
      <c r="J21" s="39"/>
    </row>
    <row r="22" spans="10:10" x14ac:dyDescent="0.3">
      <c r="J22" s="39"/>
    </row>
    <row r="23" spans="10:10" x14ac:dyDescent="0.3">
      <c r="J23" s="39"/>
    </row>
    <row r="24" spans="10:10" x14ac:dyDescent="0.3">
      <c r="J24" s="39"/>
    </row>
    <row r="25" spans="10:10" x14ac:dyDescent="0.3">
      <c r="J25" s="39"/>
    </row>
    <row r="26" spans="10:10" x14ac:dyDescent="0.3">
      <c r="J26" s="39"/>
    </row>
    <row r="27" spans="10:10" x14ac:dyDescent="0.3">
      <c r="J27" s="39"/>
    </row>
    <row r="28" spans="10:10" x14ac:dyDescent="0.3">
      <c r="J28" s="39"/>
    </row>
    <row r="29" spans="10:10" x14ac:dyDescent="0.3">
      <c r="J29" s="39"/>
    </row>
    <row r="30" spans="10:10" x14ac:dyDescent="0.3">
      <c r="J30" s="39"/>
    </row>
    <row r="31" spans="10:10" x14ac:dyDescent="0.3">
      <c r="J31" s="39"/>
    </row>
    <row r="32" spans="10:10" x14ac:dyDescent="0.3">
      <c r="J32" s="39"/>
    </row>
    <row r="33" spans="10:10" x14ac:dyDescent="0.3">
      <c r="J33" s="39"/>
    </row>
  </sheetData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K17" sqref="K17"/>
    </sheetView>
  </sheetViews>
  <sheetFormatPr baseColWidth="10" defaultRowHeight="14.4" x14ac:dyDescent="0.3"/>
  <cols>
    <col min="1" max="1" width="12.109375" bestFit="1" customWidth="1"/>
    <col min="2" max="2" width="7.44140625" bestFit="1" customWidth="1"/>
    <col min="3" max="3" width="11.33203125" bestFit="1" customWidth="1"/>
    <col min="5" max="5" width="16.109375" customWidth="1"/>
    <col min="6" max="6" width="16.44140625" customWidth="1"/>
    <col min="7" max="7" width="20.109375" customWidth="1"/>
    <col min="8" max="8" width="17.109375" customWidth="1"/>
    <col min="9" max="9" width="15.6640625" customWidth="1"/>
    <col min="10" max="10" width="21.6640625" bestFit="1" customWidth="1"/>
    <col min="11" max="11" width="18.88671875" customWidth="1"/>
    <col min="12" max="12" width="19" customWidth="1"/>
  </cols>
  <sheetData>
    <row r="1" spans="1:12" ht="50.2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43</v>
      </c>
      <c r="H1" s="13" t="s">
        <v>6</v>
      </c>
      <c r="I1" s="13" t="s">
        <v>7</v>
      </c>
      <c r="J1" s="13" t="s">
        <v>93</v>
      </c>
      <c r="K1" s="13" t="s">
        <v>41</v>
      </c>
      <c r="L1" s="13" t="s">
        <v>42</v>
      </c>
    </row>
    <row r="2" spans="1:12" s="6" customFormat="1" x14ac:dyDescent="0.3">
      <c r="A2" s="3" t="s">
        <v>38</v>
      </c>
      <c r="B2" s="3" t="s">
        <v>39</v>
      </c>
      <c r="C2" s="3" t="s">
        <v>40</v>
      </c>
      <c r="D2" s="7"/>
      <c r="E2" s="5">
        <v>44958</v>
      </c>
      <c r="F2" s="5">
        <v>46783</v>
      </c>
      <c r="G2" s="21">
        <v>500</v>
      </c>
      <c r="H2" s="4">
        <v>71</v>
      </c>
      <c r="I2" s="5">
        <v>45247</v>
      </c>
      <c r="J2" s="40" t="s">
        <v>117</v>
      </c>
      <c r="K2" s="70">
        <f>H2/9.16</f>
        <v>7.7510917030567681</v>
      </c>
      <c r="L2" s="70">
        <f>K2*12</f>
        <v>93.013100436681214</v>
      </c>
    </row>
    <row r="3" spans="1:12" x14ac:dyDescent="0.3">
      <c r="J3" s="42"/>
    </row>
    <row r="4" spans="1:12" x14ac:dyDescent="0.3">
      <c r="J4" s="42"/>
    </row>
    <row r="5" spans="1:12" x14ac:dyDescent="0.3">
      <c r="J5" s="42"/>
    </row>
    <row r="6" spans="1:12" x14ac:dyDescent="0.3">
      <c r="J6" s="42"/>
    </row>
    <row r="7" spans="1:12" x14ac:dyDescent="0.3">
      <c r="J7" s="42"/>
    </row>
    <row r="8" spans="1:12" x14ac:dyDescent="0.3">
      <c r="J8" s="42"/>
    </row>
    <row r="9" spans="1:12" x14ac:dyDescent="0.3">
      <c r="J9" s="42"/>
    </row>
    <row r="10" spans="1:12" x14ac:dyDescent="0.3">
      <c r="J10" s="42"/>
    </row>
    <row r="11" spans="1:12" x14ac:dyDescent="0.3">
      <c r="J11" s="42"/>
    </row>
    <row r="12" spans="1:12" x14ac:dyDescent="0.3">
      <c r="J12" s="42"/>
    </row>
    <row r="13" spans="1:12" x14ac:dyDescent="0.3">
      <c r="J13" s="42"/>
    </row>
    <row r="14" spans="1:12" x14ac:dyDescent="0.3">
      <c r="J14" s="42"/>
    </row>
    <row r="15" spans="1:12" x14ac:dyDescent="0.3">
      <c r="J15" s="42"/>
    </row>
    <row r="16" spans="1:12" x14ac:dyDescent="0.3">
      <c r="J16" s="43"/>
    </row>
    <row r="17" spans="10:10" x14ac:dyDescent="0.3">
      <c r="J17" s="41"/>
    </row>
    <row r="18" spans="10:10" x14ac:dyDescent="0.3">
      <c r="J18" s="44"/>
    </row>
    <row r="20" spans="10:10" x14ac:dyDescent="0.3">
      <c r="J20" s="38"/>
    </row>
    <row r="21" spans="10:10" x14ac:dyDescent="0.3">
      <c r="J21" s="39"/>
    </row>
    <row r="22" spans="10:10" x14ac:dyDescent="0.3">
      <c r="J22" s="39"/>
    </row>
    <row r="23" spans="10:10" x14ac:dyDescent="0.3">
      <c r="J23" s="39"/>
    </row>
    <row r="24" spans="10:10" x14ac:dyDescent="0.3">
      <c r="J24" s="39"/>
    </row>
    <row r="25" spans="10:10" x14ac:dyDescent="0.3">
      <c r="J25" s="39"/>
    </row>
    <row r="26" spans="10:10" x14ac:dyDescent="0.3">
      <c r="J26" s="39"/>
    </row>
    <row r="27" spans="10:10" x14ac:dyDescent="0.3">
      <c r="J27" s="39"/>
    </row>
    <row r="28" spans="10:10" x14ac:dyDescent="0.3">
      <c r="J28" s="39"/>
    </row>
    <row r="29" spans="10:10" x14ac:dyDescent="0.3">
      <c r="J29" s="39"/>
    </row>
    <row r="30" spans="10:10" x14ac:dyDescent="0.3">
      <c r="J30" s="39"/>
    </row>
    <row r="31" spans="10:10" x14ac:dyDescent="0.3">
      <c r="J31" s="39"/>
    </row>
    <row r="32" spans="10:10" x14ac:dyDescent="0.3">
      <c r="J32" s="39"/>
    </row>
    <row r="33" spans="10:10" x14ac:dyDescent="0.3">
      <c r="J33" s="39"/>
    </row>
    <row r="34" spans="10:10" x14ac:dyDescent="0.3">
      <c r="J34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HORAMETRE FRONTAUX</vt:lpstr>
      <vt:lpstr>HORAMETRE RETRACTABLES</vt:lpstr>
      <vt:lpstr>HORAMETRE MAGASINAGE</vt:lpstr>
      <vt:lpstr>HORAMETRE NACELLE</vt:lpstr>
      <vt:lpstr>'HORAMETRE RETRACTABLES'!Zone_d_impression</vt:lpstr>
    </vt:vector>
  </TitlesOfParts>
  <Company>APROLIS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Pinel</dc:creator>
  <cp:lastModifiedBy>Tristan Pinel</cp:lastModifiedBy>
  <cp:lastPrinted>2023-11-17T06:54:26Z</cp:lastPrinted>
  <dcterms:created xsi:type="dcterms:W3CDTF">2023-04-25T07:58:53Z</dcterms:created>
  <dcterms:modified xsi:type="dcterms:W3CDTF">2023-11-20T09:23:08Z</dcterms:modified>
</cp:coreProperties>
</file>