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st excel auto for noon\final\"/>
    </mc:Choice>
  </mc:AlternateContent>
  <xr:revisionPtr revIDLastSave="0" documentId="13_ncr:1_{5FFA482F-9A8B-4C4D-8A48-9ABEC60047BF}" xr6:coauthVersionLast="47" xr6:coauthVersionMax="47" xr10:uidLastSave="{00000000-0000-0000-0000-000000000000}"/>
  <bookViews>
    <workbookView minimized="1" xWindow="2010" yWindow="255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9" i="1" l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48" i="1"/>
  <c r="C47" i="1" l="1"/>
  <c r="C40" i="1"/>
  <c r="C41" i="1"/>
  <c r="C42" i="1"/>
  <c r="C43" i="1"/>
  <c r="C44" i="1"/>
  <c r="C45" i="1"/>
  <c r="C46" i="1"/>
  <c r="H46" i="1" s="1"/>
  <c r="B40" i="1"/>
  <c r="B41" i="1"/>
  <c r="B42" i="1"/>
  <c r="B43" i="1"/>
  <c r="B44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47" i="1"/>
  <c r="B46" i="1"/>
  <c r="B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I45" i="1"/>
  <c r="D46" i="1" l="1"/>
  <c r="D47" i="1"/>
  <c r="D48" i="1"/>
  <c r="Y61" i="1"/>
  <c r="Y62" i="1"/>
  <c r="Y63" i="1"/>
  <c r="Y64" i="1"/>
  <c r="Y65" i="1"/>
  <c r="Y66" i="1"/>
  <c r="Y67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45" i="1"/>
  <c r="H57" i="1"/>
  <c r="AN57" i="1"/>
  <c r="H53" i="1"/>
  <c r="AN53" i="1"/>
  <c r="H55" i="1"/>
  <c r="AN55" i="1"/>
  <c r="H54" i="1"/>
  <c r="AN54" i="1"/>
  <c r="D45" i="1"/>
  <c r="AN79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6" i="1"/>
  <c r="AN52" i="1"/>
  <c r="AN51" i="1"/>
  <c r="AN50" i="1"/>
  <c r="AN49" i="1"/>
  <c r="AN48" i="1"/>
  <c r="AN47" i="1"/>
  <c r="AN46" i="1"/>
  <c r="AN45" i="1"/>
  <c r="H40" i="1"/>
  <c r="H41" i="1"/>
  <c r="H42" i="1"/>
  <c r="H43" i="1"/>
  <c r="H44" i="1"/>
  <c r="H47" i="1"/>
  <c r="H48" i="1"/>
  <c r="H78" i="1" l="1"/>
  <c r="Q77" i="1"/>
  <c r="S77" i="1" s="1"/>
  <c r="H77" i="1"/>
  <c r="H76" i="1"/>
  <c r="Q76" i="1"/>
  <c r="H75" i="1"/>
  <c r="Q75" i="1"/>
  <c r="S75" i="1" s="1"/>
  <c r="Q74" i="1"/>
  <c r="S74" i="1" s="1"/>
  <c r="H74" i="1"/>
  <c r="Q73" i="1"/>
  <c r="S73" i="1" s="1"/>
  <c r="H73" i="1"/>
  <c r="Q72" i="1"/>
  <c r="H72" i="1"/>
  <c r="Q71" i="1"/>
  <c r="S71" i="1" s="1"/>
  <c r="H70" i="1"/>
  <c r="H71" i="1"/>
  <c r="H69" i="1"/>
  <c r="S76" i="1" l="1"/>
  <c r="S72" i="1"/>
  <c r="Q44" i="1" l="1"/>
  <c r="Q43" i="1"/>
  <c r="Q42" i="1"/>
  <c r="S42" i="1" s="1"/>
  <c r="Q41" i="1"/>
  <c r="L41" i="1"/>
  <c r="L42" i="1" s="1"/>
  <c r="L43" i="1" s="1"/>
  <c r="L44" i="1" s="1"/>
  <c r="L45" i="1" s="1"/>
  <c r="L46" i="1" s="1"/>
  <c r="K41" i="1"/>
  <c r="K42" i="1" s="1"/>
  <c r="K43" i="1" s="1"/>
  <c r="K44" i="1" s="1"/>
  <c r="K45" i="1" s="1"/>
  <c r="K46" i="1" s="1"/>
  <c r="J41" i="1"/>
  <c r="J42" i="1" s="1"/>
  <c r="J43" i="1" s="1"/>
  <c r="J44" i="1" s="1"/>
  <c r="J45" i="1" s="1"/>
  <c r="J46" i="1" s="1"/>
  <c r="J47" i="1" l="1"/>
  <c r="J48" i="1" s="1"/>
  <c r="J49" i="1" s="1"/>
  <c r="J50" i="1" s="1"/>
  <c r="J51" i="1" s="1"/>
  <c r="J52" i="1" s="1"/>
  <c r="K47" i="1"/>
  <c r="K48" i="1" s="1"/>
  <c r="K49" i="1" s="1"/>
  <c r="K50" i="1" s="1"/>
  <c r="K51" i="1" s="1"/>
  <c r="K52" i="1" s="1"/>
  <c r="L47" i="1"/>
  <c r="L48" i="1" s="1"/>
  <c r="L49" i="1" s="1"/>
  <c r="L50" i="1" s="1"/>
  <c r="L51" i="1" s="1"/>
  <c r="L52" i="1" s="1"/>
  <c r="S44" i="1"/>
  <c r="S41" i="1"/>
  <c r="I41" i="1"/>
  <c r="S43" i="1"/>
  <c r="K53" i="1" l="1"/>
  <c r="K54" i="1" s="1"/>
  <c r="K55" i="1" s="1"/>
  <c r="K56" i="1" s="1"/>
  <c r="J53" i="1"/>
  <c r="J54" i="1" s="1"/>
  <c r="J55" i="1" s="1"/>
  <c r="J56" i="1" s="1"/>
  <c r="L53" i="1"/>
  <c r="L54" i="1" s="1"/>
  <c r="L55" i="1" s="1"/>
  <c r="L56" i="1" s="1"/>
  <c r="H49" i="1"/>
  <c r="K57" i="1" l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L57" i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J57" i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H50" i="1"/>
  <c r="H51" i="1"/>
  <c r="H52" i="1"/>
  <c r="H56" i="1"/>
  <c r="H58" i="1"/>
  <c r="H59" i="1"/>
  <c r="H60" i="1"/>
  <c r="H61" i="1"/>
  <c r="H62" i="1"/>
  <c r="H63" i="1"/>
  <c r="H64" i="1"/>
  <c r="H65" i="1"/>
  <c r="H66" i="1"/>
  <c r="H67" i="1"/>
  <c r="H68" i="1"/>
  <c r="I42" i="1" l="1"/>
  <c r="I43" i="1" s="1"/>
  <c r="I44" i="1" s="1"/>
  <c r="E80" i="1" l="1"/>
  <c r="F80" i="1"/>
  <c r="G80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6" i="1"/>
  <c r="F86" i="1"/>
  <c r="G86" i="1"/>
  <c r="E87" i="1"/>
  <c r="F87" i="1"/>
  <c r="G87" i="1"/>
  <c r="E88" i="1"/>
  <c r="F88" i="1"/>
  <c r="G88" i="1"/>
  <c r="E89" i="1"/>
  <c r="F89" i="1"/>
  <c r="G89" i="1"/>
  <c r="E90" i="1"/>
  <c r="F90" i="1"/>
  <c r="G90" i="1"/>
  <c r="E91" i="1"/>
  <c r="F91" i="1"/>
  <c r="G91" i="1"/>
  <c r="E92" i="1"/>
  <c r="F92" i="1"/>
  <c r="G92" i="1"/>
  <c r="E93" i="1"/>
  <c r="F93" i="1"/>
  <c r="G93" i="1"/>
  <c r="E94" i="1"/>
  <c r="F94" i="1"/>
  <c r="G94" i="1"/>
  <c r="E95" i="1"/>
  <c r="F95" i="1"/>
  <c r="G95" i="1"/>
  <c r="E96" i="1"/>
  <c r="F96" i="1"/>
  <c r="G96" i="1"/>
  <c r="E97" i="1"/>
  <c r="F97" i="1"/>
  <c r="G97" i="1"/>
  <c r="E98" i="1"/>
  <c r="F98" i="1"/>
  <c r="G98" i="1"/>
  <c r="E99" i="1"/>
  <c r="F99" i="1"/>
  <c r="G99" i="1"/>
  <c r="E100" i="1"/>
  <c r="F100" i="1"/>
  <c r="G100" i="1"/>
  <c r="E101" i="1"/>
  <c r="F101" i="1"/>
  <c r="G101" i="1"/>
  <c r="E102" i="1"/>
  <c r="F102" i="1"/>
  <c r="G102" i="1"/>
  <c r="E103" i="1"/>
  <c r="F103" i="1"/>
  <c r="G103" i="1"/>
  <c r="E104" i="1"/>
  <c r="F104" i="1"/>
  <c r="G104" i="1"/>
  <c r="E105" i="1"/>
  <c r="F105" i="1"/>
  <c r="G105" i="1"/>
  <c r="E40" i="1"/>
  <c r="F40" i="1"/>
  <c r="G40" i="1"/>
  <c r="AK80" i="1" l="1"/>
  <c r="AN80" i="1" s="1"/>
  <c r="AL80" i="1"/>
  <c r="AM80" i="1"/>
  <c r="AK81" i="1"/>
  <c r="AL81" i="1"/>
  <c r="AM81" i="1"/>
  <c r="AK82" i="1"/>
  <c r="AL82" i="1"/>
  <c r="AM82" i="1"/>
  <c r="AK83" i="1"/>
  <c r="AL83" i="1"/>
  <c r="AM83" i="1"/>
  <c r="AK84" i="1"/>
  <c r="AL84" i="1"/>
  <c r="AM84" i="1"/>
  <c r="AK85" i="1"/>
  <c r="AL85" i="1"/>
  <c r="AM85" i="1"/>
  <c r="AK86" i="1"/>
  <c r="AL86" i="1"/>
  <c r="AM86" i="1"/>
  <c r="AK87" i="1"/>
  <c r="AL87" i="1"/>
  <c r="AM87" i="1"/>
  <c r="AK88" i="1"/>
  <c r="AL88" i="1"/>
  <c r="AM88" i="1"/>
  <c r="AK89" i="1"/>
  <c r="AL89" i="1"/>
  <c r="AM89" i="1"/>
  <c r="AK90" i="1"/>
  <c r="AL90" i="1"/>
  <c r="AM90" i="1"/>
  <c r="AK91" i="1"/>
  <c r="AL91" i="1"/>
  <c r="AM91" i="1"/>
  <c r="AK92" i="1"/>
  <c r="AL92" i="1"/>
  <c r="AM92" i="1"/>
  <c r="AK93" i="1"/>
  <c r="AL93" i="1"/>
  <c r="AM93" i="1"/>
  <c r="AK94" i="1"/>
  <c r="AL94" i="1"/>
  <c r="AM94" i="1"/>
  <c r="AK95" i="1"/>
  <c r="AL95" i="1"/>
  <c r="AM95" i="1"/>
  <c r="AK96" i="1"/>
  <c r="AL96" i="1"/>
  <c r="AM96" i="1"/>
  <c r="AK97" i="1"/>
  <c r="AL97" i="1"/>
  <c r="AM97" i="1"/>
  <c r="AK98" i="1"/>
  <c r="AL98" i="1"/>
  <c r="AM98" i="1"/>
  <c r="AK99" i="1"/>
  <c r="AL99" i="1"/>
  <c r="AM99" i="1"/>
  <c r="AK100" i="1"/>
  <c r="AL100" i="1"/>
  <c r="AM100" i="1"/>
  <c r="AK101" i="1"/>
  <c r="AL101" i="1"/>
  <c r="AM101" i="1"/>
  <c r="AK102" i="1"/>
  <c r="AL102" i="1"/>
  <c r="AM102" i="1"/>
  <c r="AK103" i="1"/>
  <c r="AL103" i="1"/>
  <c r="AM103" i="1"/>
  <c r="AK104" i="1"/>
  <c r="AL104" i="1"/>
  <c r="AM104" i="1"/>
  <c r="AK105" i="1"/>
  <c r="AL105" i="1"/>
  <c r="AM105" i="1"/>
  <c r="V104" i="1"/>
  <c r="W104" i="1"/>
  <c r="X104" i="1"/>
  <c r="V105" i="1"/>
  <c r="W105" i="1"/>
  <c r="X105" i="1"/>
  <c r="AA104" i="1"/>
  <c r="AB104" i="1"/>
  <c r="AC104" i="1"/>
  <c r="AA105" i="1"/>
  <c r="AB105" i="1"/>
  <c r="AC105" i="1"/>
  <c r="AF104" i="1"/>
  <c r="AG104" i="1"/>
  <c r="AH104" i="1"/>
  <c r="AF105" i="1"/>
  <c r="AG105" i="1"/>
  <c r="AH105" i="1"/>
  <c r="AO88" i="1" l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Y106" i="1" l="1"/>
  <c r="AP81" i="1"/>
  <c r="AP85" i="1"/>
  <c r="AP89" i="1"/>
  <c r="AP93" i="1"/>
  <c r="AP97" i="1"/>
  <c r="AP101" i="1"/>
  <c r="AP105" i="1"/>
  <c r="AP104" i="1" l="1"/>
  <c r="AP96" i="1"/>
  <c r="AP88" i="1"/>
  <c r="AP84" i="1"/>
  <c r="AP80" i="1"/>
  <c r="AP100" i="1"/>
  <c r="AP92" i="1"/>
  <c r="AP102" i="1"/>
  <c r="AP98" i="1"/>
  <c r="AP90" i="1"/>
  <c r="AP86" i="1"/>
  <c r="AP82" i="1"/>
  <c r="AP94" i="1"/>
  <c r="AP103" i="1"/>
  <c r="AP99" i="1"/>
  <c r="AP95" i="1"/>
  <c r="AP91" i="1"/>
  <c r="AP87" i="1"/>
  <c r="AP83" i="1"/>
  <c r="H80" i="1" l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S80" i="1"/>
  <c r="S81" i="1"/>
  <c r="S82" i="1"/>
  <c r="S83" i="1"/>
  <c r="S84" i="1"/>
  <c r="S85" i="1"/>
  <c r="S86" i="1"/>
  <c r="S87" i="1"/>
  <c r="S88" i="1"/>
  <c r="S89" i="1"/>
  <c r="AI106" i="1"/>
  <c r="T106" i="1"/>
  <c r="AD106" i="1"/>
  <c r="R106" i="1"/>
  <c r="Q105" i="1"/>
  <c r="S105" i="1" s="1"/>
  <c r="Q104" i="1"/>
  <c r="S104" i="1" s="1"/>
  <c r="Q103" i="1"/>
  <c r="S103" i="1" s="1"/>
  <c r="Q102" i="1"/>
  <c r="S102" i="1" s="1"/>
  <c r="Q101" i="1"/>
  <c r="S101" i="1" s="1"/>
  <c r="Q100" i="1"/>
  <c r="S100" i="1" s="1"/>
  <c r="Q99" i="1"/>
  <c r="S99" i="1" s="1"/>
  <c r="Q98" i="1"/>
  <c r="S98" i="1" s="1"/>
  <c r="Q97" i="1"/>
  <c r="S97" i="1" s="1"/>
  <c r="Q96" i="1"/>
  <c r="S96" i="1" s="1"/>
  <c r="Q95" i="1"/>
  <c r="S95" i="1" s="1"/>
  <c r="S94" i="1"/>
  <c r="S93" i="1"/>
  <c r="S92" i="1"/>
  <c r="S91" i="1"/>
  <c r="S90" i="1"/>
  <c r="E2" i="2"/>
  <c r="E3" i="2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A2" i="2"/>
  <c r="B5" i="2"/>
  <c r="B4" i="2"/>
  <c r="B3" i="2"/>
  <c r="B2" i="2"/>
  <c r="D2" i="2" s="1"/>
  <c r="A20" i="2"/>
  <c r="A16" i="2"/>
  <c r="A19" i="2"/>
  <c r="A15" i="2"/>
  <c r="A11" i="2"/>
  <c r="A3" i="2"/>
  <c r="A18" i="2"/>
  <c r="A14" i="2"/>
  <c r="A10" i="2"/>
  <c r="A21" i="2"/>
  <c r="A17" i="2"/>
  <c r="A13" i="2"/>
  <c r="A4" i="2"/>
  <c r="A22" i="2"/>
  <c r="A5" i="2"/>
  <c r="A23" i="2"/>
  <c r="A6" i="2"/>
  <c r="A24" i="2"/>
  <c r="A7" i="2"/>
  <c r="A25" i="2"/>
  <c r="A8" i="2"/>
  <c r="A9" i="2"/>
  <c r="A26" i="2"/>
  <c r="A27" i="2"/>
  <c r="A28" i="2"/>
  <c r="A29" i="2"/>
  <c r="A30" i="2"/>
  <c r="A31" i="2"/>
  <c r="A12" i="2"/>
  <c r="I80" i="1" l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AB106" i="1"/>
  <c r="AK106" i="1"/>
  <c r="AH106" i="1"/>
  <c r="W106" i="1"/>
  <c r="AM106" i="1"/>
  <c r="AA106" i="1"/>
  <c r="D3" i="2"/>
  <c r="D4" i="2" s="1"/>
  <c r="D5" i="2" s="1"/>
  <c r="AG106" i="1"/>
  <c r="AC106" i="1"/>
  <c r="X106" i="1"/>
  <c r="AF106" i="1"/>
  <c r="V106" i="1"/>
  <c r="AL106" i="1"/>
  <c r="K80" i="1" l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J80" i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AN106" i="1"/>
  <c r="AP106" i="1"/>
  <c r="AO106" i="1"/>
  <c r="L80" i="1" l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N52" i="1"/>
  <c r="P45" i="1"/>
  <c r="P54" i="1"/>
  <c r="P56" i="1"/>
  <c r="P58" i="1"/>
  <c r="P60" i="1"/>
  <c r="P61" i="1"/>
  <c r="P62" i="1"/>
  <c r="P64" i="1"/>
  <c r="P66" i="1"/>
  <c r="P68" i="1"/>
  <c r="P69" i="1"/>
  <c r="P70" i="1"/>
  <c r="O58" i="1"/>
  <c r="O68" i="1"/>
  <c r="O70" i="1"/>
  <c r="N57" i="1"/>
  <c r="B18" i="2" s="1"/>
  <c r="N62" i="1"/>
  <c r="B23" i="2" s="1"/>
  <c r="N55" i="1"/>
  <c r="N61" i="1"/>
  <c r="B22" i="2" s="1"/>
  <c r="O67" i="1"/>
  <c r="N63" i="1"/>
  <c r="B24" i="2" s="1"/>
  <c r="N47" i="1"/>
  <c r="N50" i="1"/>
  <c r="O59" i="1"/>
  <c r="O54" i="1" l="1"/>
  <c r="O66" i="1"/>
  <c r="N51" i="1"/>
  <c r="N64" i="1"/>
  <c r="B25" i="2" s="1"/>
  <c r="O45" i="1"/>
  <c r="O69" i="1"/>
  <c r="O46" i="1"/>
  <c r="P50" i="1"/>
  <c r="O60" i="1"/>
  <c r="O55" i="1"/>
  <c r="N66" i="1"/>
  <c r="B27" i="2" s="1"/>
  <c r="P53" i="1"/>
  <c r="P47" i="1"/>
  <c r="P57" i="1"/>
  <c r="P65" i="1"/>
  <c r="N49" i="1"/>
  <c r="N48" i="1"/>
  <c r="N69" i="1"/>
  <c r="B30" i="2" s="1"/>
  <c r="O56" i="1"/>
  <c r="O47" i="1"/>
  <c r="O50" i="1"/>
  <c r="Q50" i="1"/>
  <c r="S50" i="1" s="1"/>
  <c r="B11" i="2"/>
  <c r="B8" i="2"/>
  <c r="N54" i="1"/>
  <c r="B13" i="2"/>
  <c r="O51" i="1"/>
  <c r="O52" i="1"/>
  <c r="Q52" i="1" s="1"/>
  <c r="S52" i="1" s="1"/>
  <c r="O57" i="1"/>
  <c r="O61" i="1"/>
  <c r="Q61" i="1" s="1"/>
  <c r="S61" i="1" s="1"/>
  <c r="O49" i="1"/>
  <c r="N59" i="1"/>
  <c r="B20" i="2" s="1"/>
  <c r="N60" i="1"/>
  <c r="B21" i="2" s="1"/>
  <c r="O62" i="1"/>
  <c r="Q62" i="1" s="1"/>
  <c r="S62" i="1" s="1"/>
  <c r="Q55" i="1"/>
  <c r="B16" i="2"/>
  <c r="P59" i="1"/>
  <c r="P63" i="1"/>
  <c r="P52" i="1"/>
  <c r="P51" i="1"/>
  <c r="P49" i="1"/>
  <c r="P67" i="1"/>
  <c r="P55" i="1"/>
  <c r="P48" i="1"/>
  <c r="P46" i="1"/>
  <c r="H45" i="1"/>
  <c r="Q51" i="1" l="1"/>
  <c r="S51" i="1" s="1"/>
  <c r="Q47" i="1"/>
  <c r="S47" i="1" s="1"/>
  <c r="B12" i="2"/>
  <c r="P106" i="1"/>
  <c r="S55" i="1"/>
  <c r="I55" i="1"/>
  <c r="N58" i="1"/>
  <c r="B19" i="2" s="1"/>
  <c r="O63" i="1"/>
  <c r="Q63" i="1" s="1"/>
  <c r="S63" i="1" s="1"/>
  <c r="O53" i="1"/>
  <c r="O65" i="1"/>
  <c r="N65" i="1"/>
  <c r="B26" i="2" s="1"/>
  <c r="Q57" i="1"/>
  <c r="Q66" i="1"/>
  <c r="S66" i="1" s="1"/>
  <c r="Q69" i="1"/>
  <c r="S69" i="1" s="1"/>
  <c r="O48" i="1"/>
  <c r="Q48" i="1" s="1"/>
  <c r="S48" i="1" s="1"/>
  <c r="N70" i="1"/>
  <c r="N46" i="1"/>
  <c r="Q60" i="1"/>
  <c r="S60" i="1" s="1"/>
  <c r="Q54" i="1"/>
  <c r="B15" i="2"/>
  <c r="Q49" i="1"/>
  <c r="S49" i="1" s="1"/>
  <c r="B10" i="2"/>
  <c r="Q59" i="1"/>
  <c r="S59" i="1" s="1"/>
  <c r="B9" i="2"/>
  <c r="S57" i="1" l="1"/>
  <c r="I57" i="1"/>
  <c r="S54" i="1"/>
  <c r="I54" i="1"/>
  <c r="Q58" i="1"/>
  <c r="S58" i="1" s="1"/>
  <c r="N45" i="1"/>
  <c r="Q65" i="1"/>
  <c r="S65" i="1" s="1"/>
  <c r="N68" i="1"/>
  <c r="O64" i="1"/>
  <c r="Q64" i="1" s="1"/>
  <c r="S64" i="1" s="1"/>
  <c r="N53" i="1"/>
  <c r="N56" i="1"/>
  <c r="N67" i="1"/>
  <c r="B31" i="2"/>
  <c r="Q70" i="1"/>
  <c r="S70" i="1" s="1"/>
  <c r="Q46" i="1"/>
  <c r="B7" i="2"/>
  <c r="N106" i="1" l="1"/>
  <c r="O106" i="1"/>
  <c r="B29" i="2"/>
  <c r="Q68" i="1"/>
  <c r="S68" i="1" s="1"/>
  <c r="B6" i="2"/>
  <c r="D6" i="2" s="1"/>
  <c r="D7" i="2" s="1"/>
  <c r="D8" i="2" s="1"/>
  <c r="D9" i="2" s="1"/>
  <c r="D10" i="2" s="1"/>
  <c r="D11" i="2" s="1"/>
  <c r="D12" i="2" s="1"/>
  <c r="D13" i="2" s="1"/>
  <c r="Q45" i="1"/>
  <c r="B17" i="2"/>
  <c r="Q56" i="1"/>
  <c r="S56" i="1" s="1"/>
  <c r="B28" i="2"/>
  <c r="Q67" i="1"/>
  <c r="S67" i="1" s="1"/>
  <c r="Q53" i="1"/>
  <c r="B14" i="2"/>
  <c r="S46" i="1"/>
  <c r="Q106" i="1" l="1"/>
  <c r="S53" i="1"/>
  <c r="I53" i="1"/>
  <c r="D14" i="2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S45" i="1"/>
  <c r="S106" i="1" s="1"/>
  <c r="I45" i="1"/>
  <c r="I46" i="1" l="1"/>
  <c r="I47" i="1" s="1"/>
  <c r="I48" i="1" s="1"/>
  <c r="I49" i="1" s="1"/>
  <c r="I50" i="1" s="1"/>
  <c r="I51" i="1" s="1"/>
  <c r="I52" i="1" s="1"/>
  <c r="I56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Ramsden, Charlie</author>
  </authors>
  <commentList>
    <comment ref="H40" authorId="0" shapeId="0" xr:uid="{E315DA10-9866-459B-A047-E4E201C5A30F}">
      <text>
        <r>
          <rPr>
            <b/>
            <sz val="9"/>
            <color indexed="81"/>
            <rFont val="Tahoma"/>
            <family val="2"/>
          </rPr>
          <t>Takes input from Closing CTS</t>
        </r>
      </text>
    </comment>
    <comment ref="I40" authorId="0" shapeId="0" xr:uid="{E78211B6-8748-4E05-BB73-587A775EBCD6}">
      <text>
        <r>
          <rPr>
            <b/>
            <sz val="9"/>
            <color indexed="81"/>
            <rFont val="Tahoma"/>
            <family val="2"/>
          </rPr>
          <t>Takes input from Closing CTS</t>
        </r>
      </text>
    </comment>
  </commentList>
</comments>
</file>

<file path=xl/sharedStrings.xml><?xml version="1.0" encoding="utf-8"?>
<sst xmlns="http://schemas.openxmlformats.org/spreadsheetml/2006/main" count="354" uniqueCount="128">
  <si>
    <t>VOYAGE ID</t>
  </si>
  <si>
    <t>Exclusion Type</t>
  </si>
  <si>
    <t>From</t>
  </si>
  <si>
    <t>Time</t>
  </si>
  <si>
    <t>To</t>
  </si>
  <si>
    <t>Comments</t>
  </si>
  <si>
    <t>EN ROUTE FROM</t>
  </si>
  <si>
    <t>EN ROUTE TO</t>
  </si>
  <si>
    <t>(FAOP)</t>
  </si>
  <si>
    <t>(EOSP)</t>
  </si>
  <si>
    <t>to be completed by ship's staff</t>
  </si>
  <si>
    <t>FUEL ORDER</t>
  </si>
  <si>
    <t>Remaining on Board</t>
  </si>
  <si>
    <t>Tank Condition</t>
  </si>
  <si>
    <t>ETA's</t>
  </si>
  <si>
    <t>Since Last Report/FAOP</t>
  </si>
  <si>
    <t>Wind</t>
  </si>
  <si>
    <t>Sea</t>
  </si>
  <si>
    <t>LSFO</t>
  </si>
  <si>
    <t>Press</t>
  </si>
  <si>
    <t>ROB tank 1</t>
  </si>
  <si>
    <t>ROB tank 2</t>
  </si>
  <si>
    <t>ROB tank 3</t>
  </si>
  <si>
    <t>ROB tank 4</t>
  </si>
  <si>
    <t>Next Port Best ETA LT</t>
  </si>
  <si>
    <t>Next Port Req'd ETA LT</t>
  </si>
  <si>
    <t>Dist.</t>
  </si>
  <si>
    <t xml:space="preserve">Avg. speed </t>
  </si>
  <si>
    <t>State</t>
  </si>
  <si>
    <t>Distance Steamed +BF5</t>
  </si>
  <si>
    <t>Date</t>
  </si>
  <si>
    <t>m3</t>
  </si>
  <si>
    <t>mt</t>
  </si>
  <si>
    <t>nm</t>
  </si>
  <si>
    <t>Refer to Wind only</t>
  </si>
  <si>
    <t>Closing CTS</t>
  </si>
  <si>
    <t>Opening CTS</t>
  </si>
  <si>
    <t>EXCLUSIONS TO USUAL VOYAGE CONDITIONS</t>
  </si>
  <si>
    <t>Conditions</t>
  </si>
  <si>
    <t>Weather/Maintenance etc</t>
  </si>
  <si>
    <t>Refer to notes above</t>
  </si>
  <si>
    <t>Bunker MT</t>
  </si>
  <si>
    <t>LNG usage (m3)</t>
  </si>
  <si>
    <t>BP NOON REPORT</t>
  </si>
  <si>
    <t>auto-populates - sense check</t>
  </si>
  <si>
    <t>HSFO</t>
  </si>
  <si>
    <t>mbar(a)</t>
  </si>
  <si>
    <t>GCU</t>
  </si>
  <si>
    <t xml:space="preserve">BF Force </t>
  </si>
  <si>
    <t>Expected Cons</t>
  </si>
  <si>
    <t>Actual Cons</t>
  </si>
  <si>
    <t>Act Total Cons</t>
  </si>
  <si>
    <t>Exp Tot Cons</t>
  </si>
  <si>
    <t>Consumption figures based solely upon CTS figures</t>
  </si>
  <si>
    <t>Voyage Conditon</t>
  </si>
  <si>
    <t>TFGE</t>
  </si>
  <si>
    <t>PRS</t>
  </si>
  <si>
    <t>Fuel</t>
  </si>
  <si>
    <t>Fuel types</t>
  </si>
  <si>
    <t>LSGO</t>
  </si>
  <si>
    <t>Total Cons</t>
  </si>
  <si>
    <t>Total Boil Off</t>
  </si>
  <si>
    <t>Meter</t>
  </si>
  <si>
    <t>MEGI Fuel Split</t>
  </si>
  <si>
    <t>TGFE Fuel Split</t>
  </si>
  <si>
    <t>GCU Fuel Split</t>
  </si>
  <si>
    <t>Daily LSFO</t>
  </si>
  <si>
    <t>Daily HSFO</t>
  </si>
  <si>
    <t>Daily LSGO</t>
  </si>
  <si>
    <t>Totals</t>
  </si>
  <si>
    <t>Operation</t>
  </si>
  <si>
    <t>Standby</t>
  </si>
  <si>
    <t>At Anchor</t>
  </si>
  <si>
    <t>Canal</t>
  </si>
  <si>
    <t>+LSFO</t>
  </si>
  <si>
    <t>+HSFO</t>
  </si>
  <si>
    <t>+LSGO</t>
  </si>
  <si>
    <t>Other</t>
  </si>
  <si>
    <t>Other Fuel Split</t>
  </si>
  <si>
    <t>LNG Total
from
CTS</t>
  </si>
  <si>
    <t>LNG Total
from
Meters</t>
  </si>
  <si>
    <r>
      <t xml:space="preserve">Bunker Lifting Details
</t>
    </r>
    <r>
      <rPr>
        <b/>
        <sz val="10"/>
        <color rgb="FFFF0000"/>
        <rFont val="Arial"/>
        <family val="2"/>
      </rPr>
      <t>(</t>
    </r>
    <r>
      <rPr>
        <sz val="10"/>
        <color rgb="FFFF0000"/>
        <rFont val="Arial"/>
        <family val="2"/>
      </rPr>
      <t xml:space="preserve">Ensure bunkering is selected as the operation in Column D for the noon following the completon of bunkering) </t>
    </r>
  </si>
  <si>
    <t xml:space="preserve">                   </t>
  </si>
  <si>
    <t>Daily Consumption - LNG</t>
  </si>
  <si>
    <t>Daily Consumption - Fuel</t>
  </si>
  <si>
    <t>Fuel Order</t>
  </si>
  <si>
    <t>Full Gas</t>
  </si>
  <si>
    <t>Gas and Fuel</t>
  </si>
  <si>
    <t>Max Reliq &amp; Supplement fuel</t>
  </si>
  <si>
    <t>Full speed Gas &amp; Reliq</t>
  </si>
  <si>
    <t>Ballast - 2 tank strategy</t>
  </si>
  <si>
    <t>Ballast - 4 tank strategy</t>
  </si>
  <si>
    <t>Liquid Temp Tank 1</t>
  </si>
  <si>
    <t>Av Vapour Temp Tank 1</t>
  </si>
  <si>
    <t>Liquid Temp Tank 2</t>
  </si>
  <si>
    <t>Av Vapour Temp Tank 2</t>
  </si>
  <si>
    <t>Liquid Temp Tank 3</t>
  </si>
  <si>
    <t>Av Vapour Temp Tank 3</t>
  </si>
  <si>
    <t>Liquid Temp Tank 4</t>
  </si>
  <si>
    <t>Av Vapour Temp Tank 4</t>
  </si>
  <si>
    <t>LOADED</t>
  </si>
  <si>
    <t>BALLAST</t>
  </si>
  <si>
    <t>At Sea Steaming</t>
  </si>
  <si>
    <t>At Sea drifting</t>
  </si>
  <si>
    <t>Ballast - 1 tank strategy</t>
  </si>
  <si>
    <t>Ballast - 3 tank Strategy</t>
  </si>
  <si>
    <t>Forcing</t>
  </si>
  <si>
    <t>YES</t>
  </si>
  <si>
    <t>NO</t>
  </si>
  <si>
    <t>October 2019 Updated</t>
  </si>
  <si>
    <r>
      <t xml:space="preserve">START OF VOYAGE DATE                                    </t>
    </r>
    <r>
      <rPr>
        <b/>
        <sz val="10"/>
        <color indexed="10"/>
        <rFont val="Arial"/>
        <family val="2"/>
      </rPr>
      <t>(GMT)</t>
    </r>
  </si>
  <si>
    <r>
      <t xml:space="preserve">END OF VOYAGE DATE                                        </t>
    </r>
    <r>
      <rPr>
        <b/>
        <sz val="10"/>
        <color indexed="10"/>
        <rFont val="Arial"/>
        <family val="2"/>
      </rPr>
      <t>(GMT)</t>
    </r>
  </si>
  <si>
    <t xml:space="preserve">Full Fuel </t>
  </si>
  <si>
    <t>Bunkering</t>
  </si>
  <si>
    <t>XDF</t>
  </si>
  <si>
    <t>Wind &gt;5 BF</t>
  </si>
  <si>
    <t>:</t>
  </si>
  <si>
    <t>Piombino, Italy</t>
  </si>
  <si>
    <t>011B</t>
  </si>
  <si>
    <t>04 10 2023  09:54</t>
  </si>
  <si>
    <t xml:space="preserve">07:11 Completed Discharging </t>
  </si>
  <si>
    <t>01:00LT Vessel Anchored, Noon at Port</t>
  </si>
  <si>
    <t>05 10 2023 17:48</t>
  </si>
  <si>
    <t>17:48 COSP</t>
  </si>
  <si>
    <t xml:space="preserve">Bethioua, Algeria </t>
  </si>
  <si>
    <t xml:space="preserve">Vsl at sea. Gas Mode. </t>
  </si>
  <si>
    <t>17:30 EOSP</t>
  </si>
  <si>
    <t>Vessel at Sea, Gas mode,  Ships Clocks adjusted (UTC+1)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</si>
</sst>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\-mmm\-yyyy;@"/>
    <numFmt numFmtId="165" formatCode="0.0"/>
    <numFmt numFmtId="166" formatCode="dd/mm/yy;@"/>
    <numFmt numFmtId="167" formatCode="hh:mm;@"/>
    <numFmt numFmtId="168" formatCode="dd/mm/yyyy;@"/>
    <numFmt numFmtId="169" formatCode="h:mm:ss;@"/>
    <numFmt numFmtId="170" formatCode="0.000"/>
  </numFmts>
  <fonts count="21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i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name val="Arial"/>
      <family val="2"/>
    </font>
    <font>
      <b/>
      <sz val="10"/>
      <color rgb="FFFF0000"/>
      <name val="Calibri"/>
      <family val="2"/>
      <scheme val="minor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0" borderId="0"/>
  </cellStyleXfs>
  <cellXfs count="248">
    <xf numFmtId="0" fontId="0" fillId="0" borderId="0" xfId="0"/>
    <xf numFmtId="0" fontId="2" fillId="0" borderId="3" xfId="0" applyFont="1" applyBorder="1"/>
    <xf numFmtId="0" fontId="0" fillId="0" borderId="3" xfId="0" applyBorder="1"/>
    <xf numFmtId="0" fontId="3" fillId="0" borderId="3" xfId="2" applyBorder="1" applyAlignment="1">
      <alignment horizontal="center" vertical="center" wrapText="1"/>
    </xf>
    <xf numFmtId="0" fontId="3" fillId="0" borderId="4" xfId="2" applyBorder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2" fillId="0" borderId="5" xfId="0" applyFont="1" applyBorder="1"/>
    <xf numFmtId="0" fontId="2" fillId="0" borderId="0" xfId="0" applyFont="1"/>
    <xf numFmtId="49" fontId="3" fillId="0" borderId="0" xfId="2" applyNumberFormat="1" applyAlignment="1" applyProtection="1">
      <alignment horizontal="center"/>
      <protection locked="0"/>
    </xf>
    <xf numFmtId="164" fontId="3" fillId="0" borderId="0" xfId="1" applyNumberFormat="1" applyFont="1" applyFill="1" applyBorder="1" applyAlignment="1" applyProtection="1">
      <alignment horizontal="center"/>
      <protection locked="0"/>
    </xf>
    <xf numFmtId="20" fontId="3" fillId="0" borderId="0" xfId="2" applyNumberFormat="1" applyAlignment="1" applyProtection="1">
      <alignment horizontal="center"/>
      <protection locked="0"/>
    </xf>
    <xf numFmtId="165" fontId="3" fillId="0" borderId="6" xfId="2" applyNumberFormat="1" applyBorder="1" applyAlignment="1" applyProtection="1">
      <alignment horizontal="center"/>
      <protection locked="0"/>
    </xf>
    <xf numFmtId="165" fontId="3" fillId="0" borderId="0" xfId="2" applyNumberFormat="1" applyAlignment="1" applyProtection="1">
      <alignment horizontal="center"/>
      <protection locked="0"/>
    </xf>
    <xf numFmtId="0" fontId="0" fillId="0" borderId="5" xfId="0" applyBorder="1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4" fillId="4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0" fillId="0" borderId="6" xfId="0" applyBorder="1" applyAlignment="1">
      <alignment vertical="top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5" borderId="7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167" fontId="4" fillId="3" borderId="1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2" fontId="0" fillId="0" borderId="0" xfId="0" applyNumberFormat="1" applyAlignment="1">
      <alignment vertical="top"/>
    </xf>
    <xf numFmtId="165" fontId="0" fillId="0" borderId="3" xfId="0" applyNumberFormat="1" applyBorder="1"/>
    <xf numFmtId="165" fontId="0" fillId="0" borderId="0" xfId="0" applyNumberFormat="1"/>
    <xf numFmtId="165" fontId="0" fillId="0" borderId="0" xfId="0" applyNumberFormat="1" applyAlignment="1">
      <alignment horizontal="center" vertical="center"/>
    </xf>
    <xf numFmtId="165" fontId="0" fillId="0" borderId="12" xfId="0" applyNumberFormat="1" applyBorder="1" applyAlignment="1">
      <alignment vertical="top"/>
    </xf>
    <xf numFmtId="165" fontId="0" fillId="0" borderId="0" xfId="0" applyNumberFormat="1" applyAlignment="1">
      <alignment vertical="top"/>
    </xf>
    <xf numFmtId="1" fontId="0" fillId="0" borderId="3" xfId="0" applyNumberFormat="1" applyBorder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1" fontId="3" fillId="5" borderId="8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vertical="top"/>
    </xf>
    <xf numFmtId="2" fontId="0" fillId="0" borderId="3" xfId="0" applyNumberFormat="1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2" fontId="0" fillId="0" borderId="12" xfId="0" applyNumberFormat="1" applyBorder="1" applyAlignment="1">
      <alignment vertical="top"/>
    </xf>
    <xf numFmtId="2" fontId="3" fillId="0" borderId="3" xfId="2" applyNumberFormat="1" applyBorder="1" applyAlignment="1">
      <alignment horizontal="center" vertical="center" wrapText="1"/>
    </xf>
    <xf numFmtId="2" fontId="3" fillId="0" borderId="0" xfId="2" applyNumberFormat="1" applyAlignment="1" applyProtection="1">
      <alignment horizontal="center"/>
      <protection locked="0"/>
    </xf>
    <xf numFmtId="2" fontId="3" fillId="5" borderId="9" xfId="0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4" borderId="10" xfId="0" applyFill="1" applyBorder="1" applyAlignment="1">
      <alignment horizontal="center"/>
    </xf>
    <xf numFmtId="1" fontId="0" fillId="0" borderId="0" xfId="0" applyNumberFormat="1" applyAlignment="1">
      <alignment horizontal="left"/>
    </xf>
    <xf numFmtId="0" fontId="4" fillId="3" borderId="1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3" fillId="0" borderId="3" xfId="2" applyBorder="1" applyAlignment="1">
      <alignment horizontal="left" vertical="center" wrapText="1"/>
    </xf>
    <xf numFmtId="20" fontId="3" fillId="0" borderId="0" xfId="2" applyNumberFormat="1" applyAlignment="1" applyProtection="1">
      <alignment horizontal="left"/>
      <protection locked="0"/>
    </xf>
    <xf numFmtId="0" fontId="14" fillId="0" borderId="0" xfId="0" applyFont="1" applyAlignment="1">
      <alignment vertical="top"/>
    </xf>
    <xf numFmtId="2" fontId="4" fillId="4" borderId="10" xfId="0" applyNumberFormat="1" applyFont="1" applyFill="1" applyBorder="1" applyAlignment="1">
      <alignment horizontal="center" vertical="center" wrapText="1"/>
    </xf>
    <xf numFmtId="2" fontId="3" fillId="5" borderId="8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12" xfId="0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2" fontId="0" fillId="0" borderId="29" xfId="0" applyNumberFormat="1" applyBorder="1" applyAlignment="1">
      <alignment vertical="top"/>
    </xf>
    <xf numFmtId="2" fontId="0" fillId="0" borderId="30" xfId="0" applyNumberFormat="1" applyBorder="1" applyAlignment="1">
      <alignment vertical="top"/>
    </xf>
    <xf numFmtId="0" fontId="4" fillId="0" borderId="0" xfId="0" applyFont="1" applyAlignment="1">
      <alignment horizontal="center" vertical="top" wrapText="1"/>
    </xf>
    <xf numFmtId="0" fontId="0" fillId="0" borderId="12" xfId="0" applyBorder="1" applyAlignment="1">
      <alignment horizontal="center"/>
    </xf>
    <xf numFmtId="2" fontId="4" fillId="0" borderId="6" xfId="0" applyNumberFormat="1" applyFont="1" applyBorder="1" applyAlignment="1">
      <alignment horizontal="center" wrapText="1"/>
    </xf>
    <xf numFmtId="0" fontId="4" fillId="3" borderId="3" xfId="0" quotePrefix="1" applyFont="1" applyFill="1" applyBorder="1" applyAlignment="1">
      <alignment horizontal="center" vertical="center"/>
    </xf>
    <xf numFmtId="2" fontId="0" fillId="0" borderId="9" xfId="0" applyNumberFormat="1" applyBorder="1" applyAlignment="1" applyProtection="1">
      <alignment horizontal="center" vertical="center"/>
      <protection locked="0"/>
    </xf>
    <xf numFmtId="2" fontId="0" fillId="0" borderId="8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center" vertical="center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169" fontId="0" fillId="0" borderId="7" xfId="0" applyNumberFormat="1" applyBorder="1" applyAlignment="1" applyProtection="1">
      <alignment horizontal="center" vertical="center"/>
      <protection locked="0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20" fontId="0" fillId="0" borderId="10" xfId="0" applyNumberFormat="1" applyBorder="1" applyAlignment="1" applyProtection="1">
      <alignment horizontal="center" vertical="center"/>
      <protection locked="0"/>
    </xf>
    <xf numFmtId="2" fontId="0" fillId="0" borderId="10" xfId="0" applyNumberFormat="1" applyBorder="1" applyProtection="1">
      <protection locked="0"/>
    </xf>
    <xf numFmtId="166" fontId="4" fillId="0" borderId="10" xfId="0" applyNumberFormat="1" applyFont="1" applyBorder="1" applyProtection="1">
      <protection locked="0"/>
    </xf>
    <xf numFmtId="168" fontId="0" fillId="0" borderId="15" xfId="0" applyNumberFormat="1" applyBorder="1" applyAlignment="1" applyProtection="1">
      <alignment horizontal="center" vertical="center"/>
      <protection locked="0"/>
    </xf>
    <xf numFmtId="1" fontId="0" fillId="0" borderId="17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2" fontId="0" fillId="0" borderId="16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1" fontId="0" fillId="0" borderId="15" xfId="0" applyNumberFormat="1" applyBorder="1" applyAlignment="1" applyProtection="1">
      <alignment horizontal="center" vertical="center"/>
      <protection locked="0"/>
    </xf>
    <xf numFmtId="1" fontId="0" fillId="0" borderId="19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2" fontId="0" fillId="0" borderId="20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1" fontId="0" fillId="0" borderId="12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16" fontId="4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top"/>
    </xf>
    <xf numFmtId="20" fontId="9" fillId="0" borderId="7" xfId="0" applyNumberFormat="1" applyFont="1" applyBorder="1" applyAlignment="1" applyProtection="1">
      <alignment horizontal="center" vertical="center" wrapText="1"/>
      <protection locked="0"/>
    </xf>
    <xf numFmtId="20" fontId="9" fillId="0" borderId="9" xfId="0" applyNumberFormat="1" applyFont="1" applyBorder="1" applyAlignment="1" applyProtection="1">
      <alignment horizontal="center" vertical="center" wrapText="1"/>
      <protection locked="0"/>
    </xf>
    <xf numFmtId="166" fontId="4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9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5" fontId="4" fillId="0" borderId="0" xfId="0" applyNumberFormat="1" applyFont="1" applyAlignment="1" applyProtection="1">
      <alignment horizontal="center" vertical="center"/>
      <protection locked="0"/>
    </xf>
    <xf numFmtId="165" fontId="4" fillId="0" borderId="0" xfId="0" applyNumberFormat="1" applyFont="1" applyAlignment="1" applyProtection="1">
      <alignment horizontal="center" vertical="center" wrapText="1"/>
      <protection locked="0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165" fontId="0" fillId="0" borderId="10" xfId="0" applyNumberFormat="1" applyBorder="1" applyAlignment="1" applyProtection="1">
      <alignment horizontal="center" vertical="center"/>
      <protection locked="0"/>
    </xf>
    <xf numFmtId="165" fontId="4" fillId="3" borderId="13" xfId="0" applyNumberFormat="1" applyFont="1" applyFill="1" applyBorder="1" applyAlignment="1">
      <alignment horizontal="center" vertical="center" wrapText="1"/>
    </xf>
    <xf numFmtId="2" fontId="0" fillId="4" borderId="25" xfId="0" applyNumberForma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2" fontId="0" fillId="4" borderId="24" xfId="0" applyNumberFormat="1" applyFill="1" applyBorder="1" applyAlignment="1">
      <alignment horizontal="center" vertical="center"/>
    </xf>
    <xf numFmtId="0" fontId="11" fillId="0" borderId="2" xfId="0" applyFont="1" applyBorder="1"/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 wrapText="1"/>
    </xf>
    <xf numFmtId="2" fontId="4" fillId="9" borderId="10" xfId="0" applyNumberFormat="1" applyFont="1" applyFill="1" applyBorder="1" applyAlignment="1">
      <alignment horizontal="center" vertical="center" wrapText="1"/>
    </xf>
    <xf numFmtId="14" fontId="4" fillId="0" borderId="10" xfId="0" applyNumberFormat="1" applyFont="1" applyBorder="1" applyAlignment="1" applyProtection="1">
      <alignment horizontal="center" vertical="top" wrapText="1"/>
      <protection locked="0"/>
    </xf>
    <xf numFmtId="14" fontId="4" fillId="0" borderId="10" xfId="0" applyNumberFormat="1" applyFont="1" applyBorder="1" applyAlignment="1" applyProtection="1">
      <alignment vertical="top" wrapText="1"/>
      <protection locked="0"/>
    </xf>
    <xf numFmtId="0" fontId="4" fillId="4" borderId="10" xfId="0" applyFont="1" applyFill="1" applyBorder="1" applyAlignment="1">
      <alignment vertical="center" wrapText="1"/>
    </xf>
    <xf numFmtId="0" fontId="4" fillId="4" borderId="31" xfId="0" applyFont="1" applyFill="1" applyBorder="1" applyAlignment="1">
      <alignment vertical="center" wrapText="1"/>
    </xf>
    <xf numFmtId="0" fontId="4" fillId="4" borderId="32" xfId="0" applyFont="1" applyFill="1" applyBorder="1" applyAlignment="1">
      <alignment vertical="center" wrapText="1"/>
    </xf>
    <xf numFmtId="20" fontId="4" fillId="0" borderId="10" xfId="0" applyNumberFormat="1" applyFont="1" applyBorder="1" applyAlignment="1" applyProtection="1">
      <alignment horizontal="center"/>
      <protection locked="0"/>
    </xf>
    <xf numFmtId="14" fontId="4" fillId="0" borderId="10" xfId="0" applyNumberFormat="1" applyFont="1" applyBorder="1" applyAlignment="1" applyProtection="1">
      <alignment horizontal="left" wrapText="1"/>
      <protection locked="0"/>
    </xf>
    <xf numFmtId="0" fontId="4" fillId="0" borderId="10" xfId="0" applyFont="1" applyBorder="1" applyAlignment="1" applyProtection="1">
      <alignment horizontal="center" wrapText="1"/>
      <protection locked="0"/>
    </xf>
    <xf numFmtId="0" fontId="4" fillId="3" borderId="9" xfId="0" applyFont="1" applyFill="1" applyBorder="1" applyAlignment="1">
      <alignment horizontal="center" vertical="center" wrapText="1"/>
    </xf>
    <xf numFmtId="2" fontId="0" fillId="4" borderId="13" xfId="0" applyNumberFormat="1" applyFill="1" applyBorder="1" applyAlignment="1">
      <alignment horizontal="center" vertical="center"/>
    </xf>
    <xf numFmtId="2" fontId="0" fillId="4" borderId="39" xfId="0" applyNumberFormat="1" applyFill="1" applyBorder="1" applyAlignment="1">
      <alignment horizontal="center" vertical="center"/>
    </xf>
    <xf numFmtId="165" fontId="4" fillId="3" borderId="10" xfId="0" applyNumberFormat="1" applyFont="1" applyFill="1" applyBorder="1" applyAlignment="1">
      <alignment horizontal="center" vertical="center" wrapText="1"/>
    </xf>
    <xf numFmtId="165" fontId="4" fillId="3" borderId="11" xfId="0" applyNumberFormat="1" applyFont="1" applyFill="1" applyBorder="1" applyAlignment="1">
      <alignment horizontal="center" vertical="center" wrapText="1"/>
    </xf>
    <xf numFmtId="165" fontId="4" fillId="3" borderId="18" xfId="0" applyNumberFormat="1" applyFont="1" applyFill="1" applyBorder="1" applyAlignment="1">
      <alignment horizontal="center" vertical="center" wrapText="1"/>
    </xf>
    <xf numFmtId="165" fontId="4" fillId="3" borderId="9" xfId="0" applyNumberFormat="1" applyFont="1" applyFill="1" applyBorder="1" applyAlignment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169" fontId="0" fillId="0" borderId="16" xfId="0" applyNumberFormat="1" applyBorder="1" applyAlignment="1" applyProtection="1">
      <alignment horizontal="center" vertical="center"/>
      <protection locked="0"/>
    </xf>
    <xf numFmtId="170" fontId="0" fillId="4" borderId="40" xfId="0" applyNumberFormat="1" applyFill="1" applyBorder="1" applyAlignment="1">
      <alignment horizontal="center" vertical="center"/>
    </xf>
    <xf numFmtId="165" fontId="0" fillId="0" borderId="18" xfId="0" applyNumberFormat="1" applyBorder="1" applyAlignment="1" applyProtection="1">
      <alignment horizontal="center" vertical="center"/>
      <protection locked="0"/>
    </xf>
    <xf numFmtId="2" fontId="0" fillId="7" borderId="13" xfId="0" applyNumberFormat="1" applyFill="1" applyBorder="1" applyAlignment="1">
      <alignment horizontal="center" vertical="center"/>
    </xf>
    <xf numFmtId="2" fontId="0" fillId="10" borderId="12" xfId="0" applyNumberFormat="1" applyFill="1" applyBorder="1" applyAlignment="1">
      <alignment horizontal="center" vertical="center"/>
    </xf>
    <xf numFmtId="2" fontId="0" fillId="10" borderId="39" xfId="0" applyNumberFormat="1" applyFill="1" applyBorder="1" applyAlignment="1">
      <alignment horizontal="center" vertical="center"/>
    </xf>
    <xf numFmtId="2" fontId="0" fillId="7" borderId="18" xfId="0" applyNumberFormat="1" applyFill="1" applyBorder="1" applyAlignment="1">
      <alignment horizontal="center" vertical="center"/>
    </xf>
    <xf numFmtId="2" fontId="0" fillId="7" borderId="11" xfId="0" applyNumberFormat="1" applyFill="1" applyBorder="1" applyAlignment="1">
      <alignment horizontal="center" vertical="center"/>
    </xf>
    <xf numFmtId="2" fontId="0" fillId="7" borderId="25" xfId="0" applyNumberFormat="1" applyFill="1" applyBorder="1" applyAlignment="1">
      <alignment horizontal="center" vertical="center"/>
    </xf>
    <xf numFmtId="2" fontId="0" fillId="6" borderId="25" xfId="0" applyNumberFormat="1" applyFill="1" applyBorder="1" applyAlignment="1">
      <alignment horizontal="center" vertical="center"/>
    </xf>
    <xf numFmtId="165" fontId="0" fillId="0" borderId="13" xfId="0" applyNumberFormat="1" applyBorder="1" applyAlignment="1" applyProtection="1">
      <alignment horizontal="center" vertical="center"/>
      <protection locked="0"/>
    </xf>
    <xf numFmtId="170" fontId="13" fillId="0" borderId="18" xfId="0" applyNumberFormat="1" applyFont="1" applyBorder="1" applyAlignment="1" applyProtection="1">
      <alignment horizontal="center" vertical="center"/>
      <protection locked="0"/>
    </xf>
    <xf numFmtId="0" fontId="0" fillId="6" borderId="17" xfId="0" applyFill="1" applyBorder="1" applyAlignment="1" applyProtection="1">
      <alignment horizontal="center" vertical="center"/>
      <protection locked="0"/>
    </xf>
    <xf numFmtId="2" fontId="0" fillId="6" borderId="41" xfId="0" applyNumberFormat="1" applyFill="1" applyBorder="1" applyAlignment="1" applyProtection="1">
      <alignment horizontal="center" vertical="center"/>
      <protection locked="0"/>
    </xf>
    <xf numFmtId="0" fontId="0" fillId="6" borderId="18" xfId="0" applyFill="1" applyBorder="1" applyAlignment="1" applyProtection="1">
      <alignment horizontal="center" vertical="center"/>
      <protection locked="0"/>
    </xf>
    <xf numFmtId="0" fontId="0" fillId="6" borderId="41" xfId="0" applyFill="1" applyBorder="1" applyAlignment="1" applyProtection="1">
      <alignment horizontal="center" vertical="center"/>
      <protection locked="0"/>
    </xf>
    <xf numFmtId="170" fontId="0" fillId="4" borderId="15" xfId="0" applyNumberFormat="1" applyFill="1" applyBorder="1" applyAlignment="1">
      <alignment horizontal="center" vertical="center"/>
    </xf>
    <xf numFmtId="170" fontId="0" fillId="4" borderId="13" xfId="0" applyNumberFormat="1" applyFill="1" applyBorder="1" applyAlignment="1">
      <alignment horizontal="center" vertical="center"/>
    </xf>
    <xf numFmtId="170" fontId="0" fillId="4" borderId="9" xfId="0" applyNumberFormat="1" applyFill="1" applyBorder="1" applyAlignment="1">
      <alignment horizontal="center" vertical="center"/>
    </xf>
    <xf numFmtId="14" fontId="4" fillId="9" borderId="10" xfId="0" applyNumberFormat="1" applyFont="1" applyFill="1" applyBorder="1" applyAlignment="1">
      <alignment horizontal="center" vertical="center" wrapText="1"/>
    </xf>
    <xf numFmtId="20" fontId="4" fillId="9" borderId="10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Border="1" applyAlignment="1" applyProtection="1">
      <alignment horizontal="center" vertical="center"/>
      <protection locked="0"/>
    </xf>
    <xf numFmtId="165" fontId="4" fillId="0" borderId="10" xfId="0" applyNumberFormat="1" applyFont="1" applyBorder="1" applyAlignment="1" applyProtection="1">
      <alignment horizontal="center" vertical="center" wrapText="1"/>
      <protection locked="0"/>
    </xf>
    <xf numFmtId="0" fontId="4" fillId="9" borderId="7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49" fontId="0" fillId="0" borderId="16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0" fontId="3" fillId="5" borderId="10" xfId="0" applyFont="1" applyFill="1" applyBorder="1" applyAlignment="1">
      <alignment horizontal="center" vertical="center"/>
    </xf>
    <xf numFmtId="20" fontId="9" fillId="0" borderId="7" xfId="0" applyNumberFormat="1" applyFont="1" applyBorder="1" applyAlignment="1" applyProtection="1">
      <alignment horizontal="center" vertical="center" wrapText="1"/>
      <protection locked="0"/>
    </xf>
    <xf numFmtId="20" fontId="9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4" fillId="0" borderId="31" xfId="0" applyFont="1" applyBorder="1" applyAlignment="1" applyProtection="1">
      <alignment horizontal="left" vertical="top" wrapText="1"/>
      <protection locked="0"/>
    </xf>
    <xf numFmtId="0" fontId="4" fillId="0" borderId="32" xfId="0" applyFont="1" applyBorder="1" applyAlignment="1" applyProtection="1">
      <alignment horizontal="left" vertical="top" wrapText="1"/>
      <protection locked="0"/>
    </xf>
    <xf numFmtId="0" fontId="4" fillId="0" borderId="33" xfId="0" applyFont="1" applyBorder="1" applyAlignment="1" applyProtection="1">
      <alignment horizontal="left" vertical="top" wrapText="1"/>
      <protection locked="0"/>
    </xf>
    <xf numFmtId="0" fontId="4" fillId="0" borderId="34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35" xfId="0" applyFont="1" applyBorder="1" applyAlignment="1" applyProtection="1">
      <alignment horizontal="left" vertical="top" wrapText="1"/>
      <protection locked="0"/>
    </xf>
    <xf numFmtId="0" fontId="4" fillId="0" borderId="36" xfId="0" applyFont="1" applyBorder="1" applyAlignment="1" applyProtection="1">
      <alignment horizontal="left" vertical="top" wrapText="1"/>
      <protection locked="0"/>
    </xf>
    <xf numFmtId="0" fontId="4" fillId="0" borderId="37" xfId="0" applyFont="1" applyBorder="1" applyAlignment="1" applyProtection="1">
      <alignment horizontal="left" vertical="top" wrapText="1"/>
      <protection locked="0"/>
    </xf>
    <xf numFmtId="0" fontId="4" fillId="0" borderId="38" xfId="0" applyFont="1" applyBorder="1" applyAlignment="1" applyProtection="1">
      <alignment horizontal="left" vertical="top" wrapText="1"/>
      <protection locked="0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3" fillId="0" borderId="3" xfId="2" applyBorder="1" applyAlignment="1">
      <alignment horizontal="center" vertical="center" wrapText="1"/>
    </xf>
    <xf numFmtId="20" fontId="3" fillId="0" borderId="0" xfId="2" applyNumberFormat="1" applyAlignment="1" applyProtection="1">
      <alignment horizontal="center" vertical="center" wrapText="1"/>
      <protection locked="0"/>
    </xf>
    <xf numFmtId="20" fontId="3" fillId="0" borderId="0" xfId="2" applyNumberFormat="1" applyAlignment="1" applyProtection="1">
      <alignment horizontal="center"/>
      <protection locked="0"/>
    </xf>
    <xf numFmtId="0" fontId="12" fillId="8" borderId="21" xfId="0" applyFont="1" applyFill="1" applyBorder="1" applyAlignment="1">
      <alignment horizontal="center"/>
    </xf>
    <xf numFmtId="0" fontId="12" fillId="8" borderId="22" xfId="0" applyFont="1" applyFill="1" applyBorder="1" applyAlignment="1">
      <alignment horizontal="center"/>
    </xf>
    <xf numFmtId="0" fontId="12" fillId="8" borderId="23" xfId="0" applyFont="1" applyFill="1" applyBorder="1" applyAlignment="1">
      <alignment horizont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5" fillId="11" borderId="7" xfId="0" applyFont="1" applyFill="1" applyBorder="1" applyAlignment="1" applyProtection="1">
      <alignment horizontal="center" vertical="center" wrapText="1"/>
      <protection locked="0"/>
    </xf>
    <xf numFmtId="0" fontId="5" fillId="11" borderId="8" xfId="0" applyFont="1" applyFill="1" applyBorder="1" applyAlignment="1" applyProtection="1">
      <alignment horizontal="center" vertical="center" wrapText="1"/>
      <protection locked="0"/>
    </xf>
    <xf numFmtId="0" fontId="5" fillId="11" borderId="9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22" fontId="7" fillId="0" borderId="7" xfId="0" applyNumberFormat="1" applyFont="1" applyBorder="1" applyAlignment="1" applyProtection="1">
      <alignment horizontal="center" vertical="center"/>
      <protection locked="0"/>
    </xf>
    <xf numFmtId="22" fontId="7" fillId="0" borderId="9" xfId="0" applyNumberFormat="1" applyFont="1" applyBorder="1" applyAlignment="1" applyProtection="1">
      <alignment horizontal="center" vertical="center"/>
      <protection locked="0"/>
    </xf>
    <xf numFmtId="22" fontId="4" fillId="0" borderId="7" xfId="0" quotePrefix="1" applyNumberFormat="1" applyFont="1" applyBorder="1" applyAlignment="1" applyProtection="1">
      <alignment horizontal="center" vertical="center" wrapText="1"/>
      <protection locked="0"/>
    </xf>
    <xf numFmtId="22" fontId="4" fillId="0" borderId="8" xfId="0" applyNumberFormat="1" applyFont="1" applyBorder="1" applyAlignment="1" applyProtection="1">
      <alignment horizontal="center" vertical="center" wrapText="1"/>
      <protection locked="0"/>
    </xf>
    <xf numFmtId="22" fontId="4" fillId="0" borderId="9" xfId="0" applyNumberFormat="1" applyFont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166" fontId="4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0" fillId="6" borderId="7" xfId="0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</cellXfs>
  <cellStyles count="3">
    <cellStyle name="Input" xfId="1" builtinId="20"/>
    <cellStyle name="Normal" xfId="0" builtinId="0"/>
    <cellStyle name="Normal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190488900751808E-2"/>
          <c:y val="4.8851032562179347E-2"/>
          <c:w val="0.78822578851372394"/>
          <c:h val="0.81163703822788824"/>
        </c:manualLayout>
      </c:layout>
      <c:lineChart>
        <c:grouping val="standard"/>
        <c:varyColors val="0"/>
        <c:ser>
          <c:idx val="0"/>
          <c:order val="0"/>
          <c:tx>
            <c:strRef>
              <c:f>Sheet2!$D$1</c:f>
              <c:strCache>
                <c:ptCount val="1"/>
                <c:pt idx="0">
                  <c:v>Act Total Cons</c:v>
                </c:pt>
              </c:strCache>
            </c:strRef>
          </c:tx>
          <c:marker>
            <c:symbol val="none"/>
          </c:marker>
          <c:cat>
            <c:strRef>
              <c:f>Sheet2!$A$1:$A$31</c:f>
              <c:strCache>
                <c:ptCount val="31"/>
                <c:pt idx="0">
                  <c:v>Date</c:v>
                </c:pt>
                <c:pt idx="1">
                  <c:v>04/10/23</c:v>
                </c:pt>
                <c:pt idx="2">
                  <c:v>05/10/23</c:v>
                </c:pt>
                <c:pt idx="3">
                  <c:v>05/10/23</c:v>
                </c:pt>
                <c:pt idx="4">
                  <c:v>06/10/23</c:v>
                </c:pt>
                <c:pt idx="5">
                  <c:v>07/10/23</c:v>
                </c:pt>
                <c:pt idx="6">
                  <c:v>07/10/23</c:v>
                </c:pt>
                <c:pt idx="7">
                  <c:v>08/10/23</c:v>
                </c:pt>
                <c:pt idx="8">
                  <c:v>09/10/23</c:v>
                </c:pt>
                <c:pt idx="9">
                  <c:v>10/10/23</c:v>
                </c:pt>
                <c:pt idx="10">
                  <c:v>11/10/23</c:v>
                </c:pt>
                <c:pt idx="11">
                  <c:v>11/10/23</c:v>
                </c:pt>
                <c:pt idx="12">
                  <c:v>12/10/23</c:v>
                </c:pt>
                <c:pt idx="13">
                  <c:v>12/10/23</c:v>
                </c:pt>
                <c:pt idx="14">
                  <c:v>13/10/23</c:v>
                </c:pt>
                <c:pt idx="15">
                  <c:v>00/01/00</c:v>
                </c:pt>
                <c:pt idx="16">
                  <c:v>00/01/00</c:v>
                </c:pt>
                <c:pt idx="17">
                  <c:v>00/01/00</c:v>
                </c:pt>
                <c:pt idx="18">
                  <c:v>00/01/00</c:v>
                </c:pt>
                <c:pt idx="19">
                  <c:v>00/01/00</c:v>
                </c:pt>
                <c:pt idx="20">
                  <c:v>00/01/00</c:v>
                </c:pt>
                <c:pt idx="21">
                  <c:v>00/01/00</c:v>
                </c:pt>
                <c:pt idx="22">
                  <c:v>00/01/00</c:v>
                </c:pt>
                <c:pt idx="23">
                  <c:v>00/01/00</c:v>
                </c:pt>
                <c:pt idx="24">
                  <c:v>00/01/00</c:v>
                </c:pt>
                <c:pt idx="25">
                  <c:v>00/01/00</c:v>
                </c:pt>
                <c:pt idx="26">
                  <c:v>00/01/00</c:v>
                </c:pt>
                <c:pt idx="27">
                  <c:v>00/01/00</c:v>
                </c:pt>
                <c:pt idx="28">
                  <c:v>00/01/00</c:v>
                </c:pt>
                <c:pt idx="29">
                  <c:v>00/01/00</c:v>
                </c:pt>
                <c:pt idx="30">
                  <c:v>00/01/00</c:v>
                </c:pt>
              </c:strCache>
            </c:strRef>
          </c:cat>
          <c:val>
            <c:numRef>
              <c:f>Sheet2!$D$2:$D$31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52.5</c:v>
                </c:pt>
                <c:pt idx="4">
                  <c:v>195.24709976798144</c:v>
                </c:pt>
                <c:pt idx="5">
                  <c:v>211.80394431554524</c:v>
                </c:pt>
                <c:pt idx="6">
                  <c:v>288.11948955916472</c:v>
                </c:pt>
                <c:pt idx="7">
                  <c:v>385.26334106728535</c:v>
                </c:pt>
                <c:pt idx="8">
                  <c:v>431.45591647331781</c:v>
                </c:pt>
                <c:pt idx="9">
                  <c:v>431.45591647331781</c:v>
                </c:pt>
                <c:pt idx="10">
                  <c:v>431.45591647331781</c:v>
                </c:pt>
                <c:pt idx="11">
                  <c:v>431.45591647331781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75-47F4-ACB5-9FB9D39E7061}"/>
            </c:ext>
          </c:extLst>
        </c:ser>
        <c:ser>
          <c:idx val="1"/>
          <c:order val="1"/>
          <c:tx>
            <c:strRef>
              <c:f>Sheet2!$E$1</c:f>
              <c:strCache>
                <c:ptCount val="1"/>
                <c:pt idx="0">
                  <c:v>Exp Tot Cons</c:v>
                </c:pt>
              </c:strCache>
            </c:strRef>
          </c:tx>
          <c:marker>
            <c:symbol val="none"/>
          </c:marker>
          <c:cat>
            <c:strRef>
              <c:f>Sheet2!$A$1:$A$31</c:f>
              <c:strCache>
                <c:ptCount val="31"/>
                <c:pt idx="0">
                  <c:v>Date</c:v>
                </c:pt>
                <c:pt idx="1">
                  <c:v>04/10/23</c:v>
                </c:pt>
                <c:pt idx="2">
                  <c:v>05/10/23</c:v>
                </c:pt>
                <c:pt idx="3">
                  <c:v>05/10/23</c:v>
                </c:pt>
                <c:pt idx="4">
                  <c:v>06/10/23</c:v>
                </c:pt>
                <c:pt idx="5">
                  <c:v>07/10/23</c:v>
                </c:pt>
                <c:pt idx="6">
                  <c:v>07/10/23</c:v>
                </c:pt>
                <c:pt idx="7">
                  <c:v>08/10/23</c:v>
                </c:pt>
                <c:pt idx="8">
                  <c:v>09/10/23</c:v>
                </c:pt>
                <c:pt idx="9">
                  <c:v>10/10/23</c:v>
                </c:pt>
                <c:pt idx="10">
                  <c:v>11/10/23</c:v>
                </c:pt>
                <c:pt idx="11">
                  <c:v>11/10/23</c:v>
                </c:pt>
                <c:pt idx="12">
                  <c:v>12/10/23</c:v>
                </c:pt>
                <c:pt idx="13">
                  <c:v>12/10/23</c:v>
                </c:pt>
                <c:pt idx="14">
                  <c:v>13/10/23</c:v>
                </c:pt>
                <c:pt idx="15">
                  <c:v>00/01/00</c:v>
                </c:pt>
                <c:pt idx="16">
                  <c:v>00/01/00</c:v>
                </c:pt>
                <c:pt idx="17">
                  <c:v>00/01/00</c:v>
                </c:pt>
                <c:pt idx="18">
                  <c:v>00/01/00</c:v>
                </c:pt>
                <c:pt idx="19">
                  <c:v>00/01/00</c:v>
                </c:pt>
                <c:pt idx="20">
                  <c:v>00/01/00</c:v>
                </c:pt>
                <c:pt idx="21">
                  <c:v>00/01/00</c:v>
                </c:pt>
                <c:pt idx="22">
                  <c:v>00/01/00</c:v>
                </c:pt>
                <c:pt idx="23">
                  <c:v>00/01/00</c:v>
                </c:pt>
                <c:pt idx="24">
                  <c:v>00/01/00</c:v>
                </c:pt>
                <c:pt idx="25">
                  <c:v>00/01/00</c:v>
                </c:pt>
                <c:pt idx="26">
                  <c:v>00/01/00</c:v>
                </c:pt>
                <c:pt idx="27">
                  <c:v>00/01/00</c:v>
                </c:pt>
                <c:pt idx="28">
                  <c:v>00/01/00</c:v>
                </c:pt>
                <c:pt idx="29">
                  <c:v>00/01/00</c:v>
                </c:pt>
                <c:pt idx="30">
                  <c:v>00/01/00</c:v>
                </c:pt>
              </c:strCache>
            </c:strRef>
          </c:cat>
          <c:val>
            <c:numRef>
              <c:f>Sheet2!$E$2:$E$31</c:f>
              <c:numCache>
                <c:formatCode>0.00</c:formatCode>
                <c:ptCount val="30"/>
                <c:pt idx="0">
                  <c:v>0</c:v>
                </c:pt>
                <c:pt idx="1">
                  <c:v>193.5</c:v>
                </c:pt>
                <c:pt idx="2">
                  <c:v>387</c:v>
                </c:pt>
                <c:pt idx="3">
                  <c:v>580.5</c:v>
                </c:pt>
                <c:pt idx="4">
                  <c:v>580.5</c:v>
                </c:pt>
                <c:pt idx="5">
                  <c:v>774</c:v>
                </c:pt>
                <c:pt idx="6">
                  <c:v>967.5</c:v>
                </c:pt>
                <c:pt idx="7">
                  <c:v>1161</c:v>
                </c:pt>
                <c:pt idx="8">
                  <c:v>1354.5</c:v>
                </c:pt>
                <c:pt idx="9">
                  <c:v>1548</c:v>
                </c:pt>
                <c:pt idx="10">
                  <c:v>1741.5</c:v>
                </c:pt>
                <c:pt idx="11">
                  <c:v>1935</c:v>
                </c:pt>
                <c:pt idx="12">
                  <c:v>2128.5</c:v>
                </c:pt>
                <c:pt idx="13">
                  <c:v>2322</c:v>
                </c:pt>
                <c:pt idx="14">
                  <c:v>2322</c:v>
                </c:pt>
                <c:pt idx="15">
                  <c:v>2322</c:v>
                </c:pt>
                <c:pt idx="16">
                  <c:v>2322</c:v>
                </c:pt>
                <c:pt idx="17">
                  <c:v>2322</c:v>
                </c:pt>
                <c:pt idx="18">
                  <c:v>2322</c:v>
                </c:pt>
                <c:pt idx="19">
                  <c:v>2322</c:v>
                </c:pt>
                <c:pt idx="20">
                  <c:v>2322</c:v>
                </c:pt>
                <c:pt idx="21">
                  <c:v>2322</c:v>
                </c:pt>
                <c:pt idx="22">
                  <c:v>2322</c:v>
                </c:pt>
                <c:pt idx="23">
                  <c:v>2322</c:v>
                </c:pt>
                <c:pt idx="24">
                  <c:v>2322</c:v>
                </c:pt>
                <c:pt idx="25">
                  <c:v>2322</c:v>
                </c:pt>
                <c:pt idx="26">
                  <c:v>2322</c:v>
                </c:pt>
                <c:pt idx="27">
                  <c:v>2322</c:v>
                </c:pt>
                <c:pt idx="28">
                  <c:v>2322</c:v>
                </c:pt>
                <c:pt idx="29">
                  <c:v>2322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75-47F4-ACB5-9FB9D39E7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703936"/>
        <c:axId val="47705472"/>
      </c:lineChart>
      <c:catAx>
        <c:axId val="4770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705472"/>
        <c:crosses val="autoZero"/>
        <c:auto val="1"/>
        <c:lblAlgn val="ctr"/>
        <c:lblOffset val="100"/>
        <c:noMultiLvlLbl val="1"/>
      </c:catAx>
      <c:valAx>
        <c:axId val="477054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770393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0</xdr:row>
      <xdr:rowOff>142876</xdr:rowOff>
    </xdr:from>
    <xdr:to>
      <xdr:col>20</xdr:col>
      <xdr:colOff>47625</xdr:colOff>
      <xdr:row>28</xdr:row>
      <xdr:rowOff>66676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ON%20LOG%20EAS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on"/>
      <sheetName val="MAIN_ENG"/>
      <sheetName val="LUBE"/>
      <sheetName val="GAS CONSUMPTION"/>
    </sheetNames>
    <sheetDataSet>
      <sheetData sheetId="0">
        <row r="5">
          <cell r="C5">
            <v>45203</v>
          </cell>
          <cell r="D5">
            <v>0.41250000000000003</v>
          </cell>
        </row>
        <row r="6">
          <cell r="C6">
            <v>45203</v>
          </cell>
          <cell r="D6">
            <v>0.5</v>
          </cell>
        </row>
        <row r="7">
          <cell r="C7">
            <v>45204</v>
          </cell>
          <cell r="D7">
            <v>0.5</v>
          </cell>
        </row>
        <row r="8">
          <cell r="C8">
            <v>45204</v>
          </cell>
          <cell r="D8">
            <v>0.7416666666666667</v>
          </cell>
        </row>
        <row r="9">
          <cell r="C9">
            <v>45205</v>
          </cell>
          <cell r="D9">
            <v>0.5</v>
          </cell>
        </row>
        <row r="10">
          <cell r="A10" t="str">
            <v>At Sea Steaming</v>
          </cell>
          <cell r="C10">
            <v>45206</v>
          </cell>
          <cell r="D10">
            <v>0.5</v>
          </cell>
          <cell r="AG10">
            <v>0</v>
          </cell>
          <cell r="AL10">
            <v>0</v>
          </cell>
          <cell r="AM10">
            <v>0.2</v>
          </cell>
          <cell r="AN10">
            <v>0.3</v>
          </cell>
          <cell r="AO10">
            <v>0.5</v>
          </cell>
        </row>
        <row r="11">
          <cell r="A11" t="str">
            <v>At Sea Steaming</v>
          </cell>
          <cell r="C11">
            <v>45206</v>
          </cell>
          <cell r="D11">
            <v>0.72916666666666663</v>
          </cell>
          <cell r="AG11">
            <v>0</v>
          </cell>
          <cell r="AL11">
            <v>0</v>
          </cell>
          <cell r="AM11">
            <v>0.6</v>
          </cell>
          <cell r="AN11">
            <v>0.2</v>
          </cell>
          <cell r="AO11">
            <v>0.8</v>
          </cell>
        </row>
        <row r="12">
          <cell r="A12" t="str">
            <v>At Sea drifting</v>
          </cell>
          <cell r="C12">
            <v>45207</v>
          </cell>
          <cell r="D12">
            <v>0.5</v>
          </cell>
          <cell r="AG12">
            <v>0</v>
          </cell>
          <cell r="AL12">
            <v>0</v>
          </cell>
          <cell r="AM12">
            <v>0.4</v>
          </cell>
          <cell r="AN12">
            <v>0.2</v>
          </cell>
          <cell r="AO12">
            <v>1.2</v>
          </cell>
        </row>
        <row r="13">
          <cell r="A13" t="str">
            <v>At Sea drifting</v>
          </cell>
          <cell r="C13">
            <v>45208</v>
          </cell>
          <cell r="D13">
            <v>0.5</v>
          </cell>
          <cell r="AG13">
            <v>0</v>
          </cell>
          <cell r="AL13">
            <v>0</v>
          </cell>
          <cell r="AM13">
            <v>0.2</v>
          </cell>
          <cell r="AN13">
            <v>0.2</v>
          </cell>
          <cell r="AO13">
            <v>0.4</v>
          </cell>
        </row>
        <row r="14">
          <cell r="A14" t="str">
            <v>At Sea drifting</v>
          </cell>
          <cell r="C14">
            <v>45209</v>
          </cell>
          <cell r="D14">
            <v>0.5</v>
          </cell>
          <cell r="AG14">
            <v>0</v>
          </cell>
          <cell r="AL14">
            <v>0</v>
          </cell>
          <cell r="AM14">
            <v>0.6</v>
          </cell>
          <cell r="AN14">
            <v>0.2</v>
          </cell>
          <cell r="AO14">
            <v>1</v>
          </cell>
        </row>
        <row r="15">
          <cell r="A15" t="str">
            <v>At Sea drifting</v>
          </cell>
          <cell r="C15">
            <v>45210</v>
          </cell>
          <cell r="D15">
            <v>0.5</v>
          </cell>
          <cell r="AG15">
            <v>0</v>
          </cell>
          <cell r="AL15">
            <v>0</v>
          </cell>
          <cell r="AM15">
            <v>0.4</v>
          </cell>
          <cell r="AN15">
            <v>0.2</v>
          </cell>
          <cell r="AO15">
            <v>4.3</v>
          </cell>
        </row>
        <row r="16">
          <cell r="A16" t="str">
            <v>Standby</v>
          </cell>
          <cell r="C16">
            <v>45210</v>
          </cell>
          <cell r="D16">
            <v>0.77916666666666667</v>
          </cell>
          <cell r="AG16">
            <v>0</v>
          </cell>
          <cell r="AL16">
            <v>0</v>
          </cell>
          <cell r="AM16">
            <v>0.2</v>
          </cell>
          <cell r="AN16">
            <v>0.1</v>
          </cell>
          <cell r="AO16">
            <v>1.4</v>
          </cell>
        </row>
        <row r="17">
          <cell r="A17" t="str">
            <v xml:space="preserve">Cargo Operation </v>
          </cell>
          <cell r="C17">
            <v>45211</v>
          </cell>
          <cell r="D17">
            <v>0.5</v>
          </cell>
          <cell r="AG17">
            <v>0</v>
          </cell>
          <cell r="AL17">
            <v>0</v>
          </cell>
          <cell r="AM17">
            <v>0</v>
          </cell>
          <cell r="AN17">
            <v>0.2</v>
          </cell>
          <cell r="AO17">
            <v>2</v>
          </cell>
        </row>
        <row r="18">
          <cell r="A18" t="str">
            <v>At Sea Steaming</v>
          </cell>
          <cell r="C18">
            <v>45211</v>
          </cell>
          <cell r="D18">
            <v>0.5</v>
          </cell>
          <cell r="AG18">
            <v>0</v>
          </cell>
        </row>
        <row r="19">
          <cell r="A19" t="str">
            <v>At Sea Steaming</v>
          </cell>
          <cell r="C19">
            <v>45212</v>
          </cell>
          <cell r="D19">
            <v>0.5</v>
          </cell>
          <cell r="AG19">
            <v>0</v>
          </cell>
        </row>
        <row r="20">
          <cell r="A20" t="str">
            <v>At Sea drifting</v>
          </cell>
          <cell r="AG20">
            <v>0</v>
          </cell>
        </row>
        <row r="21">
          <cell r="AG21">
            <v>0</v>
          </cell>
        </row>
        <row r="22">
          <cell r="AG22">
            <v>0</v>
          </cell>
        </row>
        <row r="23">
          <cell r="AG23">
            <v>0</v>
          </cell>
        </row>
        <row r="24">
          <cell r="AG24">
            <v>0</v>
          </cell>
        </row>
        <row r="25">
          <cell r="AG25">
            <v>0</v>
          </cell>
        </row>
      </sheetData>
      <sheetData sheetId="1"/>
      <sheetData sheetId="2"/>
      <sheetData sheetId="3">
        <row r="11">
          <cell r="L11">
            <v>142.74709976798144</v>
          </cell>
          <cell r="W11">
            <v>28.368909512761022</v>
          </cell>
          <cell r="AA11">
            <v>0</v>
          </cell>
        </row>
        <row r="12">
          <cell r="L12">
            <v>16.556844547563806</v>
          </cell>
          <cell r="W12">
            <v>7.9095127610208813</v>
          </cell>
          <cell r="AA12">
            <v>0</v>
          </cell>
        </row>
        <row r="13">
          <cell r="L13">
            <v>76.315545243619482</v>
          </cell>
          <cell r="W13">
            <v>20.389791183294665</v>
          </cell>
          <cell r="AA13">
            <v>3.4361948955916475</v>
          </cell>
        </row>
        <row r="14">
          <cell r="L14">
            <v>97.143851508120648</v>
          </cell>
          <cell r="W14">
            <v>26.503480278422273</v>
          </cell>
          <cell r="AA14">
            <v>1.7331786542923433</v>
          </cell>
        </row>
        <row r="15">
          <cell r="L15">
            <v>46.192575406032482</v>
          </cell>
          <cell r="W15">
            <v>29.893271461716939</v>
          </cell>
          <cell r="AA15">
            <v>50.874709976798144</v>
          </cell>
        </row>
        <row r="16">
          <cell r="L16">
            <v>0</v>
          </cell>
          <cell r="W16">
            <v>28.953596287703014</v>
          </cell>
          <cell r="AA16">
            <v>78.227378190255223</v>
          </cell>
        </row>
        <row r="17">
          <cell r="L17">
            <v>0</v>
          </cell>
          <cell r="W17">
            <v>8.7192575406032482</v>
          </cell>
          <cell r="AA17">
            <v>35.180974477958237</v>
          </cell>
        </row>
        <row r="18">
          <cell r="L18">
            <v>0</v>
          </cell>
          <cell r="W18">
            <v>25.677494199535964</v>
          </cell>
          <cell r="AA18">
            <v>9.6890951276102086</v>
          </cell>
        </row>
        <row r="19">
          <cell r="L19" t="e">
            <v>#VALUE!</v>
          </cell>
          <cell r="W19">
            <v>-14717.559164733178</v>
          </cell>
          <cell r="AA19" t="e">
            <v>#VALUE!</v>
          </cell>
        </row>
        <row r="20">
          <cell r="L20" t="e">
            <v>#VALUE!</v>
          </cell>
          <cell r="W20">
            <v>0</v>
          </cell>
          <cell r="AA20" t="e">
            <v>#VALUE!</v>
          </cell>
        </row>
        <row r="21">
          <cell r="L21" t="e">
            <v>#VALUE!</v>
          </cell>
          <cell r="W21">
            <v>0</v>
          </cell>
          <cell r="AA21" t="e">
            <v>#VALUE!</v>
          </cell>
        </row>
        <row r="22">
          <cell r="L22" t="e">
            <v>#VALUE!</v>
          </cell>
          <cell r="W22">
            <v>0</v>
          </cell>
          <cell r="AA22" t="e">
            <v>#VALUE!</v>
          </cell>
        </row>
        <row r="23">
          <cell r="L23" t="e">
            <v>#VALUE!</v>
          </cell>
          <cell r="W23">
            <v>0</v>
          </cell>
          <cell r="AA23" t="e">
            <v>#VALUE!</v>
          </cell>
        </row>
        <row r="24">
          <cell r="L24" t="e">
            <v>#VALUE!</v>
          </cell>
          <cell r="W24">
            <v>0</v>
          </cell>
          <cell r="AA24" t="e">
            <v>#VALUE!</v>
          </cell>
        </row>
        <row r="25">
          <cell r="L25" t="e">
            <v>#VALUE!</v>
          </cell>
          <cell r="W25">
            <v>0</v>
          </cell>
          <cell r="AA25" t="e">
            <v>#VALUE!</v>
          </cell>
        </row>
        <row r="26">
          <cell r="L26" t="e">
            <v>#VALUE!</v>
          </cell>
          <cell r="W26">
            <v>0</v>
          </cell>
          <cell r="AA26" t="e">
            <v>#VALUE!</v>
          </cell>
        </row>
        <row r="27">
          <cell r="L27" t="e">
            <v>#VALUE!</v>
          </cell>
          <cell r="W27">
            <v>0</v>
          </cell>
          <cell r="AA27" t="e">
            <v>#VALUE!</v>
          </cell>
        </row>
        <row r="28">
          <cell r="L28" t="e">
            <v>#VALUE!</v>
          </cell>
          <cell r="W28">
            <v>0</v>
          </cell>
          <cell r="AA28" t="e">
            <v>#VALUE!</v>
          </cell>
        </row>
        <row r="29">
          <cell r="L29" t="e">
            <v>#VALUE!</v>
          </cell>
          <cell r="W29">
            <v>0</v>
          </cell>
          <cell r="AA29" t="e">
            <v>#VALUE!</v>
          </cell>
        </row>
        <row r="30">
          <cell r="L30" t="e">
            <v>#VALUE!</v>
          </cell>
          <cell r="W30">
            <v>0</v>
          </cell>
          <cell r="AA30" t="e">
            <v>#VALUE!</v>
          </cell>
        </row>
        <row r="31">
          <cell r="L31" t="e">
            <v>#VALUE!</v>
          </cell>
          <cell r="W31">
            <v>0</v>
          </cell>
          <cell r="AA31" t="e">
            <v>#VALUE!</v>
          </cell>
        </row>
        <row r="32">
          <cell r="L32" t="e">
            <v>#VALUE!</v>
          </cell>
          <cell r="W32">
            <v>0</v>
          </cell>
          <cell r="AA32" t="e">
            <v>#VALUE!</v>
          </cell>
        </row>
        <row r="33">
          <cell r="L33" t="e">
            <v>#VALUE!</v>
          </cell>
          <cell r="W33">
            <v>0</v>
          </cell>
          <cell r="AA33" t="e">
            <v>#VALUE!</v>
          </cell>
        </row>
        <row r="34">
          <cell r="L34" t="e">
            <v>#VALUE!</v>
          </cell>
          <cell r="W34">
            <v>0</v>
          </cell>
          <cell r="AA34" t="e">
            <v>#VALUE!</v>
          </cell>
        </row>
        <row r="35">
          <cell r="L35" t="e">
            <v>#VALUE!</v>
          </cell>
          <cell r="W35">
            <v>0</v>
          </cell>
          <cell r="AA35" t="e">
            <v>#VALUE!</v>
          </cell>
        </row>
        <row r="36">
          <cell r="L36" t="e">
            <v>#VALUE!</v>
          </cell>
          <cell r="W36">
            <v>0</v>
          </cell>
          <cell r="AA36" t="e">
            <v>#VALUE!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CV114"/>
  <sheetViews>
    <sheetView showGridLines="0" tabSelected="1" topLeftCell="A36" zoomScaleNormal="100" workbookViewId="0">
      <selection activeCell="B42" sqref="B42"/>
    </sheetView>
  </sheetViews>
  <sheetFormatPr defaultRowHeight="24.95" customHeight="1" x14ac:dyDescent="0.25"/>
  <cols>
    <col min="1" max="1" width="1.7109375" customWidth="1"/>
    <col min="2" max="2" width="24.28515625" customWidth="1"/>
    <col min="3" max="3" width="11.140625" customWidth="1"/>
    <col min="4" max="4" width="16" customWidth="1"/>
    <col min="5" max="6" width="11.140625" hidden="1" customWidth="1"/>
    <col min="7" max="7" width="19" hidden="1" customWidth="1"/>
    <col min="8" max="8" width="13.140625" customWidth="1"/>
    <col min="9" max="9" width="12.85546875" customWidth="1"/>
    <col min="10" max="10" width="10.7109375" customWidth="1"/>
    <col min="11" max="11" width="10.42578125" customWidth="1"/>
    <col min="12" max="12" width="8.42578125" style="38" customWidth="1"/>
    <col min="13" max="13" width="10" style="38" customWidth="1"/>
    <col min="14" max="14" width="9.28515625" bestFit="1" customWidth="1"/>
    <col min="15" max="15" width="9.28515625" customWidth="1"/>
    <col min="16" max="16" width="9.28515625" bestFit="1" customWidth="1"/>
    <col min="17" max="19" width="9.28515625" customWidth="1"/>
    <col min="20" max="20" width="8.28515625" customWidth="1"/>
    <col min="21" max="21" width="6.28515625" bestFit="1" customWidth="1"/>
    <col min="22" max="22" width="5.5703125" hidden="1" customWidth="1"/>
    <col min="23" max="23" width="5.85546875" hidden="1" customWidth="1"/>
    <col min="24" max="24" width="5.7109375" hidden="1" customWidth="1"/>
    <col min="25" max="25" width="8.140625" customWidth="1"/>
    <col min="26" max="26" width="6.28515625" bestFit="1" customWidth="1"/>
    <col min="27" max="27" width="5.5703125" hidden="1" customWidth="1"/>
    <col min="28" max="28" width="5.85546875" hidden="1" customWidth="1"/>
    <col min="29" max="29" width="5.7109375" hidden="1" customWidth="1"/>
    <col min="30" max="30" width="8.28515625" customWidth="1"/>
    <col min="31" max="31" width="7.28515625" customWidth="1"/>
    <col min="32" max="32" width="5.5703125" hidden="1" customWidth="1"/>
    <col min="33" max="33" width="5.85546875" hidden="1" customWidth="1"/>
    <col min="34" max="34" width="5.7109375" hidden="1" customWidth="1"/>
    <col min="35" max="35" width="9.5703125" customWidth="1"/>
    <col min="36" max="36" width="6.28515625" bestFit="1" customWidth="1"/>
    <col min="37" max="39" width="6.140625" hidden="1" customWidth="1"/>
    <col min="43" max="43" width="30.7109375" style="43" bestFit="1" customWidth="1"/>
    <col min="44" max="44" width="12.42578125" style="50" customWidth="1"/>
    <col min="45" max="45" width="12.7109375" style="50" customWidth="1"/>
    <col min="46" max="46" width="11.85546875" style="50" customWidth="1"/>
    <col min="47" max="47" width="12.42578125" style="50" customWidth="1"/>
    <col min="48" max="48" width="12.7109375" style="50" customWidth="1"/>
    <col min="49" max="49" width="11.7109375" style="50" customWidth="1"/>
    <col min="50" max="50" width="12.42578125" style="50" customWidth="1"/>
    <col min="51" max="51" width="12.7109375" style="50" customWidth="1"/>
    <col min="52" max="52" width="11.5703125" style="50" customWidth="1"/>
    <col min="53" max="53" width="12.42578125" style="50" customWidth="1"/>
    <col min="54" max="54" width="12.7109375" style="50" customWidth="1"/>
    <col min="55" max="55" width="12.28515625" style="50" customWidth="1"/>
    <col min="56" max="56" width="12" customWidth="1"/>
    <col min="57" max="57" width="12.42578125" customWidth="1"/>
    <col min="58" max="58" width="12.140625" customWidth="1"/>
    <col min="59" max="59" width="11.28515625" customWidth="1"/>
    <col min="60" max="60" width="10.85546875" customWidth="1"/>
    <col min="61" max="61" width="12.42578125" style="50" customWidth="1"/>
    <col min="62" max="62" width="9" customWidth="1"/>
    <col min="63" max="63" width="10.28515625" customWidth="1"/>
    <col min="64" max="64" width="30.7109375" customWidth="1"/>
    <col min="65" max="65" width="139.85546875" customWidth="1"/>
    <col min="66" max="66" width="16.7109375" customWidth="1"/>
    <col min="67" max="67" width="16.7109375" style="74" customWidth="1"/>
  </cols>
  <sheetData>
    <row r="2" spans="2:71" ht="24.95" customHeight="1" x14ac:dyDescent="0.3">
      <c r="B2" s="136" t="s">
        <v>109</v>
      </c>
      <c r="C2" s="1"/>
      <c r="D2" s="1"/>
      <c r="E2" s="1"/>
      <c r="F2" s="1"/>
      <c r="G2" s="1"/>
      <c r="H2" s="2"/>
      <c r="I2" s="2"/>
      <c r="J2" s="2"/>
      <c r="K2" s="2"/>
      <c r="L2" s="37"/>
      <c r="M2" s="3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42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2"/>
      <c r="BE2" s="2"/>
      <c r="BF2" s="2"/>
      <c r="BG2" s="2"/>
      <c r="BH2" s="3"/>
      <c r="BI2" s="54"/>
      <c r="BJ2" s="3"/>
      <c r="BK2" s="208"/>
      <c r="BL2" s="208"/>
      <c r="BM2" s="3"/>
      <c r="BN2" s="3"/>
      <c r="BO2" s="64"/>
      <c r="BP2" s="4"/>
      <c r="BQ2" s="5"/>
      <c r="BR2" s="5"/>
      <c r="BS2" s="5"/>
    </row>
    <row r="3" spans="2:71" ht="24.95" customHeight="1" thickBot="1" x14ac:dyDescent="0.35">
      <c r="B3" s="6"/>
      <c r="C3" s="7"/>
      <c r="D3" s="7"/>
      <c r="E3" s="7"/>
      <c r="F3" s="7"/>
      <c r="G3" s="7"/>
      <c r="BH3" s="8"/>
      <c r="BI3" s="55"/>
      <c r="BJ3" s="9"/>
      <c r="BK3" s="209"/>
      <c r="BL3" s="210"/>
      <c r="BM3" s="9"/>
      <c r="BN3" s="10"/>
      <c r="BO3" s="65"/>
      <c r="BP3" s="11"/>
      <c r="BQ3" s="12"/>
      <c r="BR3" s="12"/>
      <c r="BS3" s="8"/>
    </row>
    <row r="4" spans="2:71" s="14" customFormat="1" ht="24.95" customHeight="1" thickBot="1" x14ac:dyDescent="0.45">
      <c r="B4" s="13"/>
      <c r="C4"/>
      <c r="D4"/>
      <c r="E4"/>
      <c r="F4"/>
      <c r="G4"/>
      <c r="H4"/>
      <c r="I4"/>
      <c r="J4"/>
      <c r="K4"/>
      <c r="L4" s="38"/>
      <c r="M4" s="38"/>
      <c r="O4"/>
      <c r="P4" s="211" t="s">
        <v>43</v>
      </c>
      <c r="Q4" s="212"/>
      <c r="R4" s="212"/>
      <c r="S4" s="212"/>
      <c r="T4" s="213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/>
      <c r="BE4"/>
      <c r="BF4"/>
      <c r="BG4"/>
      <c r="BH4" s="8"/>
      <c r="BI4" s="55"/>
      <c r="BJ4" s="9"/>
      <c r="BK4" s="209"/>
      <c r="BL4" s="210"/>
      <c r="BM4" s="9"/>
      <c r="BN4" s="10"/>
      <c r="BO4" s="65"/>
      <c r="BP4" s="11"/>
      <c r="BQ4" s="12"/>
      <c r="BR4" s="12"/>
      <c r="BS4" s="8"/>
    </row>
    <row r="5" spans="2:71" s="14" customFormat="1" ht="24.95" customHeight="1" thickBot="1" x14ac:dyDescent="0.3">
      <c r="B5" s="13"/>
      <c r="C5"/>
      <c r="D5"/>
      <c r="E5"/>
      <c r="F5"/>
      <c r="G5"/>
      <c r="H5"/>
      <c r="I5"/>
      <c r="J5"/>
      <c r="K5"/>
      <c r="L5" s="38"/>
      <c r="M5" s="38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 s="43"/>
      <c r="AR5" s="50"/>
      <c r="AS5" s="50"/>
      <c r="AT5" s="50"/>
      <c r="AU5" s="50"/>
      <c r="AV5" s="50"/>
      <c r="AW5" s="50" t="s">
        <v>82</v>
      </c>
      <c r="AX5" s="50"/>
      <c r="AY5" s="50"/>
      <c r="AZ5" s="50"/>
      <c r="BA5" s="203" t="s">
        <v>37</v>
      </c>
      <c r="BB5" s="204"/>
      <c r="BC5" s="204"/>
      <c r="BD5" s="204"/>
      <c r="BE5" s="204"/>
      <c r="BF5" s="204"/>
      <c r="BG5" s="204"/>
      <c r="BH5" s="204"/>
      <c r="BI5" s="204"/>
      <c r="BJ5" s="205"/>
      <c r="BK5" s="209"/>
      <c r="BL5" s="210"/>
      <c r="BM5" s="9"/>
      <c r="BN5" s="10"/>
      <c r="BO5" s="65"/>
      <c r="BP5" s="11"/>
      <c r="BQ5" s="12"/>
      <c r="BR5" s="12"/>
      <c r="BS5" s="8"/>
    </row>
    <row r="6" spans="2:71" s="14" customFormat="1" ht="24.95" customHeight="1" x14ac:dyDescent="0.25">
      <c r="B6" s="137" t="s">
        <v>0</v>
      </c>
      <c r="C6" s="138"/>
      <c r="D6" s="138"/>
      <c r="E6" s="138"/>
      <c r="F6" s="138"/>
      <c r="G6" s="138"/>
      <c r="H6" s="139"/>
      <c r="I6" s="139"/>
      <c r="J6" s="214" t="s">
        <v>118</v>
      </c>
      <c r="K6" s="215"/>
      <c r="L6" s="216"/>
      <c r="M6" s="125"/>
      <c r="N6" s="15"/>
      <c r="O6" s="15"/>
      <c r="P6" s="194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6"/>
      <c r="AP6" s="76"/>
      <c r="AQ6" s="145" t="s">
        <v>81</v>
      </c>
      <c r="AR6" s="146"/>
      <c r="AS6" s="146"/>
      <c r="AT6" s="146"/>
      <c r="AU6" s="51"/>
      <c r="AV6" s="51"/>
      <c r="AW6" s="51"/>
      <c r="AX6" s="82"/>
      <c r="AY6" s="82"/>
      <c r="AZ6" s="84"/>
      <c r="BA6" s="67" t="s">
        <v>1</v>
      </c>
      <c r="BB6" s="67"/>
      <c r="BC6" s="67" t="s">
        <v>2</v>
      </c>
      <c r="BD6" s="16" t="s">
        <v>3</v>
      </c>
      <c r="BE6" s="16" t="s">
        <v>4</v>
      </c>
      <c r="BF6" s="16" t="s">
        <v>3</v>
      </c>
      <c r="BG6" s="16" t="s">
        <v>42</v>
      </c>
      <c r="BH6" s="16" t="s">
        <v>41</v>
      </c>
      <c r="BI6" s="223" t="s">
        <v>5</v>
      </c>
      <c r="BJ6" s="224"/>
      <c r="BK6" s="17"/>
      <c r="BL6" s="17"/>
      <c r="BM6" s="15"/>
      <c r="BO6" s="71"/>
      <c r="BP6" s="18"/>
    </row>
    <row r="7" spans="2:71" s="14" customFormat="1" ht="24.95" customHeight="1" x14ac:dyDescent="0.25">
      <c r="B7" s="137" t="s">
        <v>54</v>
      </c>
      <c r="C7" s="138"/>
      <c r="D7" s="138"/>
      <c r="E7" s="138"/>
      <c r="F7" s="138"/>
      <c r="G7" s="138"/>
      <c r="H7" s="139"/>
      <c r="I7" s="139"/>
      <c r="J7" s="220" t="s">
        <v>101</v>
      </c>
      <c r="K7" s="221"/>
      <c r="L7" s="222"/>
      <c r="M7" s="125"/>
      <c r="N7" s="15"/>
      <c r="O7" s="15"/>
      <c r="P7" s="197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9"/>
      <c r="AP7" s="76"/>
      <c r="AQ7" s="144" t="s">
        <v>30</v>
      </c>
      <c r="AR7" s="16" t="s">
        <v>18</v>
      </c>
      <c r="AS7" s="16" t="s">
        <v>45</v>
      </c>
      <c r="AT7" s="16" t="s">
        <v>59</v>
      </c>
      <c r="AU7" s="51"/>
      <c r="AV7" s="51"/>
      <c r="AW7" s="51"/>
      <c r="AX7" s="76"/>
      <c r="AY7" s="76"/>
      <c r="AZ7" s="84"/>
      <c r="BA7" s="141" t="s">
        <v>115</v>
      </c>
      <c r="BB7" s="97"/>
      <c r="BC7" s="178"/>
      <c r="BD7" s="179"/>
      <c r="BE7" s="178"/>
      <c r="BF7" s="179"/>
      <c r="BG7" s="180"/>
      <c r="BH7" s="181"/>
      <c r="BI7" s="206"/>
      <c r="BJ7" s="207"/>
      <c r="BK7" s="17"/>
      <c r="BL7" s="17"/>
      <c r="BM7" s="15"/>
      <c r="BO7" s="71"/>
      <c r="BP7" s="18"/>
    </row>
    <row r="8" spans="2:71" s="14" customFormat="1" ht="24.95" customHeight="1" x14ac:dyDescent="0.25">
      <c r="B8" s="137" t="s">
        <v>6</v>
      </c>
      <c r="C8" s="138"/>
      <c r="D8" s="138"/>
      <c r="E8" s="138"/>
      <c r="F8" s="138"/>
      <c r="G8" s="138"/>
      <c r="H8" s="139"/>
      <c r="I8" s="139"/>
      <c r="J8" s="217" t="s">
        <v>117</v>
      </c>
      <c r="K8" s="218"/>
      <c r="L8" s="219"/>
      <c r="M8" s="125"/>
      <c r="N8" s="15"/>
      <c r="O8" s="15"/>
      <c r="P8" s="197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9"/>
      <c r="AP8" s="76"/>
      <c r="AQ8" s="148"/>
      <c r="AR8" s="149"/>
      <c r="AS8" s="95"/>
      <c r="AT8" s="95"/>
      <c r="AU8" s="51"/>
      <c r="AV8" s="51"/>
      <c r="AW8" s="51"/>
      <c r="AX8" s="76"/>
      <c r="AY8" s="76"/>
      <c r="AZ8" s="84"/>
      <c r="BA8" s="141" t="s">
        <v>115</v>
      </c>
      <c r="BB8" s="97"/>
      <c r="BC8" s="178"/>
      <c r="BD8" s="179"/>
      <c r="BE8" s="178"/>
      <c r="BF8" s="179"/>
      <c r="BG8" s="180"/>
      <c r="BH8" s="181"/>
      <c r="BI8" s="206"/>
      <c r="BJ8" s="207"/>
      <c r="BK8" s="17"/>
      <c r="BL8" s="17"/>
      <c r="BM8" s="15"/>
      <c r="BO8" s="71"/>
      <c r="BP8" s="18"/>
    </row>
    <row r="9" spans="2:71" s="14" customFormat="1" ht="24.95" customHeight="1" x14ac:dyDescent="0.25">
      <c r="B9" s="137" t="s">
        <v>7</v>
      </c>
      <c r="C9" s="138"/>
      <c r="D9" s="138"/>
      <c r="E9" s="138"/>
      <c r="F9" s="138"/>
      <c r="G9" s="138"/>
      <c r="H9" s="139"/>
      <c r="I9" s="139"/>
      <c r="J9" s="217" t="s">
        <v>124</v>
      </c>
      <c r="K9" s="218"/>
      <c r="L9" s="219"/>
      <c r="M9" s="126"/>
      <c r="N9" s="15"/>
      <c r="O9" s="15"/>
      <c r="P9" s="197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9"/>
      <c r="AP9" s="76"/>
      <c r="AQ9" s="143"/>
      <c r="AR9" s="95"/>
      <c r="AS9" s="95"/>
      <c r="AT9" s="95"/>
      <c r="AU9" s="51"/>
      <c r="AV9" s="51"/>
      <c r="AW9" s="51"/>
      <c r="AX9" s="76"/>
      <c r="AY9" s="76"/>
      <c r="AZ9" s="84"/>
      <c r="BA9" s="141" t="s">
        <v>115</v>
      </c>
      <c r="BB9" s="97"/>
      <c r="BC9" s="178"/>
      <c r="BD9" s="179"/>
      <c r="BE9" s="178"/>
      <c r="BF9" s="179"/>
      <c r="BG9" s="180"/>
      <c r="BH9" s="181"/>
      <c r="BI9" s="206"/>
      <c r="BJ9" s="207"/>
      <c r="BK9"/>
      <c r="BL9"/>
      <c r="BM9"/>
      <c r="BO9" s="71"/>
      <c r="BP9" s="18"/>
    </row>
    <row r="10" spans="2:71" s="14" customFormat="1" ht="24.95" customHeight="1" x14ac:dyDescent="0.25">
      <c r="B10" s="137" t="s">
        <v>110</v>
      </c>
      <c r="C10" s="138"/>
      <c r="D10" s="138"/>
      <c r="E10" s="138"/>
      <c r="F10" s="138"/>
      <c r="G10" s="138"/>
      <c r="H10" s="139">
        <v>2</v>
      </c>
      <c r="I10" s="139"/>
      <c r="J10" s="225" t="s">
        <v>122</v>
      </c>
      <c r="K10" s="226"/>
      <c r="L10" s="94" t="s">
        <v>8</v>
      </c>
      <c r="M10" s="127"/>
      <c r="N10" s="15"/>
      <c r="O10" s="15"/>
      <c r="P10" s="197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9"/>
      <c r="AP10" s="76"/>
      <c r="AQ10" s="143"/>
      <c r="AR10" s="143"/>
      <c r="AS10" s="142"/>
      <c r="AT10" s="95"/>
      <c r="AU10" s="51"/>
      <c r="AV10" s="51"/>
      <c r="AW10" s="51"/>
      <c r="AX10" s="76"/>
      <c r="AY10" s="76"/>
      <c r="AZ10" s="84"/>
      <c r="BA10" s="141" t="s">
        <v>115</v>
      </c>
      <c r="BB10" s="97"/>
      <c r="BC10" s="178"/>
      <c r="BD10" s="179"/>
      <c r="BE10" s="178"/>
      <c r="BF10" s="179"/>
      <c r="BG10" s="180"/>
      <c r="BH10" s="181"/>
      <c r="BI10" s="206"/>
      <c r="BJ10" s="207"/>
      <c r="BK10" s="15"/>
      <c r="BO10" s="71"/>
      <c r="BP10" s="18"/>
    </row>
    <row r="11" spans="2:71" s="14" customFormat="1" ht="24.95" customHeight="1" thickBot="1" x14ac:dyDescent="0.3">
      <c r="B11" s="137" t="s">
        <v>35</v>
      </c>
      <c r="C11" s="138"/>
      <c r="D11" s="138"/>
      <c r="E11" s="138"/>
      <c r="F11" s="138"/>
      <c r="G11" s="138"/>
      <c r="H11" s="139"/>
      <c r="I11" s="139"/>
      <c r="J11" s="227" t="s">
        <v>119</v>
      </c>
      <c r="K11" s="228"/>
      <c r="L11" s="229"/>
      <c r="M11" s="128"/>
      <c r="N11" s="19"/>
      <c r="O11" s="19"/>
      <c r="P11" s="200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2"/>
      <c r="AP11" s="76"/>
      <c r="AQ11" s="143"/>
      <c r="AR11" s="143"/>
      <c r="AS11" s="142"/>
      <c r="AT11" s="95"/>
      <c r="AU11" s="51"/>
      <c r="AV11" s="51"/>
      <c r="AW11" s="51"/>
      <c r="AX11" s="76"/>
      <c r="AY11" s="76"/>
      <c r="AZ11" s="84"/>
      <c r="BA11" s="141" t="s">
        <v>115</v>
      </c>
      <c r="BB11" s="97"/>
      <c r="BC11" s="178"/>
      <c r="BD11" s="179"/>
      <c r="BE11" s="178"/>
      <c r="BF11" s="179"/>
      <c r="BG11" s="180"/>
      <c r="BH11" s="181"/>
      <c r="BI11" s="206"/>
      <c r="BJ11" s="207"/>
      <c r="BK11" s="15"/>
      <c r="BO11" s="71"/>
      <c r="BP11" s="18"/>
    </row>
    <row r="12" spans="2:71" s="14" customFormat="1" ht="24.95" customHeight="1" x14ac:dyDescent="0.25">
      <c r="B12" s="137" t="s">
        <v>111</v>
      </c>
      <c r="C12" s="138"/>
      <c r="D12" s="138"/>
      <c r="E12" s="138"/>
      <c r="F12" s="138"/>
      <c r="G12" s="138"/>
      <c r="H12" s="139">
        <v>1</v>
      </c>
      <c r="I12" s="139"/>
      <c r="J12" s="225"/>
      <c r="K12" s="226"/>
      <c r="L12" s="94" t="s">
        <v>9</v>
      </c>
      <c r="M12" s="127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83"/>
      <c r="AQ12" s="44"/>
      <c r="AR12" s="51"/>
      <c r="AS12" s="51"/>
      <c r="AT12" s="51"/>
      <c r="AU12" s="51"/>
      <c r="AV12" s="51"/>
      <c r="AW12" s="51"/>
      <c r="AX12" s="51"/>
      <c r="AY12" s="51"/>
      <c r="AZ12" s="51"/>
      <c r="BA12" s="141" t="s">
        <v>115</v>
      </c>
      <c r="BB12" s="97"/>
      <c r="BC12" s="178"/>
      <c r="BD12" s="179"/>
      <c r="BE12" s="178"/>
      <c r="BF12" s="179"/>
      <c r="BG12" s="180"/>
      <c r="BH12" s="181"/>
      <c r="BI12" s="206"/>
      <c r="BJ12" s="207"/>
      <c r="BK12" s="15"/>
      <c r="BO12" s="71"/>
      <c r="BP12" s="18"/>
    </row>
    <row r="13" spans="2:71" s="14" customFormat="1" ht="24.95" customHeight="1" x14ac:dyDescent="0.25">
      <c r="B13" s="233" t="s">
        <v>36</v>
      </c>
      <c r="C13" s="234"/>
      <c r="D13" s="234"/>
      <c r="E13" s="234"/>
      <c r="F13" s="234"/>
      <c r="G13" s="234"/>
      <c r="H13" s="234"/>
      <c r="I13" s="235"/>
      <c r="J13" s="227"/>
      <c r="K13" s="228"/>
      <c r="L13" s="229"/>
      <c r="M13" s="129"/>
      <c r="N13" s="15"/>
      <c r="O13" s="15"/>
      <c r="P13" s="15"/>
      <c r="Q13" s="15"/>
      <c r="R13" s="15"/>
      <c r="S13" s="15"/>
      <c r="T13" s="20" t="s">
        <v>10</v>
      </c>
      <c r="U13" s="20"/>
      <c r="V13" s="20"/>
      <c r="W13" s="20"/>
      <c r="X13" s="20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59"/>
      <c r="AQ13" s="60" t="s">
        <v>44</v>
      </c>
      <c r="AR13" s="51"/>
      <c r="AS13" s="51"/>
      <c r="AT13" s="51"/>
      <c r="AU13" s="51"/>
      <c r="AV13" s="51"/>
      <c r="AW13" s="51"/>
      <c r="AX13" s="51"/>
      <c r="AY13" s="51"/>
      <c r="AZ13" s="51"/>
      <c r="BA13" s="141" t="s">
        <v>115</v>
      </c>
      <c r="BB13" s="97"/>
      <c r="BC13" s="178"/>
      <c r="BD13" s="179"/>
      <c r="BE13" s="178"/>
      <c r="BF13" s="179"/>
      <c r="BG13" s="180"/>
      <c r="BH13" s="181"/>
      <c r="BI13" s="206"/>
      <c r="BJ13" s="207"/>
      <c r="BK13" s="15"/>
      <c r="BO13" s="71"/>
      <c r="BP13" s="18"/>
    </row>
    <row r="14" spans="2:71" s="14" customFormat="1" ht="24.95" customHeight="1" x14ac:dyDescent="0.25">
      <c r="B14" s="233" t="s">
        <v>11</v>
      </c>
      <c r="C14" s="234"/>
      <c r="D14" s="234"/>
      <c r="E14" s="234"/>
      <c r="F14" s="234"/>
      <c r="G14" s="234"/>
      <c r="H14" s="236"/>
      <c r="I14" s="140"/>
      <c r="J14" s="237" t="s">
        <v>87</v>
      </c>
      <c r="K14" s="238"/>
      <c r="L14" s="239"/>
      <c r="M14" s="119"/>
      <c r="N14" s="15"/>
      <c r="O14" s="15"/>
      <c r="P14" s="21"/>
      <c r="Q14" s="21"/>
      <c r="R14" s="21"/>
      <c r="S14" s="21"/>
      <c r="T14" s="20"/>
      <c r="U14" s="20"/>
      <c r="V14" s="20"/>
      <c r="W14" s="20"/>
      <c r="X14" s="20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44"/>
      <c r="AR14" s="51"/>
      <c r="AS14" s="51"/>
      <c r="AT14" s="51"/>
      <c r="AU14" s="51"/>
      <c r="AV14" s="51"/>
      <c r="AW14" s="51"/>
      <c r="AX14" s="51"/>
      <c r="AY14" s="51"/>
      <c r="AZ14" s="51"/>
      <c r="BA14" s="141" t="s">
        <v>115</v>
      </c>
      <c r="BB14" s="97"/>
      <c r="BC14" s="98"/>
      <c r="BD14" s="147"/>
      <c r="BE14" s="98"/>
      <c r="BF14" s="147"/>
      <c r="BG14" s="180"/>
      <c r="BH14" s="181"/>
      <c r="BI14" s="206"/>
      <c r="BJ14" s="207"/>
      <c r="BK14" s="15"/>
      <c r="BO14" s="71"/>
      <c r="BP14" s="18"/>
    </row>
    <row r="15" spans="2:71" s="14" customFormat="1" ht="24.95" customHeight="1" x14ac:dyDescent="0.25">
      <c r="B15" s="122"/>
      <c r="C15" s="123"/>
      <c r="D15" s="120"/>
      <c r="E15" s="120"/>
      <c r="F15" s="120"/>
      <c r="G15" s="120"/>
      <c r="H15" s="121"/>
      <c r="I15" s="121"/>
      <c r="J15" s="118"/>
      <c r="K15" s="119"/>
      <c r="L15" s="119"/>
      <c r="M15" s="119"/>
      <c r="N15" s="15"/>
      <c r="O15" s="15"/>
      <c r="P15" s="21"/>
      <c r="Q15" s="21"/>
      <c r="R15" s="21"/>
      <c r="S15" s="21"/>
      <c r="T15" s="20"/>
      <c r="U15" s="20"/>
      <c r="V15" s="20"/>
      <c r="W15" s="20"/>
      <c r="X15" s="20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44"/>
      <c r="AR15" s="51"/>
      <c r="AS15" s="51"/>
      <c r="AT15" s="51"/>
      <c r="AU15" s="51"/>
      <c r="AV15" s="51"/>
      <c r="AW15" s="51"/>
      <c r="AX15" s="51"/>
      <c r="AY15" s="51"/>
      <c r="AZ15" s="51"/>
      <c r="BA15" s="141" t="s">
        <v>115</v>
      </c>
      <c r="BB15" s="97"/>
      <c r="BC15" s="98"/>
      <c r="BD15" s="147"/>
      <c r="BE15" s="98"/>
      <c r="BF15" s="147"/>
      <c r="BG15" s="180"/>
      <c r="BH15" s="181"/>
      <c r="BI15" s="206"/>
      <c r="BJ15" s="207"/>
      <c r="BK15" s="15"/>
      <c r="BO15" s="71"/>
      <c r="BP15" s="18"/>
    </row>
    <row r="16" spans="2:71" s="14" customFormat="1" ht="24.95" customHeight="1" x14ac:dyDescent="0.25">
      <c r="B16" s="122"/>
      <c r="C16" s="123"/>
      <c r="D16" s="120"/>
      <c r="E16" s="120"/>
      <c r="F16" s="120"/>
      <c r="G16" s="120"/>
      <c r="H16" s="121"/>
      <c r="I16" s="121"/>
      <c r="J16" s="118"/>
      <c r="K16" s="119"/>
      <c r="L16" s="119"/>
      <c r="M16" s="119"/>
      <c r="N16" s="15"/>
      <c r="O16" s="15"/>
      <c r="P16" s="21"/>
      <c r="Q16" s="21"/>
      <c r="R16" s="21"/>
      <c r="S16" s="21"/>
      <c r="T16" s="20"/>
      <c r="U16" s="20"/>
      <c r="V16" s="20"/>
      <c r="W16" s="20"/>
      <c r="X16" s="20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44"/>
      <c r="AR16" s="51"/>
      <c r="AS16" s="51"/>
      <c r="AT16" s="51"/>
      <c r="AU16" s="51"/>
      <c r="AV16" s="51"/>
      <c r="AW16" s="51"/>
      <c r="AX16" s="51"/>
      <c r="AY16" s="51"/>
      <c r="AZ16" s="51"/>
      <c r="BA16" s="141" t="s">
        <v>115</v>
      </c>
      <c r="BB16" s="97"/>
      <c r="BC16" s="98"/>
      <c r="BD16" s="147"/>
      <c r="BE16" s="98"/>
      <c r="BF16" s="147"/>
      <c r="BG16" s="180"/>
      <c r="BH16" s="181"/>
      <c r="BI16" s="206"/>
      <c r="BJ16" s="207"/>
      <c r="BK16" s="15"/>
      <c r="BO16" s="71"/>
      <c r="BP16" s="18"/>
    </row>
    <row r="17" spans="2:68" s="14" customFormat="1" ht="24.95" customHeight="1" x14ac:dyDescent="0.25">
      <c r="B17" s="122"/>
      <c r="C17" s="123"/>
      <c r="D17" s="120"/>
      <c r="E17" s="120"/>
      <c r="F17" s="120"/>
      <c r="G17" s="120"/>
      <c r="H17" s="121"/>
      <c r="I17" s="121"/>
      <c r="J17" s="118"/>
      <c r="K17" s="119"/>
      <c r="L17" s="119"/>
      <c r="M17" s="119"/>
      <c r="N17" s="15"/>
      <c r="O17" s="15"/>
      <c r="P17" s="21"/>
      <c r="Q17" s="21"/>
      <c r="R17" s="21"/>
      <c r="S17" s="21"/>
      <c r="T17" s="20"/>
      <c r="U17" s="20"/>
      <c r="V17" s="20"/>
      <c r="W17" s="20"/>
      <c r="X17" s="20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44"/>
      <c r="AR17" s="51"/>
      <c r="AS17" s="51"/>
      <c r="AT17" s="51"/>
      <c r="AU17" s="51"/>
      <c r="AV17" s="51"/>
      <c r="AW17" s="51"/>
      <c r="AX17" s="51"/>
      <c r="AY17" s="51"/>
      <c r="AZ17" s="51"/>
      <c r="BA17" s="141" t="s">
        <v>115</v>
      </c>
      <c r="BB17" s="97"/>
      <c r="BC17" s="98"/>
      <c r="BD17" s="147"/>
      <c r="BE17" s="98"/>
      <c r="BF17" s="147"/>
      <c r="BG17" s="180"/>
      <c r="BH17" s="181"/>
      <c r="BI17" s="206"/>
      <c r="BJ17" s="207"/>
      <c r="BK17" s="15"/>
      <c r="BO17" s="71"/>
      <c r="BP17" s="18"/>
    </row>
    <row r="18" spans="2:68" s="14" customFormat="1" ht="24.95" customHeight="1" x14ac:dyDescent="0.25">
      <c r="B18" s="122"/>
      <c r="C18" s="123"/>
      <c r="D18" s="120"/>
      <c r="E18" s="120"/>
      <c r="F18" s="120"/>
      <c r="G18" s="120"/>
      <c r="H18" s="121"/>
      <c r="I18" s="121"/>
      <c r="J18" s="118"/>
      <c r="K18" s="119"/>
      <c r="L18" s="119"/>
      <c r="M18" s="119"/>
      <c r="N18" s="15"/>
      <c r="O18" s="15"/>
      <c r="P18" s="21"/>
      <c r="Q18" s="21"/>
      <c r="R18" s="21"/>
      <c r="S18" s="21"/>
      <c r="T18" s="20"/>
      <c r="U18" s="20"/>
      <c r="V18" s="20"/>
      <c r="W18" s="20"/>
      <c r="X18" s="20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44"/>
      <c r="AR18" s="51"/>
      <c r="AS18" s="51"/>
      <c r="AT18" s="51"/>
      <c r="AU18" s="51"/>
      <c r="AV18" s="51"/>
      <c r="AW18" s="51"/>
      <c r="AX18" s="51"/>
      <c r="AY18" s="51"/>
      <c r="AZ18" s="51"/>
      <c r="BA18" s="141" t="s">
        <v>115</v>
      </c>
      <c r="BB18" s="97"/>
      <c r="BC18" s="98"/>
      <c r="BD18" s="147"/>
      <c r="BE18" s="98"/>
      <c r="BF18" s="147"/>
      <c r="BG18" s="180"/>
      <c r="BH18" s="181"/>
      <c r="BI18" s="206"/>
      <c r="BJ18" s="207"/>
      <c r="BK18" s="15"/>
      <c r="BO18" s="71"/>
      <c r="BP18" s="18"/>
    </row>
    <row r="19" spans="2:68" s="14" customFormat="1" ht="24.95" customHeight="1" x14ac:dyDescent="0.25">
      <c r="B19" s="122"/>
      <c r="C19" s="123"/>
      <c r="D19" s="120"/>
      <c r="E19" s="120"/>
      <c r="F19" s="120"/>
      <c r="G19" s="120"/>
      <c r="H19" s="121"/>
      <c r="I19" s="121"/>
      <c r="J19" s="118"/>
      <c r="K19" s="119"/>
      <c r="L19" s="119"/>
      <c r="M19" s="119"/>
      <c r="N19" s="15"/>
      <c r="O19" s="15"/>
      <c r="P19" s="21"/>
      <c r="Q19" s="21"/>
      <c r="R19" s="21"/>
      <c r="S19" s="21"/>
      <c r="T19" s="20"/>
      <c r="U19" s="20"/>
      <c r="V19" s="20"/>
      <c r="W19" s="20"/>
      <c r="X19" s="20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44"/>
      <c r="AR19" s="51"/>
      <c r="AS19" s="51"/>
      <c r="AT19" s="51"/>
      <c r="AU19" s="51"/>
      <c r="AV19" s="51"/>
      <c r="AW19" s="51"/>
      <c r="AX19" s="51"/>
      <c r="AY19" s="51"/>
      <c r="AZ19" s="51"/>
      <c r="BA19" s="141" t="s">
        <v>115</v>
      </c>
      <c r="BB19" s="97"/>
      <c r="BC19" s="98"/>
      <c r="BD19" s="147"/>
      <c r="BE19" s="98"/>
      <c r="BF19" s="147"/>
      <c r="BG19" s="180"/>
      <c r="BH19" s="181"/>
      <c r="BI19" s="206"/>
      <c r="BJ19" s="207"/>
      <c r="BK19" s="15"/>
      <c r="BO19" s="71"/>
      <c r="BP19" s="18"/>
    </row>
    <row r="20" spans="2:68" s="14" customFormat="1" ht="24.95" customHeight="1" x14ac:dyDescent="0.25">
      <c r="B20" s="122"/>
      <c r="C20" s="123"/>
      <c r="D20" s="120"/>
      <c r="E20" s="120"/>
      <c r="F20" s="120"/>
      <c r="G20" s="120"/>
      <c r="H20" s="121"/>
      <c r="I20" s="121"/>
      <c r="J20" s="118"/>
      <c r="K20" s="119"/>
      <c r="L20" s="119"/>
      <c r="M20" s="119"/>
      <c r="N20" s="15"/>
      <c r="O20" s="15"/>
      <c r="P20" s="21"/>
      <c r="Q20" s="21"/>
      <c r="R20" s="21"/>
      <c r="S20" s="21"/>
      <c r="T20" s="20"/>
      <c r="U20" s="20"/>
      <c r="V20" s="20"/>
      <c r="W20" s="20"/>
      <c r="X20" s="20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44"/>
      <c r="AR20" s="51"/>
      <c r="AS20" s="51"/>
      <c r="AT20" s="51"/>
      <c r="AU20" s="51"/>
      <c r="AV20" s="51"/>
      <c r="AW20" s="51"/>
      <c r="AX20" s="51"/>
      <c r="AY20" s="51"/>
      <c r="AZ20" s="51"/>
      <c r="BA20" s="141" t="s">
        <v>115</v>
      </c>
      <c r="BB20" s="97"/>
      <c r="BC20" s="98"/>
      <c r="BD20" s="147"/>
      <c r="BE20" s="98"/>
      <c r="BF20" s="147"/>
      <c r="BG20" s="180"/>
      <c r="BH20" s="181"/>
      <c r="BI20" s="206"/>
      <c r="BJ20" s="207"/>
      <c r="BK20" s="15"/>
      <c r="BO20" s="71"/>
      <c r="BP20" s="18"/>
    </row>
    <row r="21" spans="2:68" s="14" customFormat="1" ht="24.95" customHeight="1" x14ac:dyDescent="0.25">
      <c r="B21" s="122"/>
      <c r="C21" s="123"/>
      <c r="D21" s="120"/>
      <c r="E21" s="120"/>
      <c r="F21" s="120"/>
      <c r="G21" s="120"/>
      <c r="H21" s="121"/>
      <c r="I21" s="121"/>
      <c r="J21" s="118"/>
      <c r="K21" s="119"/>
      <c r="L21" s="119"/>
      <c r="M21" s="119"/>
      <c r="N21" s="15"/>
      <c r="O21" s="15"/>
      <c r="P21" s="21"/>
      <c r="Q21" s="21"/>
      <c r="R21" s="21"/>
      <c r="S21" s="21"/>
      <c r="T21" s="20"/>
      <c r="U21" s="20"/>
      <c r="V21" s="20"/>
      <c r="W21" s="20"/>
      <c r="X21" s="20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44"/>
      <c r="AR21" s="51"/>
      <c r="AS21" s="51"/>
      <c r="AT21" s="51"/>
      <c r="AU21" s="51"/>
      <c r="AV21" s="51"/>
      <c r="AW21" s="51"/>
      <c r="AX21" s="51"/>
      <c r="AY21" s="51"/>
      <c r="AZ21" s="51"/>
      <c r="BA21" s="141" t="s">
        <v>115</v>
      </c>
      <c r="BB21" s="97"/>
      <c r="BC21" s="98"/>
      <c r="BD21" s="147"/>
      <c r="BE21" s="98"/>
      <c r="BF21" s="147"/>
      <c r="BG21" s="180"/>
      <c r="BH21" s="181"/>
      <c r="BI21" s="206"/>
      <c r="BJ21" s="207"/>
      <c r="BK21" s="15"/>
      <c r="BO21" s="71"/>
      <c r="BP21" s="18"/>
    </row>
    <row r="22" spans="2:68" s="14" customFormat="1" ht="24.95" customHeight="1" x14ac:dyDescent="0.25">
      <c r="B22" s="122"/>
      <c r="C22" s="123"/>
      <c r="D22" s="120"/>
      <c r="E22" s="120"/>
      <c r="F22" s="120"/>
      <c r="G22" s="120"/>
      <c r="H22" s="121"/>
      <c r="I22" s="121"/>
      <c r="J22" s="118"/>
      <c r="K22" s="119"/>
      <c r="L22" s="119"/>
      <c r="M22" s="119"/>
      <c r="N22" s="15"/>
      <c r="O22" s="15"/>
      <c r="P22" s="21"/>
      <c r="Q22" s="21"/>
      <c r="R22" s="21"/>
      <c r="S22" s="21"/>
      <c r="T22" s="20"/>
      <c r="U22" s="20"/>
      <c r="V22" s="20"/>
      <c r="W22" s="20"/>
      <c r="X22" s="20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44"/>
      <c r="AR22" s="51"/>
      <c r="AS22" s="51"/>
      <c r="AT22" s="51"/>
      <c r="AU22" s="51"/>
      <c r="AV22" s="51"/>
      <c r="AW22" s="51"/>
      <c r="AX22" s="51"/>
      <c r="AY22" s="51"/>
      <c r="AZ22" s="51"/>
      <c r="BA22" s="141" t="s">
        <v>115</v>
      </c>
      <c r="BB22" s="97"/>
      <c r="BC22" s="98"/>
      <c r="BD22" s="147"/>
      <c r="BE22" s="98"/>
      <c r="BF22" s="147"/>
      <c r="BG22" s="180"/>
      <c r="BH22" s="181"/>
      <c r="BI22" s="206"/>
      <c r="BJ22" s="207"/>
      <c r="BK22" s="15"/>
      <c r="BO22" s="71"/>
      <c r="BP22" s="18"/>
    </row>
    <row r="23" spans="2:68" s="14" customFormat="1" ht="24.95" customHeight="1" x14ac:dyDescent="0.25">
      <c r="B23" s="122"/>
      <c r="C23" s="123"/>
      <c r="D23" s="120"/>
      <c r="E23" s="120"/>
      <c r="F23" s="120"/>
      <c r="G23" s="120"/>
      <c r="H23" s="121"/>
      <c r="I23" s="121"/>
      <c r="J23" s="118"/>
      <c r="K23" s="119"/>
      <c r="L23" s="119"/>
      <c r="M23" s="119"/>
      <c r="N23" s="15"/>
      <c r="O23" s="15"/>
      <c r="P23" s="21"/>
      <c r="Q23" s="21"/>
      <c r="R23" s="21"/>
      <c r="S23" s="21"/>
      <c r="T23" s="20"/>
      <c r="U23" s="20"/>
      <c r="V23" s="20"/>
      <c r="W23" s="20"/>
      <c r="X23" s="20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44"/>
      <c r="AR23" s="51"/>
      <c r="AS23" s="51"/>
      <c r="AT23" s="51"/>
      <c r="AU23" s="51"/>
      <c r="AV23" s="51"/>
      <c r="AW23" s="51"/>
      <c r="AX23" s="51"/>
      <c r="AY23" s="51"/>
      <c r="AZ23" s="51"/>
      <c r="BA23" s="141" t="s">
        <v>115</v>
      </c>
      <c r="BB23" s="97"/>
      <c r="BC23" s="98"/>
      <c r="BD23" s="147"/>
      <c r="BE23" s="98"/>
      <c r="BF23" s="147"/>
      <c r="BG23" s="180"/>
      <c r="BH23" s="181"/>
      <c r="BI23" s="206"/>
      <c r="BJ23" s="207"/>
      <c r="BK23" s="15"/>
      <c r="BO23" s="71"/>
      <c r="BP23" s="18"/>
    </row>
    <row r="24" spans="2:68" s="14" customFormat="1" ht="24.95" customHeight="1" x14ac:dyDescent="0.25">
      <c r="B24" s="122"/>
      <c r="C24" s="123"/>
      <c r="D24" s="120"/>
      <c r="E24" s="120"/>
      <c r="F24" s="120"/>
      <c r="G24" s="120"/>
      <c r="H24" s="121"/>
      <c r="I24" s="121"/>
      <c r="J24" s="118"/>
      <c r="K24" s="119"/>
      <c r="L24" s="119"/>
      <c r="M24" s="119"/>
      <c r="N24" s="15"/>
      <c r="O24" s="15"/>
      <c r="P24" s="21"/>
      <c r="Q24" s="21"/>
      <c r="R24" s="21"/>
      <c r="S24" s="21"/>
      <c r="T24" s="20"/>
      <c r="U24" s="20"/>
      <c r="V24" s="20"/>
      <c r="W24" s="20"/>
      <c r="X24" s="20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44"/>
      <c r="AR24" s="51"/>
      <c r="AS24" s="51"/>
      <c r="AT24" s="51"/>
      <c r="AU24" s="51"/>
      <c r="AV24" s="51"/>
      <c r="AW24" s="51"/>
      <c r="AX24" s="51"/>
      <c r="AY24" s="51"/>
      <c r="AZ24" s="51"/>
      <c r="BA24" s="141" t="s">
        <v>115</v>
      </c>
      <c r="BB24" s="97"/>
      <c r="BC24" s="98"/>
      <c r="BD24" s="147"/>
      <c r="BE24" s="98"/>
      <c r="BF24" s="147"/>
      <c r="BG24" s="180"/>
      <c r="BH24" s="181"/>
      <c r="BI24" s="206"/>
      <c r="BJ24" s="207"/>
      <c r="BK24" s="15"/>
      <c r="BO24" s="71"/>
      <c r="BP24" s="18"/>
    </row>
    <row r="25" spans="2:68" s="14" customFormat="1" ht="24.95" customHeight="1" x14ac:dyDescent="0.25">
      <c r="B25" s="122"/>
      <c r="C25" s="123"/>
      <c r="D25" s="120"/>
      <c r="E25" s="120"/>
      <c r="F25" s="120"/>
      <c r="G25" s="120"/>
      <c r="H25" s="121"/>
      <c r="I25" s="121"/>
      <c r="J25" s="118"/>
      <c r="K25" s="119"/>
      <c r="L25" s="119"/>
      <c r="M25" s="119"/>
      <c r="N25" s="15"/>
      <c r="O25" s="15"/>
      <c r="P25" s="21"/>
      <c r="Q25" s="21"/>
      <c r="R25" s="21"/>
      <c r="S25" s="21"/>
      <c r="T25" s="20"/>
      <c r="U25" s="20"/>
      <c r="V25" s="20"/>
      <c r="W25" s="20"/>
      <c r="X25" s="20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44"/>
      <c r="AR25" s="51"/>
      <c r="AS25" s="51"/>
      <c r="AT25" s="51"/>
      <c r="AU25" s="51"/>
      <c r="AV25" s="51"/>
      <c r="AW25" s="51"/>
      <c r="AX25" s="51"/>
      <c r="AY25" s="51"/>
      <c r="AZ25" s="51"/>
      <c r="BA25" s="141" t="s">
        <v>115</v>
      </c>
      <c r="BB25" s="97"/>
      <c r="BC25" s="98"/>
      <c r="BD25" s="147"/>
      <c r="BE25" s="98"/>
      <c r="BF25" s="147"/>
      <c r="BG25" s="180"/>
      <c r="BH25" s="181"/>
      <c r="BI25" s="206"/>
      <c r="BJ25" s="207"/>
      <c r="BK25" s="15"/>
      <c r="BO25" s="71"/>
      <c r="BP25" s="18"/>
    </row>
    <row r="26" spans="2:68" s="14" customFormat="1" ht="24.95" customHeight="1" x14ac:dyDescent="0.25">
      <c r="B26" s="122"/>
      <c r="C26" s="123"/>
      <c r="D26" s="120"/>
      <c r="E26" s="120"/>
      <c r="F26" s="120"/>
      <c r="G26" s="120"/>
      <c r="H26" s="121"/>
      <c r="I26" s="121"/>
      <c r="J26" s="118"/>
      <c r="K26" s="119"/>
      <c r="L26" s="119"/>
      <c r="M26" s="119"/>
      <c r="N26" s="15"/>
      <c r="O26" s="15"/>
      <c r="P26" s="21"/>
      <c r="Q26" s="21"/>
      <c r="R26" s="21"/>
      <c r="S26" s="21"/>
      <c r="T26" s="20"/>
      <c r="U26" s="20"/>
      <c r="V26" s="20"/>
      <c r="W26" s="20"/>
      <c r="X26" s="20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44"/>
      <c r="AR26" s="51"/>
      <c r="AS26" s="51"/>
      <c r="AT26" s="51"/>
      <c r="AU26" s="51"/>
      <c r="AV26" s="51"/>
      <c r="AW26" s="51"/>
      <c r="AX26" s="51"/>
      <c r="AY26" s="51"/>
      <c r="AZ26" s="51"/>
      <c r="BA26" s="141" t="s">
        <v>115</v>
      </c>
      <c r="BB26" s="97"/>
      <c r="BC26" s="178"/>
      <c r="BD26" s="179"/>
      <c r="BE26" s="178"/>
      <c r="BF26" s="179"/>
      <c r="BG26" s="180"/>
      <c r="BH26" s="181"/>
      <c r="BI26" s="206"/>
      <c r="BJ26" s="207"/>
      <c r="BK26" s="15"/>
      <c r="BO26" s="71"/>
      <c r="BP26" s="18"/>
    </row>
    <row r="27" spans="2:68" s="14" customFormat="1" ht="24.95" customHeight="1" x14ac:dyDescent="0.25">
      <c r="B27" s="122"/>
      <c r="C27" s="123"/>
      <c r="D27" s="120"/>
      <c r="E27" s="120"/>
      <c r="F27" s="120"/>
      <c r="G27" s="120"/>
      <c r="H27" s="121"/>
      <c r="I27" s="121"/>
      <c r="J27" s="118"/>
      <c r="K27" s="119"/>
      <c r="L27" s="119"/>
      <c r="M27" s="119"/>
      <c r="N27" s="15"/>
      <c r="O27" s="15"/>
      <c r="P27" s="21"/>
      <c r="Q27" s="21"/>
      <c r="R27" s="21"/>
      <c r="S27" s="21"/>
      <c r="T27" s="20"/>
      <c r="U27" s="20"/>
      <c r="V27" s="20"/>
      <c r="W27" s="20"/>
      <c r="X27" s="20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44"/>
      <c r="AR27" s="51"/>
      <c r="AS27" s="51"/>
      <c r="AT27" s="51"/>
      <c r="AU27" s="51"/>
      <c r="AV27" s="51"/>
      <c r="AW27" s="51"/>
      <c r="AX27" s="51"/>
      <c r="AY27" s="51"/>
      <c r="AZ27" s="51"/>
      <c r="BA27" s="141" t="s">
        <v>115</v>
      </c>
      <c r="BB27" s="97"/>
      <c r="BC27" s="178"/>
      <c r="BD27" s="179"/>
      <c r="BE27" s="178"/>
      <c r="BF27" s="179"/>
      <c r="BG27" s="180"/>
      <c r="BH27" s="181"/>
      <c r="BI27" s="206"/>
      <c r="BJ27" s="207"/>
      <c r="BK27" s="15"/>
      <c r="BO27" s="71"/>
      <c r="BP27" s="18"/>
    </row>
    <row r="28" spans="2:68" s="14" customFormat="1" ht="24.95" customHeight="1" x14ac:dyDescent="0.25">
      <c r="B28" s="122"/>
      <c r="C28" s="123"/>
      <c r="D28" s="120"/>
      <c r="E28" s="120"/>
      <c r="F28" s="120"/>
      <c r="G28" s="120"/>
      <c r="H28" s="121"/>
      <c r="I28" s="121"/>
      <c r="J28" s="118"/>
      <c r="K28" s="119"/>
      <c r="L28" s="119"/>
      <c r="M28" s="119"/>
      <c r="N28" s="15"/>
      <c r="O28" s="15"/>
      <c r="P28" s="21"/>
      <c r="Q28" s="21"/>
      <c r="R28" s="21"/>
      <c r="S28" s="21"/>
      <c r="T28" s="20"/>
      <c r="U28" s="20"/>
      <c r="V28" s="20"/>
      <c r="W28" s="20"/>
      <c r="X28" s="20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44"/>
      <c r="AR28" s="51"/>
      <c r="AS28" s="51"/>
      <c r="AT28" s="51"/>
      <c r="AU28" s="51"/>
      <c r="AV28" s="51"/>
      <c r="AW28" s="51"/>
      <c r="AX28" s="51"/>
      <c r="AY28" s="51"/>
      <c r="AZ28" s="51"/>
      <c r="BA28" s="141" t="s">
        <v>115</v>
      </c>
      <c r="BB28" s="97"/>
      <c r="BC28" s="178"/>
      <c r="BD28" s="179"/>
      <c r="BE28" s="178"/>
      <c r="BF28" s="179"/>
      <c r="BG28" s="180"/>
      <c r="BH28" s="181"/>
      <c r="BI28" s="206"/>
      <c r="BJ28" s="207"/>
      <c r="BK28" s="15"/>
      <c r="BO28" s="71"/>
      <c r="BP28" s="18"/>
    </row>
    <row r="29" spans="2:68" s="14" customFormat="1" ht="24.95" customHeight="1" x14ac:dyDescent="0.25">
      <c r="B29" s="122"/>
      <c r="C29" s="123"/>
      <c r="D29" s="120"/>
      <c r="E29" s="120"/>
      <c r="F29" s="120"/>
      <c r="G29" s="120"/>
      <c r="H29" s="121"/>
      <c r="I29" s="121"/>
      <c r="J29" s="118"/>
      <c r="K29" s="119"/>
      <c r="L29" s="119"/>
      <c r="M29" s="119"/>
      <c r="N29" s="15"/>
      <c r="O29" s="15"/>
      <c r="P29" s="21"/>
      <c r="Q29" s="21"/>
      <c r="R29" s="21"/>
      <c r="S29" s="21"/>
      <c r="T29" s="20"/>
      <c r="U29" s="20"/>
      <c r="V29" s="20"/>
      <c r="W29" s="20"/>
      <c r="X29" s="20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44"/>
      <c r="AR29" s="51"/>
      <c r="AS29" s="51"/>
      <c r="AT29" s="51"/>
      <c r="AU29" s="51"/>
      <c r="AV29" s="51"/>
      <c r="AW29" s="51"/>
      <c r="AX29" s="51"/>
      <c r="AY29" s="51"/>
      <c r="AZ29" s="51"/>
      <c r="BA29" s="141" t="s">
        <v>115</v>
      </c>
      <c r="BB29" s="97"/>
      <c r="BC29" s="178"/>
      <c r="BD29" s="179"/>
      <c r="BE29" s="178"/>
      <c r="BF29" s="179"/>
      <c r="BG29" s="180"/>
      <c r="BH29" s="181"/>
      <c r="BI29" s="182"/>
      <c r="BJ29" s="183"/>
      <c r="BK29" s="15"/>
      <c r="BO29" s="71"/>
      <c r="BP29" s="18"/>
    </row>
    <row r="30" spans="2:68" s="14" customFormat="1" ht="24.95" customHeight="1" x14ac:dyDescent="0.25">
      <c r="B30" s="122"/>
      <c r="C30" s="123"/>
      <c r="D30" s="120"/>
      <c r="E30" s="120"/>
      <c r="F30" s="120"/>
      <c r="G30" s="120"/>
      <c r="H30" s="121"/>
      <c r="I30" s="121"/>
      <c r="J30" s="118"/>
      <c r="K30" s="119"/>
      <c r="L30" s="119"/>
      <c r="M30" s="119"/>
      <c r="N30" s="15"/>
      <c r="O30" s="15"/>
      <c r="P30" s="21"/>
      <c r="Q30" s="21"/>
      <c r="R30" s="21"/>
      <c r="S30" s="21"/>
      <c r="T30" s="20"/>
      <c r="U30" s="20"/>
      <c r="V30" s="20"/>
      <c r="W30" s="20"/>
      <c r="X30" s="20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44"/>
      <c r="AR30" s="51"/>
      <c r="AS30" s="51"/>
      <c r="AT30" s="51"/>
      <c r="AU30" s="51"/>
      <c r="AV30" s="51"/>
      <c r="AW30" s="51"/>
      <c r="AX30" s="51"/>
      <c r="AY30" s="51"/>
      <c r="AZ30" s="51"/>
      <c r="BA30" s="141" t="s">
        <v>115</v>
      </c>
      <c r="BB30" s="97"/>
      <c r="BC30" s="178"/>
      <c r="BD30" s="179"/>
      <c r="BE30" s="178"/>
      <c r="BF30" s="179"/>
      <c r="BG30" s="180"/>
      <c r="BH30" s="181"/>
      <c r="BI30" s="182"/>
      <c r="BJ30" s="183"/>
      <c r="BK30" s="15"/>
      <c r="BO30" s="71"/>
      <c r="BP30" s="18"/>
    </row>
    <row r="31" spans="2:68" s="14" customFormat="1" ht="24.95" customHeight="1" x14ac:dyDescent="0.25">
      <c r="B31" s="122"/>
      <c r="C31" s="123"/>
      <c r="D31" s="120"/>
      <c r="E31" s="120"/>
      <c r="F31" s="120"/>
      <c r="G31" s="120"/>
      <c r="H31" s="121"/>
      <c r="I31" s="121"/>
      <c r="J31" s="118"/>
      <c r="K31" s="119"/>
      <c r="L31" s="119"/>
      <c r="M31" s="119"/>
      <c r="N31" s="15"/>
      <c r="O31" s="15"/>
      <c r="P31" s="21"/>
      <c r="Q31" s="21"/>
      <c r="R31" s="21"/>
      <c r="S31" s="21"/>
      <c r="T31" s="20"/>
      <c r="U31" s="20"/>
      <c r="V31" s="20"/>
      <c r="W31" s="20"/>
      <c r="X31" s="20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44"/>
      <c r="AR31" s="51"/>
      <c r="AS31" s="51"/>
      <c r="AT31" s="51"/>
      <c r="AU31" s="51"/>
      <c r="AV31" s="51"/>
      <c r="AW31" s="51"/>
      <c r="AX31" s="51"/>
      <c r="AY31" s="51"/>
      <c r="AZ31" s="51"/>
      <c r="BA31" s="141" t="s">
        <v>115</v>
      </c>
      <c r="BB31" s="97"/>
      <c r="BC31" s="178"/>
      <c r="BD31" s="179"/>
      <c r="BE31" s="178"/>
      <c r="BF31" s="179"/>
      <c r="BG31" s="180"/>
      <c r="BH31" s="181"/>
      <c r="BI31" s="182"/>
      <c r="BJ31" s="183"/>
      <c r="BK31" s="15"/>
      <c r="BO31" s="71"/>
      <c r="BP31" s="18"/>
    </row>
    <row r="32" spans="2:68" s="14" customFormat="1" ht="24.95" customHeight="1" x14ac:dyDescent="0.25">
      <c r="B32" s="122"/>
      <c r="C32" s="123"/>
      <c r="D32" s="120"/>
      <c r="E32" s="120"/>
      <c r="F32" s="120"/>
      <c r="G32" s="120"/>
      <c r="H32" s="121"/>
      <c r="I32" s="121"/>
      <c r="J32" s="118"/>
      <c r="K32" s="119"/>
      <c r="L32" s="119"/>
      <c r="M32" s="119"/>
      <c r="N32" s="15"/>
      <c r="O32" s="15"/>
      <c r="P32" s="21"/>
      <c r="Q32" s="21"/>
      <c r="R32" s="21"/>
      <c r="S32" s="21"/>
      <c r="T32" s="20"/>
      <c r="U32" s="20"/>
      <c r="V32" s="20"/>
      <c r="W32" s="20"/>
      <c r="X32" s="20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44"/>
      <c r="AR32" s="51"/>
      <c r="AS32" s="51"/>
      <c r="AT32" s="51"/>
      <c r="AU32" s="51"/>
      <c r="AV32" s="51"/>
      <c r="AW32" s="51"/>
      <c r="AX32" s="51"/>
      <c r="AY32" s="51"/>
      <c r="AZ32" s="51"/>
      <c r="BA32" s="141" t="s">
        <v>115</v>
      </c>
      <c r="BB32" s="97"/>
      <c r="BC32" s="178"/>
      <c r="BD32" s="179"/>
      <c r="BE32" s="178"/>
      <c r="BF32" s="179"/>
      <c r="BG32" s="180"/>
      <c r="BH32" s="181"/>
      <c r="BI32" s="182"/>
      <c r="BJ32" s="183"/>
      <c r="BK32" s="15"/>
      <c r="BO32" s="71"/>
      <c r="BP32" s="18"/>
    </row>
    <row r="33" spans="2:100" s="14" customFormat="1" ht="24.95" customHeight="1" x14ac:dyDescent="0.25">
      <c r="B33" s="122"/>
      <c r="C33" s="123"/>
      <c r="D33" s="120"/>
      <c r="E33" s="120"/>
      <c r="F33" s="120"/>
      <c r="G33" s="120"/>
      <c r="H33" s="121"/>
      <c r="I33" s="121"/>
      <c r="J33" s="118"/>
      <c r="K33" s="119"/>
      <c r="L33" s="119"/>
      <c r="M33" s="119"/>
      <c r="N33" s="15"/>
      <c r="O33" s="15"/>
      <c r="P33" s="21"/>
      <c r="Q33" s="21"/>
      <c r="R33" s="21"/>
      <c r="S33" s="21"/>
      <c r="T33" s="20"/>
      <c r="U33" s="20"/>
      <c r="V33" s="20"/>
      <c r="W33" s="20"/>
      <c r="X33" s="20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44"/>
      <c r="AR33" s="51"/>
      <c r="AS33" s="51"/>
      <c r="AT33" s="51"/>
      <c r="AU33" s="51"/>
      <c r="AV33" s="51"/>
      <c r="AW33" s="51"/>
      <c r="AX33" s="51"/>
      <c r="AY33" s="51"/>
      <c r="AZ33" s="51"/>
      <c r="BA33" s="141" t="s">
        <v>115</v>
      </c>
      <c r="BB33" s="97"/>
      <c r="BC33" s="178"/>
      <c r="BD33" s="179"/>
      <c r="BE33" s="178"/>
      <c r="BF33" s="179"/>
      <c r="BG33" s="180"/>
      <c r="BH33" s="181"/>
      <c r="BI33" s="182"/>
      <c r="BJ33" s="183"/>
      <c r="BK33" s="15"/>
      <c r="BO33" s="71"/>
      <c r="BP33" s="18"/>
    </row>
    <row r="34" spans="2:100" s="14" customFormat="1" ht="24.95" customHeight="1" x14ac:dyDescent="0.25">
      <c r="B34" s="122"/>
      <c r="C34" s="123"/>
      <c r="D34" s="120"/>
      <c r="E34" s="120"/>
      <c r="F34" s="120"/>
      <c r="G34" s="120"/>
      <c r="H34" s="121"/>
      <c r="I34" s="121"/>
      <c r="J34" s="118"/>
      <c r="K34" s="119"/>
      <c r="L34" s="119"/>
      <c r="M34" s="119"/>
      <c r="N34" s="15"/>
      <c r="O34" s="15"/>
      <c r="P34" s="21"/>
      <c r="Q34" s="21"/>
      <c r="R34" s="21"/>
      <c r="S34" s="21"/>
      <c r="T34" s="20"/>
      <c r="U34" s="20"/>
      <c r="V34" s="20"/>
      <c r="W34" s="20"/>
      <c r="X34" s="20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44"/>
      <c r="AR34" s="51"/>
      <c r="AS34" s="51"/>
      <c r="AT34" s="51"/>
      <c r="AU34" s="51"/>
      <c r="AV34" s="51"/>
      <c r="AW34" s="51"/>
      <c r="AX34" s="51"/>
      <c r="AY34" s="51"/>
      <c r="AZ34" s="51"/>
      <c r="BA34" s="141" t="s">
        <v>115</v>
      </c>
      <c r="BB34" s="97"/>
      <c r="BC34" s="178"/>
      <c r="BD34" s="179"/>
      <c r="BE34" s="178"/>
      <c r="BF34" s="179"/>
      <c r="BG34" s="180"/>
      <c r="BH34" s="181"/>
      <c r="BI34" s="182"/>
      <c r="BJ34" s="183"/>
      <c r="BK34" s="15"/>
      <c r="BO34" s="71"/>
      <c r="BP34" s="18"/>
    </row>
    <row r="35" spans="2:100" s="14" customFormat="1" ht="24.95" customHeight="1" x14ac:dyDescent="0.25">
      <c r="B35" s="122"/>
      <c r="C35" s="123"/>
      <c r="D35" s="120"/>
      <c r="E35" s="120"/>
      <c r="F35" s="120"/>
      <c r="G35" s="120"/>
      <c r="H35" s="121"/>
      <c r="I35" s="121"/>
      <c r="J35" s="118"/>
      <c r="K35" s="119"/>
      <c r="L35" s="119"/>
      <c r="M35" s="119"/>
      <c r="N35" s="15"/>
      <c r="O35" s="15"/>
      <c r="P35" s="21"/>
      <c r="Q35" s="21"/>
      <c r="R35" s="21"/>
      <c r="S35" s="21"/>
      <c r="T35" s="20"/>
      <c r="U35" s="20"/>
      <c r="V35" s="20"/>
      <c r="W35" s="20"/>
      <c r="X35" s="20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44"/>
      <c r="AR35" s="51"/>
      <c r="AS35" s="51"/>
      <c r="AT35" s="51"/>
      <c r="AU35" s="51"/>
      <c r="AV35" s="51"/>
      <c r="AW35" s="51"/>
      <c r="AX35" s="51"/>
      <c r="AY35" s="51"/>
      <c r="AZ35" s="51"/>
      <c r="BA35" s="141" t="s">
        <v>115</v>
      </c>
      <c r="BB35" s="97"/>
      <c r="BC35" s="178"/>
      <c r="BD35" s="179"/>
      <c r="BE35" s="178"/>
      <c r="BF35" s="179"/>
      <c r="BG35" s="180"/>
      <c r="BH35" s="181"/>
      <c r="BI35" s="206"/>
      <c r="BJ35" s="207"/>
      <c r="BK35" s="15"/>
      <c r="BO35" s="71"/>
      <c r="BP35" s="18"/>
    </row>
    <row r="36" spans="2:100" s="14" customFormat="1" ht="24.95" customHeight="1" x14ac:dyDescent="0.25">
      <c r="B36" s="22"/>
      <c r="C36" s="23"/>
      <c r="D36" s="23"/>
      <c r="E36" s="23"/>
      <c r="F36" s="23"/>
      <c r="G36" s="23"/>
      <c r="H36" s="21"/>
      <c r="I36" s="21"/>
      <c r="J36" s="21"/>
      <c r="K36" s="21"/>
      <c r="L36" s="39"/>
      <c r="M36" s="39"/>
      <c r="N36" s="79" t="s">
        <v>62</v>
      </c>
      <c r="O36" s="79" t="s">
        <v>62</v>
      </c>
      <c r="P36" s="79" t="s">
        <v>62</v>
      </c>
      <c r="Q36" s="66"/>
      <c r="R36" s="79" t="s">
        <v>62</v>
      </c>
      <c r="S36" s="66"/>
      <c r="T36" s="124" t="s">
        <v>62</v>
      </c>
      <c r="U36" s="124"/>
      <c r="V36" s="124"/>
      <c r="W36" s="124"/>
      <c r="X36" s="124"/>
      <c r="Y36" s="124" t="s">
        <v>62</v>
      </c>
      <c r="Z36" s="124"/>
      <c r="AA36" s="124"/>
      <c r="AB36" s="124"/>
      <c r="AC36" s="124"/>
      <c r="AD36" s="124" t="s">
        <v>62</v>
      </c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45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21"/>
      <c r="BE36" s="21"/>
      <c r="BF36" s="21"/>
      <c r="BG36" s="21"/>
      <c r="BH36" s="21"/>
      <c r="BI36" s="52"/>
      <c r="BJ36" s="21"/>
      <c r="BK36" s="21"/>
      <c r="BO36" s="71"/>
      <c r="BP36" s="18"/>
    </row>
    <row r="37" spans="2:100" s="14" customFormat="1" ht="24.95" customHeight="1" x14ac:dyDescent="0.25">
      <c r="B37" s="24"/>
      <c r="C37" s="21"/>
      <c r="D37" s="21"/>
      <c r="E37" s="21"/>
      <c r="F37" s="21"/>
      <c r="G37" s="21"/>
      <c r="H37" s="186" t="s">
        <v>12</v>
      </c>
      <c r="I37" s="186"/>
      <c r="J37" s="186"/>
      <c r="K37" s="186"/>
      <c r="L37" s="186"/>
      <c r="M37" s="26"/>
      <c r="N37" s="186" t="s">
        <v>83</v>
      </c>
      <c r="O37" s="186"/>
      <c r="P37" s="186"/>
      <c r="Q37" s="186"/>
      <c r="R37" s="186"/>
      <c r="S37" s="186"/>
      <c r="T37" s="186" t="s">
        <v>84</v>
      </c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46"/>
      <c r="AR37" s="245" t="s">
        <v>13</v>
      </c>
      <c r="AS37" s="246"/>
      <c r="AT37" s="246"/>
      <c r="AU37" s="246"/>
      <c r="AV37" s="246"/>
      <c r="AW37" s="246"/>
      <c r="AX37" s="246"/>
      <c r="AY37" s="246"/>
      <c r="AZ37" s="246"/>
      <c r="BA37" s="247"/>
      <c r="BB37" s="113"/>
      <c r="BC37" s="68"/>
      <c r="BD37" s="245" t="s">
        <v>14</v>
      </c>
      <c r="BE37" s="246"/>
      <c r="BF37" s="246"/>
      <c r="BG37" s="247"/>
      <c r="BH37" s="25" t="s">
        <v>15</v>
      </c>
      <c r="BI37" s="56"/>
      <c r="BJ37" s="26" t="s">
        <v>16</v>
      </c>
      <c r="BK37" s="26" t="s">
        <v>17</v>
      </c>
      <c r="BL37" s="240" t="s">
        <v>38</v>
      </c>
      <c r="BM37" s="241"/>
      <c r="BN37" s="242"/>
      <c r="BO37" s="72"/>
      <c r="BP37" s="18"/>
    </row>
    <row r="38" spans="2:100" s="14" customFormat="1" ht="24.95" customHeight="1" x14ac:dyDescent="0.25">
      <c r="B38" s="22"/>
      <c r="C38" s="23"/>
      <c r="D38" s="23"/>
      <c r="E38" s="23"/>
      <c r="F38" s="23"/>
      <c r="G38" s="23"/>
      <c r="H38" s="153" t="s">
        <v>79</v>
      </c>
      <c r="I38" s="131" t="s">
        <v>80</v>
      </c>
      <c r="J38" s="61" t="s">
        <v>18</v>
      </c>
      <c r="K38" s="61" t="s">
        <v>45</v>
      </c>
      <c r="L38" s="154" t="s">
        <v>59</v>
      </c>
      <c r="M38" s="155" t="s">
        <v>106</v>
      </c>
      <c r="N38" s="63" t="s">
        <v>114</v>
      </c>
      <c r="O38" s="63" t="s">
        <v>55</v>
      </c>
      <c r="P38" s="61" t="s">
        <v>47</v>
      </c>
      <c r="Q38" s="61" t="s">
        <v>60</v>
      </c>
      <c r="R38" s="61" t="s">
        <v>56</v>
      </c>
      <c r="S38" s="78" t="s">
        <v>61</v>
      </c>
      <c r="T38" s="230" t="s">
        <v>114</v>
      </c>
      <c r="U38" s="231"/>
      <c r="V38" s="230" t="s">
        <v>63</v>
      </c>
      <c r="W38" s="232"/>
      <c r="X38" s="231"/>
      <c r="Y38" s="230" t="s">
        <v>55</v>
      </c>
      <c r="Z38" s="231"/>
      <c r="AA38" s="230" t="s">
        <v>64</v>
      </c>
      <c r="AB38" s="232"/>
      <c r="AC38" s="231"/>
      <c r="AD38" s="230" t="s">
        <v>47</v>
      </c>
      <c r="AE38" s="231"/>
      <c r="AF38" s="230" t="s">
        <v>65</v>
      </c>
      <c r="AG38" s="232"/>
      <c r="AH38" s="231"/>
      <c r="AI38" s="230" t="s">
        <v>77</v>
      </c>
      <c r="AJ38" s="231"/>
      <c r="AK38" s="230" t="s">
        <v>78</v>
      </c>
      <c r="AL38" s="232"/>
      <c r="AM38" s="231"/>
      <c r="AN38" s="61" t="s">
        <v>66</v>
      </c>
      <c r="AO38" s="61" t="s">
        <v>67</v>
      </c>
      <c r="AP38" s="61" t="s">
        <v>68</v>
      </c>
      <c r="AQ38" s="47" t="s">
        <v>19</v>
      </c>
      <c r="AR38" s="28" t="s">
        <v>92</v>
      </c>
      <c r="AS38" s="28" t="s">
        <v>93</v>
      </c>
      <c r="AT38" s="28" t="s">
        <v>20</v>
      </c>
      <c r="AU38" s="28" t="s">
        <v>94</v>
      </c>
      <c r="AV38" s="28" t="s">
        <v>95</v>
      </c>
      <c r="AW38" s="28" t="s">
        <v>21</v>
      </c>
      <c r="AX38" s="28" t="s">
        <v>96</v>
      </c>
      <c r="AY38" s="28" t="s">
        <v>97</v>
      </c>
      <c r="AZ38" s="28" t="s">
        <v>22</v>
      </c>
      <c r="BA38" s="28" t="s">
        <v>98</v>
      </c>
      <c r="BB38" s="28" t="s">
        <v>99</v>
      </c>
      <c r="BC38" s="28" t="s">
        <v>23</v>
      </c>
      <c r="BD38" s="203" t="s">
        <v>24</v>
      </c>
      <c r="BE38" s="205"/>
      <c r="BF38" s="203" t="s">
        <v>25</v>
      </c>
      <c r="BG38" s="205"/>
      <c r="BH38" s="27" t="s">
        <v>26</v>
      </c>
      <c r="BI38" s="28" t="s">
        <v>27</v>
      </c>
      <c r="BJ38" s="27" t="s">
        <v>48</v>
      </c>
      <c r="BK38" s="27" t="s">
        <v>28</v>
      </c>
      <c r="BL38" s="203" t="s">
        <v>39</v>
      </c>
      <c r="BM38" s="205"/>
      <c r="BN38" s="27" t="s">
        <v>29</v>
      </c>
      <c r="BO38" s="73"/>
      <c r="BP38" s="18"/>
    </row>
    <row r="39" spans="2:100" s="14" customFormat="1" ht="24.95" customHeight="1" x14ac:dyDescent="0.25">
      <c r="B39" s="29" t="s">
        <v>30</v>
      </c>
      <c r="C39" s="62" t="s">
        <v>3</v>
      </c>
      <c r="D39" s="29" t="s">
        <v>70</v>
      </c>
      <c r="E39" s="85" t="s">
        <v>74</v>
      </c>
      <c r="F39" s="85" t="s">
        <v>75</v>
      </c>
      <c r="G39" s="85" t="s">
        <v>76</v>
      </c>
      <c r="H39" s="153" t="s">
        <v>31</v>
      </c>
      <c r="I39" s="156" t="s">
        <v>31</v>
      </c>
      <c r="J39" s="27" t="s">
        <v>32</v>
      </c>
      <c r="K39" s="27" t="s">
        <v>32</v>
      </c>
      <c r="L39" s="157" t="s">
        <v>32</v>
      </c>
      <c r="M39" s="27" t="s">
        <v>31</v>
      </c>
      <c r="N39" s="150" t="s">
        <v>31</v>
      </c>
      <c r="O39" s="150" t="s">
        <v>31</v>
      </c>
      <c r="P39" s="27" t="s">
        <v>31</v>
      </c>
      <c r="Q39" s="27" t="s">
        <v>31</v>
      </c>
      <c r="R39" s="27" t="s">
        <v>31</v>
      </c>
      <c r="S39" s="27" t="s">
        <v>31</v>
      </c>
      <c r="T39" s="27" t="s">
        <v>32</v>
      </c>
      <c r="U39" s="27" t="s">
        <v>57</v>
      </c>
      <c r="V39" s="158" t="s">
        <v>18</v>
      </c>
      <c r="W39" s="158" t="s">
        <v>45</v>
      </c>
      <c r="X39" s="158" t="s">
        <v>59</v>
      </c>
      <c r="Y39" s="27" t="s">
        <v>32</v>
      </c>
      <c r="Z39" s="27" t="s">
        <v>57</v>
      </c>
      <c r="AA39" s="158" t="s">
        <v>18</v>
      </c>
      <c r="AB39" s="158" t="s">
        <v>45</v>
      </c>
      <c r="AC39" s="158" t="s">
        <v>59</v>
      </c>
      <c r="AD39" s="27" t="s">
        <v>32</v>
      </c>
      <c r="AE39" s="27" t="s">
        <v>57</v>
      </c>
      <c r="AF39" s="158" t="s">
        <v>18</v>
      </c>
      <c r="AG39" s="158" t="s">
        <v>45</v>
      </c>
      <c r="AH39" s="158" t="s">
        <v>59</v>
      </c>
      <c r="AI39" s="27" t="s">
        <v>32</v>
      </c>
      <c r="AJ39" s="27" t="s">
        <v>57</v>
      </c>
      <c r="AK39" s="158" t="s">
        <v>18</v>
      </c>
      <c r="AL39" s="158" t="s">
        <v>45</v>
      </c>
      <c r="AM39" s="158" t="s">
        <v>59</v>
      </c>
      <c r="AN39" s="27" t="s">
        <v>32</v>
      </c>
      <c r="AO39" s="27" t="s">
        <v>32</v>
      </c>
      <c r="AP39" s="27" t="s">
        <v>32</v>
      </c>
      <c r="AQ39" s="47" t="s">
        <v>46</v>
      </c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31"/>
      <c r="BF39" s="114" t="s">
        <v>116</v>
      </c>
      <c r="BG39" s="30"/>
      <c r="BH39" s="27"/>
      <c r="BI39" s="28"/>
      <c r="BJ39" s="27"/>
      <c r="BK39" s="27"/>
      <c r="BL39" s="203" t="s">
        <v>40</v>
      </c>
      <c r="BM39" s="205"/>
      <c r="BN39" s="27" t="s">
        <v>33</v>
      </c>
      <c r="BO39" s="73"/>
      <c r="BP39" s="18"/>
    </row>
    <row r="40" spans="2:100" s="14" customFormat="1" ht="24.95" customHeight="1" x14ac:dyDescent="0.25">
      <c r="B40" s="92">
        <f>[1]Noon!C5</f>
        <v>45203</v>
      </c>
      <c r="C40" s="93">
        <f>[1]Noon!D5</f>
        <v>0.41250000000000003</v>
      </c>
      <c r="D40" s="159" t="s">
        <v>71</v>
      </c>
      <c r="E40" s="77">
        <f>IF(D40="Bunkering", VLOOKUP(B40,$AQ$8:$AW$11,2,0),0)</f>
        <v>0</v>
      </c>
      <c r="F40" s="77">
        <f>IF(D40="Bunkering", VLOOKUP(B40,$AQ$8:$AW$11,3),0)</f>
        <v>0</v>
      </c>
      <c r="G40" s="77">
        <f>IF(D40="Bunkering", VLOOKUP(B40,$AQ$8:$AW$11,4),0)</f>
        <v>0</v>
      </c>
      <c r="H40" s="175">
        <f t="shared" ref="H40:H47" si="0">IF(ISBLANK(C40),"",AT40+AW40+AZ40+BC40)</f>
        <v>2655.9569999999999</v>
      </c>
      <c r="I40" s="160">
        <v>2655.9569999999999</v>
      </c>
      <c r="J40" s="151">
        <v>1482.8</v>
      </c>
      <c r="K40" s="151">
        <v>0</v>
      </c>
      <c r="L40" s="151">
        <v>247.7</v>
      </c>
      <c r="M40" s="161" t="s">
        <v>108</v>
      </c>
      <c r="N40" s="162"/>
      <c r="O40" s="162"/>
      <c r="P40" s="163"/>
      <c r="Q40" s="164"/>
      <c r="R40" s="163"/>
      <c r="S40" s="164"/>
      <c r="T40" s="162"/>
      <c r="U40" s="162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167"/>
      <c r="AP40" s="168"/>
      <c r="AQ40" s="100">
        <v>1172</v>
      </c>
      <c r="AR40" s="169">
        <v>-159.4</v>
      </c>
      <c r="AS40" s="169">
        <v>-149.6</v>
      </c>
      <c r="AT40" s="170">
        <v>17.416</v>
      </c>
      <c r="AU40" s="169">
        <v>-159.5</v>
      </c>
      <c r="AV40" s="169">
        <v>-150.30000000000001</v>
      </c>
      <c r="AW40" s="170">
        <v>111.943</v>
      </c>
      <c r="AX40" s="169">
        <v>-159.80000000000001</v>
      </c>
      <c r="AY40" s="169">
        <v>-155.69999999999999</v>
      </c>
      <c r="AZ40" s="170">
        <v>2355.0520000000001</v>
      </c>
      <c r="BA40" s="169">
        <v>-159.5</v>
      </c>
      <c r="BB40" s="169">
        <v>-157.5</v>
      </c>
      <c r="BC40" s="170">
        <v>171.54599999999999</v>
      </c>
      <c r="BD40" s="99"/>
      <c r="BE40" s="96"/>
      <c r="BF40" s="99"/>
      <c r="BG40" s="96"/>
      <c r="BH40" s="171"/>
      <c r="BI40" s="172"/>
      <c r="BJ40" s="171"/>
      <c r="BK40" s="173"/>
      <c r="BL40" s="243"/>
      <c r="BM40" s="244"/>
      <c r="BN40" s="174"/>
      <c r="BO40" s="70"/>
      <c r="BP40" s="18"/>
    </row>
    <row r="41" spans="2:100" s="14" customFormat="1" ht="24.95" customHeight="1" x14ac:dyDescent="0.25">
      <c r="B41" s="92">
        <f>[1]Noon!C6</f>
        <v>45203</v>
      </c>
      <c r="C41" s="93">
        <f>[1]Noon!D6</f>
        <v>0.5</v>
      </c>
      <c r="D41" s="159" t="s">
        <v>71</v>
      </c>
      <c r="E41" s="77"/>
      <c r="F41" s="77"/>
      <c r="G41" s="77"/>
      <c r="H41" s="175">
        <f t="shared" si="0"/>
        <v>2636.8980000000001</v>
      </c>
      <c r="I41" s="176">
        <f>IF(C41="","",IF(Q41="",I40,I40-Q41))</f>
        <v>2653.4569999999999</v>
      </c>
      <c r="J41" s="151">
        <f t="shared" ref="J41:L56" si="1">J40-AN41</f>
        <v>1482.8</v>
      </c>
      <c r="K41" s="151">
        <f t="shared" si="1"/>
        <v>0</v>
      </c>
      <c r="L41" s="151">
        <f t="shared" si="1"/>
        <v>247.29999999999998</v>
      </c>
      <c r="M41" s="130" t="s">
        <v>108</v>
      </c>
      <c r="N41" s="86">
        <v>0</v>
      </c>
      <c r="O41" s="86">
        <v>2.5</v>
      </c>
      <c r="P41" s="87">
        <v>0</v>
      </c>
      <c r="Q41" s="152">
        <f t="shared" ref="Q41:Q56" si="2">SUM(N41:P41)</f>
        <v>2.5</v>
      </c>
      <c r="R41" s="87">
        <v>0</v>
      </c>
      <c r="S41" s="152">
        <f t="shared" ref="S41:S68" si="3">IF(Q41="","",Q41+R41)</f>
        <v>2.5</v>
      </c>
      <c r="T41" s="86">
        <v>0</v>
      </c>
      <c r="U41" s="91" t="s">
        <v>59</v>
      </c>
      <c r="V41" s="91"/>
      <c r="W41" s="91"/>
      <c r="X41" s="91"/>
      <c r="Y41" s="91">
        <v>0.2</v>
      </c>
      <c r="Z41" s="91" t="s">
        <v>59</v>
      </c>
      <c r="AA41" s="91"/>
      <c r="AB41" s="91"/>
      <c r="AC41" s="91"/>
      <c r="AD41" s="91">
        <v>0</v>
      </c>
      <c r="AE41" s="91" t="s">
        <v>59</v>
      </c>
      <c r="AF41" s="91"/>
      <c r="AG41" s="91"/>
      <c r="AH41" s="91"/>
      <c r="AI41" s="91">
        <v>0.2</v>
      </c>
      <c r="AJ41" s="91" t="s">
        <v>59</v>
      </c>
      <c r="AK41" s="91"/>
      <c r="AL41" s="91"/>
      <c r="AM41" s="91"/>
      <c r="AN41" s="135">
        <v>0</v>
      </c>
      <c r="AO41" s="135">
        <v>0</v>
      </c>
      <c r="AP41" s="135">
        <v>0.4</v>
      </c>
      <c r="AQ41" s="105">
        <v>1190</v>
      </c>
      <c r="AR41" s="169">
        <v>-159.19999999999999</v>
      </c>
      <c r="AS41" s="169">
        <v>-146.9</v>
      </c>
      <c r="AT41" s="170">
        <v>11.971</v>
      </c>
      <c r="AU41" s="169">
        <v>-159.30000000000001</v>
      </c>
      <c r="AV41" s="169">
        <v>-147.9</v>
      </c>
      <c r="AW41" s="170">
        <v>89.632000000000005</v>
      </c>
      <c r="AX41" s="169">
        <v>-159.69999999999999</v>
      </c>
      <c r="AY41" s="169">
        <v>-152.5</v>
      </c>
      <c r="AZ41" s="170">
        <v>2351.8110000000001</v>
      </c>
      <c r="BA41" s="169">
        <v>-159.19999999999999</v>
      </c>
      <c r="BB41" s="169">
        <v>-155.80000000000001</v>
      </c>
      <c r="BC41" s="170">
        <v>183.48400000000001</v>
      </c>
      <c r="BD41" s="99"/>
      <c r="BE41" s="96"/>
      <c r="BF41" s="99"/>
      <c r="BG41" s="96"/>
      <c r="BH41" s="101"/>
      <c r="BI41" s="102"/>
      <c r="BJ41" s="101">
        <v>3</v>
      </c>
      <c r="BK41" s="103">
        <v>0</v>
      </c>
      <c r="BL41" s="187" t="s">
        <v>120</v>
      </c>
      <c r="BM41" s="188"/>
      <c r="BN41" s="104">
        <v>0</v>
      </c>
      <c r="BO41" s="70"/>
      <c r="BP41" s="18"/>
    </row>
    <row r="42" spans="2:100" s="14" customFormat="1" ht="24.95" customHeight="1" x14ac:dyDescent="0.25">
      <c r="B42" s="92">
        <f>[1]Noon!C7</f>
        <v>45204</v>
      </c>
      <c r="C42" s="93">
        <f>[1]Noon!D7</f>
        <v>0.5</v>
      </c>
      <c r="D42" s="159" t="s">
        <v>72</v>
      </c>
      <c r="E42" s="77"/>
      <c r="F42" s="77"/>
      <c r="G42" s="77"/>
      <c r="H42" s="175">
        <f t="shared" si="0"/>
        <v>2651.5849999999996</v>
      </c>
      <c r="I42" s="176">
        <f>IF(C42="","",IF(Q42="",I41,I41-Q42))</f>
        <v>2597.6569999999997</v>
      </c>
      <c r="J42" s="151">
        <f t="shared" si="1"/>
        <v>1482.8</v>
      </c>
      <c r="K42" s="151">
        <f t="shared" si="1"/>
        <v>0</v>
      </c>
      <c r="L42" s="151">
        <f t="shared" si="1"/>
        <v>244.1</v>
      </c>
      <c r="M42" s="130" t="s">
        <v>108</v>
      </c>
      <c r="N42" s="86">
        <v>0</v>
      </c>
      <c r="O42" s="86">
        <v>28.8</v>
      </c>
      <c r="P42" s="87">
        <v>27</v>
      </c>
      <c r="Q42" s="152">
        <f t="shared" si="2"/>
        <v>55.8</v>
      </c>
      <c r="R42" s="87">
        <v>0</v>
      </c>
      <c r="S42" s="152">
        <f t="shared" si="3"/>
        <v>55.8</v>
      </c>
      <c r="T42" s="86">
        <v>0.4</v>
      </c>
      <c r="U42" s="91" t="s">
        <v>59</v>
      </c>
      <c r="V42" s="91"/>
      <c r="W42" s="91"/>
      <c r="X42" s="91"/>
      <c r="Y42" s="91">
        <v>0.4</v>
      </c>
      <c r="Z42" s="91" t="s">
        <v>59</v>
      </c>
      <c r="AA42" s="91"/>
      <c r="AB42" s="91"/>
      <c r="AC42" s="91"/>
      <c r="AD42" s="91">
        <v>0</v>
      </c>
      <c r="AE42" s="91" t="s">
        <v>59</v>
      </c>
      <c r="AF42" s="91"/>
      <c r="AG42" s="91"/>
      <c r="AH42" s="91"/>
      <c r="AI42" s="91">
        <v>2.4</v>
      </c>
      <c r="AJ42" s="91" t="s">
        <v>59</v>
      </c>
      <c r="AK42" s="91"/>
      <c r="AL42" s="91"/>
      <c r="AM42" s="91"/>
      <c r="AN42" s="135">
        <v>0</v>
      </c>
      <c r="AO42" s="135">
        <v>0</v>
      </c>
      <c r="AP42" s="135">
        <v>3.2</v>
      </c>
      <c r="AQ42" s="100">
        <v>1295</v>
      </c>
      <c r="AR42" s="169">
        <v>-157.9</v>
      </c>
      <c r="AS42" s="169">
        <v>-130.9</v>
      </c>
      <c r="AT42" s="170">
        <v>13.605</v>
      </c>
      <c r="AU42" s="169">
        <v>-157.9</v>
      </c>
      <c r="AV42" s="169">
        <v>-134.30000000000001</v>
      </c>
      <c r="AW42" s="170">
        <v>103.015</v>
      </c>
      <c r="AX42" s="169">
        <v>-158.30000000000001</v>
      </c>
      <c r="AY42" s="169">
        <v>-133.5</v>
      </c>
      <c r="AZ42" s="170">
        <v>2366.4029999999998</v>
      </c>
      <c r="BA42" s="169">
        <v>-158</v>
      </c>
      <c r="BB42" s="169">
        <v>-138.4</v>
      </c>
      <c r="BC42" s="170">
        <v>168.56200000000001</v>
      </c>
      <c r="BD42" s="99"/>
      <c r="BE42" s="96"/>
      <c r="BF42" s="99"/>
      <c r="BG42" s="96"/>
      <c r="BH42" s="107">
        <v>5</v>
      </c>
      <c r="BI42" s="108">
        <v>3.1</v>
      </c>
      <c r="BJ42" s="107">
        <v>2</v>
      </c>
      <c r="BK42" s="109">
        <v>0</v>
      </c>
      <c r="BL42" s="187" t="s">
        <v>121</v>
      </c>
      <c r="BM42" s="188"/>
      <c r="BN42" s="104">
        <v>0</v>
      </c>
      <c r="BO42" s="70"/>
      <c r="BP42" s="18"/>
    </row>
    <row r="43" spans="2:100" s="14" customFormat="1" ht="24.95" customHeight="1" x14ac:dyDescent="0.25">
      <c r="B43" s="92">
        <f>[1]Noon!C8</f>
        <v>45204</v>
      </c>
      <c r="C43" s="93">
        <f>[1]Noon!D8</f>
        <v>0.7416666666666667</v>
      </c>
      <c r="D43" s="159" t="s">
        <v>71</v>
      </c>
      <c r="E43" s="77"/>
      <c r="F43" s="77"/>
      <c r="G43" s="77"/>
      <c r="H43" s="175">
        <f t="shared" si="0"/>
        <v>2656.9789999999998</v>
      </c>
      <c r="I43" s="176">
        <f>IF(C43="","",IF(Q43="",I42,I42-Q43))</f>
        <v>2571.6569999999997</v>
      </c>
      <c r="J43" s="151">
        <f t="shared" si="1"/>
        <v>1482.8</v>
      </c>
      <c r="K43" s="151">
        <f t="shared" si="1"/>
        <v>0</v>
      </c>
      <c r="L43" s="151">
        <f t="shared" si="1"/>
        <v>243.7</v>
      </c>
      <c r="M43" s="130" t="s">
        <v>108</v>
      </c>
      <c r="N43" s="86">
        <v>0</v>
      </c>
      <c r="O43" s="86">
        <v>6.7</v>
      </c>
      <c r="P43" s="87">
        <v>19.3</v>
      </c>
      <c r="Q43" s="152">
        <f t="shared" si="2"/>
        <v>26</v>
      </c>
      <c r="R43" s="87">
        <v>0</v>
      </c>
      <c r="S43" s="152">
        <f t="shared" si="3"/>
        <v>26</v>
      </c>
      <c r="T43" s="86">
        <v>0.2</v>
      </c>
      <c r="U43" s="91" t="s">
        <v>59</v>
      </c>
      <c r="V43" s="91"/>
      <c r="W43" s="91"/>
      <c r="X43" s="91"/>
      <c r="Y43" s="91">
        <v>0.2</v>
      </c>
      <c r="Z43" s="91" t="s">
        <v>59</v>
      </c>
      <c r="AA43" s="91"/>
      <c r="AB43" s="91"/>
      <c r="AC43" s="91"/>
      <c r="AD43" s="91">
        <v>0</v>
      </c>
      <c r="AE43" s="91" t="s">
        <v>59</v>
      </c>
      <c r="AF43" s="91"/>
      <c r="AG43" s="91"/>
      <c r="AH43" s="91"/>
      <c r="AI43" s="91">
        <v>0</v>
      </c>
      <c r="AJ43" s="91" t="s">
        <v>59</v>
      </c>
      <c r="AK43" s="91"/>
      <c r="AL43" s="91"/>
      <c r="AM43" s="91"/>
      <c r="AN43" s="135">
        <v>0</v>
      </c>
      <c r="AO43" s="135">
        <v>0</v>
      </c>
      <c r="AP43" s="135">
        <v>0.4</v>
      </c>
      <c r="AQ43" s="100">
        <v>1298</v>
      </c>
      <c r="AR43" s="169">
        <v>-157.80000000000001</v>
      </c>
      <c r="AS43" s="169">
        <v>-128</v>
      </c>
      <c r="AT43" s="170">
        <v>10.337999999999999</v>
      </c>
      <c r="AU43" s="169">
        <v>-157.80000000000001</v>
      </c>
      <c r="AV43" s="169">
        <v>-131.80000000000001</v>
      </c>
      <c r="AW43" s="170">
        <v>114.919</v>
      </c>
      <c r="AX43" s="169">
        <v>-158.30000000000001</v>
      </c>
      <c r="AY43" s="169">
        <v>-130.80000000000001</v>
      </c>
      <c r="AZ43" s="170">
        <v>2363.16</v>
      </c>
      <c r="BA43" s="169">
        <v>-158</v>
      </c>
      <c r="BB43" s="169">
        <v>-135.5</v>
      </c>
      <c r="BC43" s="170">
        <v>168.56200000000001</v>
      </c>
      <c r="BD43" s="99">
        <v>45206</v>
      </c>
      <c r="BE43" s="96">
        <v>0.5</v>
      </c>
      <c r="BF43" s="99">
        <v>45208</v>
      </c>
      <c r="BG43" s="96">
        <v>0</v>
      </c>
      <c r="BH43" s="101">
        <v>5</v>
      </c>
      <c r="BI43" s="102">
        <v>10</v>
      </c>
      <c r="BJ43" s="101">
        <v>3</v>
      </c>
      <c r="BK43" s="103">
        <v>2</v>
      </c>
      <c r="BL43" s="187" t="s">
        <v>123</v>
      </c>
      <c r="BM43" s="188"/>
      <c r="BN43" s="104">
        <v>0</v>
      </c>
      <c r="BO43" s="70"/>
      <c r="BP43" s="18"/>
      <c r="CV43" s="14">
        <v>1800</v>
      </c>
    </row>
    <row r="44" spans="2:100" s="14" customFormat="1" ht="24.95" customHeight="1" x14ac:dyDescent="0.25">
      <c r="B44" s="92">
        <f>[1]Noon!C9</f>
        <v>45205</v>
      </c>
      <c r="C44" s="93">
        <f>[1]Noon!D9</f>
        <v>0.5</v>
      </c>
      <c r="D44" s="159" t="s">
        <v>102</v>
      </c>
      <c r="E44" s="77"/>
      <c r="F44" s="77"/>
      <c r="G44" s="77"/>
      <c r="H44" s="175">
        <f t="shared" si="0"/>
        <v>2631.4670000000006</v>
      </c>
      <c r="I44" s="176">
        <f t="shared" ref="I44:I68" si="4">IF(C44="","",IF(Q44="",I43,I43-Q44))</f>
        <v>2497.5569999999998</v>
      </c>
      <c r="J44" s="151">
        <f t="shared" si="1"/>
        <v>1482.8</v>
      </c>
      <c r="K44" s="151">
        <f t="shared" si="1"/>
        <v>0</v>
      </c>
      <c r="L44" s="151">
        <f t="shared" si="1"/>
        <v>240.89999999999998</v>
      </c>
      <c r="M44" s="130" t="s">
        <v>108</v>
      </c>
      <c r="N44" s="86">
        <v>52.5</v>
      </c>
      <c r="O44" s="86">
        <v>21.6</v>
      </c>
      <c r="P44" s="87">
        <v>0</v>
      </c>
      <c r="Q44" s="152">
        <f t="shared" si="2"/>
        <v>74.099999999999994</v>
      </c>
      <c r="R44" s="87">
        <v>0</v>
      </c>
      <c r="S44" s="132">
        <f t="shared" si="3"/>
        <v>74.099999999999994</v>
      </c>
      <c r="T44" s="86">
        <v>2.2000000000000002</v>
      </c>
      <c r="U44" s="91" t="s">
        <v>59</v>
      </c>
      <c r="V44" s="91"/>
      <c r="W44" s="91"/>
      <c r="X44" s="91"/>
      <c r="Y44" s="91">
        <v>0.6</v>
      </c>
      <c r="Z44" s="91" t="s">
        <v>59</v>
      </c>
      <c r="AA44" s="91"/>
      <c r="AB44" s="91"/>
      <c r="AC44" s="91"/>
      <c r="AD44" s="91">
        <v>0</v>
      </c>
      <c r="AE44" s="91" t="s">
        <v>59</v>
      </c>
      <c r="AF44" s="91"/>
      <c r="AG44" s="91"/>
      <c r="AH44" s="91"/>
      <c r="AI44" s="91">
        <v>0</v>
      </c>
      <c r="AJ44" s="91" t="s">
        <v>59</v>
      </c>
      <c r="AK44" s="91"/>
      <c r="AL44" s="91"/>
      <c r="AM44" s="91"/>
      <c r="AN44" s="135">
        <v>0</v>
      </c>
      <c r="AO44" s="135">
        <v>0</v>
      </c>
      <c r="AP44" s="135">
        <v>2.8</v>
      </c>
      <c r="AQ44" s="100">
        <v>1301</v>
      </c>
      <c r="AR44" s="169">
        <v>-157.69999999999999</v>
      </c>
      <c r="AS44" s="169">
        <v>-119.6</v>
      </c>
      <c r="AT44" s="170">
        <v>0</v>
      </c>
      <c r="AU44" s="169">
        <v>-157.69999999999999</v>
      </c>
      <c r="AV44" s="169">
        <v>-124.6</v>
      </c>
      <c r="AW44" s="170">
        <v>116.407</v>
      </c>
      <c r="AX44" s="169">
        <v>-158.19999999999999</v>
      </c>
      <c r="AY44" s="169">
        <v>-125.4</v>
      </c>
      <c r="AZ44" s="170">
        <v>2359.9160000000002</v>
      </c>
      <c r="BA44" s="169">
        <v>-157.9</v>
      </c>
      <c r="BB44" s="169">
        <v>-127.4</v>
      </c>
      <c r="BC44" s="170">
        <v>155.14400000000001</v>
      </c>
      <c r="BD44" s="99">
        <v>45206</v>
      </c>
      <c r="BE44" s="96">
        <v>0.70833333333333337</v>
      </c>
      <c r="BF44" s="99">
        <v>45208</v>
      </c>
      <c r="BG44" s="96">
        <v>0</v>
      </c>
      <c r="BH44" s="101">
        <v>265</v>
      </c>
      <c r="BI44" s="102">
        <v>14.4</v>
      </c>
      <c r="BJ44" s="101">
        <v>1</v>
      </c>
      <c r="BK44" s="103">
        <v>0</v>
      </c>
      <c r="BL44" s="187" t="s">
        <v>125</v>
      </c>
      <c r="BM44" s="188"/>
      <c r="BN44" s="104">
        <v>0</v>
      </c>
      <c r="BO44" s="70"/>
      <c r="BP44" s="18"/>
    </row>
    <row r="45" spans="2:100" s="14" customFormat="1" ht="24.95" customHeight="1" x14ac:dyDescent="0.25">
      <c r="B45" s="92">
        <f>[1]Noon!C10</f>
        <v>45206</v>
      </c>
      <c r="C45" s="93">
        <f>[1]Noon!D10</f>
        <v>0.5</v>
      </c>
      <c r="D45" s="159" t="str">
        <f>[1]Noon!A10</f>
        <v>At Sea Steaming</v>
      </c>
      <c r="E45" s="77"/>
      <c r="F45" s="77"/>
      <c r="G45" s="77"/>
      <c r="H45" s="175">
        <f t="shared" si="0"/>
        <v>2484.087</v>
      </c>
      <c r="I45" s="176">
        <f t="shared" si="4"/>
        <v>2326.4409907192576</v>
      </c>
      <c r="J45" s="151">
        <f t="shared" si="1"/>
        <v>1482.8</v>
      </c>
      <c r="K45" s="151">
        <f t="shared" si="1"/>
        <v>0</v>
      </c>
      <c r="L45" s="151">
        <f t="shared" si="1"/>
        <v>240.39999999999998</v>
      </c>
      <c r="M45" s="130" t="s">
        <v>108</v>
      </c>
      <c r="N45" s="86">
        <f>'[1]GAS CONSUMPTION'!L11</f>
        <v>142.74709976798144</v>
      </c>
      <c r="O45" s="86">
        <f>'[1]GAS CONSUMPTION'!W11</f>
        <v>28.368909512761022</v>
      </c>
      <c r="P45" s="87">
        <f>'[1]GAS CONSUMPTION'!AA11</f>
        <v>0</v>
      </c>
      <c r="Q45" s="132">
        <f t="shared" si="2"/>
        <v>171.11600928074245</v>
      </c>
      <c r="R45" s="87">
        <v>0</v>
      </c>
      <c r="S45" s="132">
        <f t="shared" si="3"/>
        <v>171.11600928074245</v>
      </c>
      <c r="T45" s="86">
        <f>[1]Noon!AM10</f>
        <v>0.2</v>
      </c>
      <c r="U45" s="91" t="s">
        <v>59</v>
      </c>
      <c r="V45" s="91"/>
      <c r="W45" s="91"/>
      <c r="X45" s="91"/>
      <c r="Y45" s="91">
        <f>[1]Noon!AN10</f>
        <v>0.3</v>
      </c>
      <c r="Z45" s="91" t="s">
        <v>59</v>
      </c>
      <c r="AA45" s="91"/>
      <c r="AB45" s="91"/>
      <c r="AC45" s="91"/>
      <c r="AD45" s="91">
        <v>0</v>
      </c>
      <c r="AE45" s="91" t="s">
        <v>59</v>
      </c>
      <c r="AF45" s="91"/>
      <c r="AG45" s="91"/>
      <c r="AH45" s="91"/>
      <c r="AI45" s="91">
        <f>[1]Noon!AG10</f>
        <v>0</v>
      </c>
      <c r="AJ45" s="91" t="s">
        <v>18</v>
      </c>
      <c r="AK45" s="91"/>
      <c r="AL45" s="91"/>
      <c r="AM45" s="91"/>
      <c r="AN45" s="135">
        <f>[1]Noon!AL10</f>
        <v>0</v>
      </c>
      <c r="AO45" s="135">
        <v>0</v>
      </c>
      <c r="AP45" s="135">
        <f>[1]Noon!AO10</f>
        <v>0.5</v>
      </c>
      <c r="AQ45" s="100">
        <v>1185</v>
      </c>
      <c r="AR45" s="169">
        <v>-159</v>
      </c>
      <c r="AS45" s="169">
        <v>-114.5</v>
      </c>
      <c r="AT45" s="170">
        <v>29.663</v>
      </c>
      <c r="AU45" s="169">
        <v>-158.80000000000001</v>
      </c>
      <c r="AV45" s="169">
        <v>-120.4</v>
      </c>
      <c r="AW45" s="170">
        <v>88.144999999999996</v>
      </c>
      <c r="AX45" s="169">
        <v>-159.19999999999999</v>
      </c>
      <c r="AY45" s="169">
        <v>-125</v>
      </c>
      <c r="AZ45" s="170">
        <v>2230.498</v>
      </c>
      <c r="BA45" s="169">
        <v>-159</v>
      </c>
      <c r="BB45" s="169">
        <v>-137.9</v>
      </c>
      <c r="BC45" s="170">
        <v>135.78100000000001</v>
      </c>
      <c r="BD45" s="99">
        <v>45206</v>
      </c>
      <c r="BE45" s="96">
        <v>0.66666666666666663</v>
      </c>
      <c r="BF45" s="99">
        <v>45206</v>
      </c>
      <c r="BG45" s="96">
        <v>0.75</v>
      </c>
      <c r="BH45" s="101">
        <v>452</v>
      </c>
      <c r="BI45" s="102">
        <v>18.8</v>
      </c>
      <c r="BJ45" s="101">
        <v>5</v>
      </c>
      <c r="BK45" s="103">
        <v>2</v>
      </c>
      <c r="BL45" s="187" t="s">
        <v>125</v>
      </c>
      <c r="BM45" s="188"/>
      <c r="BN45" s="104">
        <v>0</v>
      </c>
      <c r="BO45" s="70"/>
      <c r="BP45" s="18"/>
    </row>
    <row r="46" spans="2:100" s="14" customFormat="1" ht="24.95" customHeight="1" x14ac:dyDescent="0.25">
      <c r="B46" s="92">
        <f>[1]Noon!C11</f>
        <v>45206</v>
      </c>
      <c r="C46" s="93">
        <f>[1]Noon!D11</f>
        <v>0.72916666666666663</v>
      </c>
      <c r="D46" s="159" t="str">
        <f>[1]Noon!A11</f>
        <v>At Sea Steaming</v>
      </c>
      <c r="E46" s="77"/>
      <c r="F46" s="77"/>
      <c r="G46" s="77"/>
      <c r="H46" s="175">
        <f t="shared" si="0"/>
        <v>2385.8579999999997</v>
      </c>
      <c r="I46" s="176">
        <f t="shared" si="4"/>
        <v>2301.9746334106731</v>
      </c>
      <c r="J46" s="151">
        <f t="shared" si="1"/>
        <v>1482.8</v>
      </c>
      <c r="K46" s="151">
        <f t="shared" si="1"/>
        <v>0</v>
      </c>
      <c r="L46" s="151">
        <f t="shared" si="1"/>
        <v>239.59999999999997</v>
      </c>
      <c r="M46" s="130" t="s">
        <v>108</v>
      </c>
      <c r="N46" s="86">
        <f>'[1]GAS CONSUMPTION'!L12</f>
        <v>16.556844547563806</v>
      </c>
      <c r="O46" s="86">
        <f>'[1]GAS CONSUMPTION'!W12</f>
        <v>7.9095127610208813</v>
      </c>
      <c r="P46" s="87">
        <f>'[1]GAS CONSUMPTION'!AA12</f>
        <v>0</v>
      </c>
      <c r="Q46" s="132">
        <f t="shared" si="2"/>
        <v>24.466357308584687</v>
      </c>
      <c r="R46" s="87">
        <v>0</v>
      </c>
      <c r="S46" s="132">
        <f t="shared" si="3"/>
        <v>24.466357308584687</v>
      </c>
      <c r="T46" s="86">
        <f>[1]Noon!AM11</f>
        <v>0.6</v>
      </c>
      <c r="U46" s="91" t="s">
        <v>59</v>
      </c>
      <c r="V46" s="91"/>
      <c r="W46" s="91"/>
      <c r="X46" s="91"/>
      <c r="Y46" s="91">
        <f>[1]Noon!AN11</f>
        <v>0.2</v>
      </c>
      <c r="Z46" s="91" t="s">
        <v>59</v>
      </c>
      <c r="AA46" s="91"/>
      <c r="AB46" s="91"/>
      <c r="AC46" s="91"/>
      <c r="AD46" s="91">
        <v>0</v>
      </c>
      <c r="AE46" s="91" t="s">
        <v>59</v>
      </c>
      <c r="AF46" s="91"/>
      <c r="AG46" s="91"/>
      <c r="AH46" s="91"/>
      <c r="AI46" s="91">
        <f>[1]Noon!AG11</f>
        <v>0</v>
      </c>
      <c r="AJ46" s="91" t="s">
        <v>59</v>
      </c>
      <c r="AK46" s="91"/>
      <c r="AL46" s="91"/>
      <c r="AM46" s="91"/>
      <c r="AN46" s="135">
        <f>[1]Noon!AL11</f>
        <v>0</v>
      </c>
      <c r="AO46" s="135">
        <v>0</v>
      </c>
      <c r="AP46" s="135">
        <f>[1]Noon!AO11</f>
        <v>0.8</v>
      </c>
      <c r="AQ46" s="100">
        <v>1191</v>
      </c>
      <c r="AR46" s="169">
        <v>-158.9</v>
      </c>
      <c r="AS46" s="169">
        <v>-132.19999999999999</v>
      </c>
      <c r="AT46" s="170">
        <v>36.024999999999999</v>
      </c>
      <c r="AU46" s="169">
        <v>-158.6</v>
      </c>
      <c r="AV46" s="169">
        <v>-133.19999999999999</v>
      </c>
      <c r="AW46" s="170">
        <v>57.459000000000003</v>
      </c>
      <c r="AX46" s="169">
        <v>-159.30000000000001</v>
      </c>
      <c r="AY46" s="169">
        <v>-133.5</v>
      </c>
      <c r="AZ46" s="170">
        <v>2159.5709999999999</v>
      </c>
      <c r="BA46" s="169">
        <v>-158.9</v>
      </c>
      <c r="BB46" s="169">
        <v>-131.69999999999999</v>
      </c>
      <c r="BC46" s="170">
        <v>132.803</v>
      </c>
      <c r="BD46" s="99"/>
      <c r="BE46" s="96"/>
      <c r="BF46" s="99"/>
      <c r="BG46" s="96"/>
      <c r="BH46" s="101">
        <v>90</v>
      </c>
      <c r="BI46" s="102">
        <v>13.8</v>
      </c>
      <c r="BJ46" s="101">
        <v>5</v>
      </c>
      <c r="BK46" s="103">
        <v>2</v>
      </c>
      <c r="BL46" s="187" t="s">
        <v>126</v>
      </c>
      <c r="BM46" s="188"/>
      <c r="BN46" s="104">
        <v>0</v>
      </c>
      <c r="BO46" s="70"/>
      <c r="BP46" s="18"/>
    </row>
    <row r="47" spans="2:100" s="14" customFormat="1" ht="24.95" customHeight="1" x14ac:dyDescent="0.25">
      <c r="B47" s="92">
        <f>[1]Noon!C12</f>
        <v>45207</v>
      </c>
      <c r="C47" s="93">
        <f>[1]Noon!D12</f>
        <v>0.5</v>
      </c>
      <c r="D47" s="159" t="str">
        <f>[1]Noon!A12</f>
        <v>At Sea drifting</v>
      </c>
      <c r="E47" s="77"/>
      <c r="F47" s="77"/>
      <c r="G47" s="77"/>
      <c r="H47" s="175">
        <f t="shared" si="0"/>
        <v>2331.9899999999998</v>
      </c>
      <c r="I47" s="176">
        <f>IF(C47="","",IF(Q47="",I46,I46-Q47))</f>
        <v>2201.8331020881674</v>
      </c>
      <c r="J47" s="151">
        <f>J46-AN47</f>
        <v>1482.8</v>
      </c>
      <c r="K47" s="151">
        <f>K46-AO47</f>
        <v>0</v>
      </c>
      <c r="L47" s="151">
        <f>L46-AP47</f>
        <v>238.39999999999998</v>
      </c>
      <c r="M47" s="130" t="s">
        <v>108</v>
      </c>
      <c r="N47" s="86">
        <f>'[1]GAS CONSUMPTION'!L13</f>
        <v>76.315545243619482</v>
      </c>
      <c r="O47" s="86">
        <f>'[1]GAS CONSUMPTION'!W13</f>
        <v>20.389791183294665</v>
      </c>
      <c r="P47" s="87">
        <f>'[1]GAS CONSUMPTION'!AA13</f>
        <v>3.4361948955916475</v>
      </c>
      <c r="Q47" s="132">
        <f t="shared" si="2"/>
        <v>100.14153132250578</v>
      </c>
      <c r="R47" s="87">
        <v>0</v>
      </c>
      <c r="S47" s="132">
        <f t="shared" si="3"/>
        <v>100.14153132250578</v>
      </c>
      <c r="T47" s="86">
        <f>[1]Noon!AM12</f>
        <v>0.4</v>
      </c>
      <c r="U47" s="91" t="s">
        <v>59</v>
      </c>
      <c r="V47" s="91"/>
      <c r="W47" s="91"/>
      <c r="X47" s="91"/>
      <c r="Y47" s="91">
        <f>[1]Noon!AN12</f>
        <v>0.2</v>
      </c>
      <c r="Z47" s="91" t="s">
        <v>59</v>
      </c>
      <c r="AA47" s="91"/>
      <c r="AB47" s="91"/>
      <c r="AC47" s="91"/>
      <c r="AD47" s="91">
        <v>0</v>
      </c>
      <c r="AE47" s="91" t="s">
        <v>59</v>
      </c>
      <c r="AF47" s="91"/>
      <c r="AG47" s="91"/>
      <c r="AH47" s="91"/>
      <c r="AI47" s="91">
        <f>[1]Noon!AG12</f>
        <v>0</v>
      </c>
      <c r="AJ47" s="91" t="s">
        <v>18</v>
      </c>
      <c r="AK47" s="91"/>
      <c r="AL47" s="91"/>
      <c r="AM47" s="91"/>
      <c r="AN47" s="135">
        <f>[1]Noon!AL12</f>
        <v>0</v>
      </c>
      <c r="AO47" s="135">
        <v>0</v>
      </c>
      <c r="AP47" s="135">
        <f>[1]Noon!AO12</f>
        <v>1.2</v>
      </c>
      <c r="AQ47" s="100">
        <v>1166</v>
      </c>
      <c r="AR47" s="169">
        <v>-159</v>
      </c>
      <c r="AS47" s="169">
        <v>-119.9</v>
      </c>
      <c r="AT47" s="170">
        <v>22.318000000000001</v>
      </c>
      <c r="AU47" s="169">
        <v>-158.9</v>
      </c>
      <c r="AV47" s="169">
        <v>-123.7</v>
      </c>
      <c r="AW47" s="170">
        <v>63.884999999999998</v>
      </c>
      <c r="AX47" s="169">
        <v>-159.4</v>
      </c>
      <c r="AY47" s="169">
        <v>-126.1</v>
      </c>
      <c r="AZ47" s="170">
        <v>2133.8229999999999</v>
      </c>
      <c r="BA47" s="169">
        <v>-159.19999999999999</v>
      </c>
      <c r="BB47" s="169">
        <v>-125.5</v>
      </c>
      <c r="BC47" s="170">
        <v>111.964</v>
      </c>
      <c r="BD47" s="99"/>
      <c r="BE47" s="96"/>
      <c r="BF47" s="99"/>
      <c r="BG47" s="96"/>
      <c r="BH47" s="101">
        <v>289</v>
      </c>
      <c r="BI47" s="102">
        <v>15.6</v>
      </c>
      <c r="BJ47" s="101">
        <v>6</v>
      </c>
      <c r="BK47" s="103">
        <v>4</v>
      </c>
      <c r="BL47" s="187" t="s">
        <v>127</v>
      </c>
      <c r="BM47" s="188"/>
      <c r="BN47" s="104">
        <v>289</v>
      </c>
      <c r="BO47" s="70"/>
      <c r="BP47" s="18"/>
    </row>
    <row r="48" spans="2:100" s="14" customFormat="1" ht="24.95" customHeight="1" x14ac:dyDescent="0.25">
      <c r="B48" s="92">
        <f>[1]Noon!C13</f>
        <v>45208</v>
      </c>
      <c r="C48" s="93">
        <f>[1]Noon!D13</f>
        <v>0.5</v>
      </c>
      <c r="D48" s="184" t="str">
        <f>[1]Noon!A13</f>
        <v>At Sea drifting</v>
      </c>
      <c r="E48" s="77"/>
      <c r="F48" s="77"/>
      <c r="G48" s="77"/>
      <c r="H48" s="175">
        <f t="shared" ref="H48:H68" si="5">IF(ISBLANK(C48),"",AT48+AW48+AZ48+BC48)</f>
        <v>0</v>
      </c>
      <c r="I48" s="176">
        <f t="shared" si="4"/>
        <v>2076.4525916473322</v>
      </c>
      <c r="J48" s="151">
        <f t="shared" si="1"/>
        <v>1482.8</v>
      </c>
      <c r="K48" s="151">
        <f t="shared" si="1"/>
        <v>0</v>
      </c>
      <c r="L48" s="151">
        <f t="shared" si="1"/>
        <v>237.99999999999997</v>
      </c>
      <c r="M48" s="130" t="s">
        <v>108</v>
      </c>
      <c r="N48" s="86">
        <f>'[1]GAS CONSUMPTION'!L14</f>
        <v>97.143851508120648</v>
      </c>
      <c r="O48" s="86">
        <f>'[1]GAS CONSUMPTION'!W14</f>
        <v>26.503480278422273</v>
      </c>
      <c r="P48" s="87">
        <f>'[1]GAS CONSUMPTION'!AA14</f>
        <v>1.7331786542923433</v>
      </c>
      <c r="Q48" s="152">
        <f t="shared" si="2"/>
        <v>125.38051044083527</v>
      </c>
      <c r="R48" s="87">
        <v>0</v>
      </c>
      <c r="S48" s="152">
        <f t="shared" si="3"/>
        <v>125.38051044083527</v>
      </c>
      <c r="T48" s="86">
        <f>[1]Noon!AM13</f>
        <v>0.2</v>
      </c>
      <c r="U48" s="91" t="s">
        <v>59</v>
      </c>
      <c r="V48" s="91"/>
      <c r="W48" s="91"/>
      <c r="X48" s="91"/>
      <c r="Y48" s="91">
        <f>[1]Noon!AN13</f>
        <v>0.2</v>
      </c>
      <c r="Z48" s="91" t="s">
        <v>59</v>
      </c>
      <c r="AA48" s="91"/>
      <c r="AB48" s="91"/>
      <c r="AC48" s="91"/>
      <c r="AD48" s="91">
        <v>0</v>
      </c>
      <c r="AE48" s="91" t="s">
        <v>59</v>
      </c>
      <c r="AF48" s="91"/>
      <c r="AG48" s="91"/>
      <c r="AH48" s="91"/>
      <c r="AI48" s="91">
        <f>[1]Noon!AG13</f>
        <v>0</v>
      </c>
      <c r="AJ48" s="91" t="s">
        <v>18</v>
      </c>
      <c r="AK48" s="91"/>
      <c r="AL48" s="91"/>
      <c r="AM48" s="91"/>
      <c r="AN48" s="135">
        <f>[1]Noon!AL13</f>
        <v>0</v>
      </c>
      <c r="AO48" s="135">
        <v>0</v>
      </c>
      <c r="AP48" s="135">
        <f>[1]Noon!AO13</f>
        <v>0.4</v>
      </c>
      <c r="AQ48" s="100"/>
      <c r="AR48" s="169"/>
      <c r="AS48" s="169"/>
      <c r="AT48" s="170"/>
      <c r="AU48" s="169"/>
      <c r="AV48" s="169"/>
      <c r="AW48" s="170"/>
      <c r="AX48" s="169"/>
      <c r="AY48" s="169"/>
      <c r="AZ48" s="170"/>
      <c r="BA48" s="169"/>
      <c r="BB48" s="169"/>
      <c r="BC48" s="170"/>
      <c r="BD48" s="99"/>
      <c r="BE48" s="96"/>
      <c r="BF48" s="99"/>
      <c r="BG48" s="96"/>
      <c r="BH48" s="101"/>
      <c r="BI48" s="102"/>
      <c r="BJ48" s="101"/>
      <c r="BK48" s="103"/>
      <c r="BL48" s="187"/>
      <c r="BM48" s="188"/>
      <c r="BN48" s="104"/>
      <c r="BO48" s="70"/>
      <c r="BP48" s="18"/>
    </row>
    <row r="49" spans="2:68" s="14" customFormat="1" ht="24.95" customHeight="1" x14ac:dyDescent="0.25">
      <c r="B49" s="92">
        <f>[1]Noon!C14</f>
        <v>45209</v>
      </c>
      <c r="C49" s="93">
        <f>[1]Noon!D14</f>
        <v>0.5</v>
      </c>
      <c r="D49" s="184" t="str">
        <f>[1]Noon!A14</f>
        <v>At Sea drifting</v>
      </c>
      <c r="E49" s="77"/>
      <c r="F49" s="77"/>
      <c r="G49" s="77"/>
      <c r="H49" s="175">
        <f t="shared" si="5"/>
        <v>0</v>
      </c>
      <c r="I49" s="176">
        <f t="shared" si="4"/>
        <v>1949.4920348027845</v>
      </c>
      <c r="J49" s="151">
        <f t="shared" si="1"/>
        <v>1482.8</v>
      </c>
      <c r="K49" s="151">
        <f t="shared" si="1"/>
        <v>0</v>
      </c>
      <c r="L49" s="151">
        <f t="shared" si="1"/>
        <v>236.99999999999997</v>
      </c>
      <c r="M49" s="130" t="s">
        <v>108</v>
      </c>
      <c r="N49" s="86">
        <f>'[1]GAS CONSUMPTION'!L15</f>
        <v>46.192575406032482</v>
      </c>
      <c r="O49" s="86">
        <f>'[1]GAS CONSUMPTION'!W15</f>
        <v>29.893271461716939</v>
      </c>
      <c r="P49" s="87">
        <f>'[1]GAS CONSUMPTION'!AA15</f>
        <v>50.874709976798144</v>
      </c>
      <c r="Q49" s="132">
        <f t="shared" si="2"/>
        <v>126.96055684454757</v>
      </c>
      <c r="R49" s="87">
        <v>0</v>
      </c>
      <c r="S49" s="132">
        <f t="shared" si="3"/>
        <v>126.96055684454757</v>
      </c>
      <c r="T49" s="86">
        <f>[1]Noon!AM14</f>
        <v>0.6</v>
      </c>
      <c r="U49" s="91" t="s">
        <v>59</v>
      </c>
      <c r="V49" s="91"/>
      <c r="W49" s="91"/>
      <c r="X49" s="91"/>
      <c r="Y49" s="91">
        <f>[1]Noon!AN14</f>
        <v>0.2</v>
      </c>
      <c r="Z49" s="91" t="s">
        <v>59</v>
      </c>
      <c r="AA49" s="91"/>
      <c r="AB49" s="91"/>
      <c r="AC49" s="91"/>
      <c r="AD49" s="91">
        <v>0</v>
      </c>
      <c r="AE49" s="91" t="s">
        <v>59</v>
      </c>
      <c r="AF49" s="91"/>
      <c r="AG49" s="91"/>
      <c r="AH49" s="91"/>
      <c r="AI49" s="91">
        <f>[1]Noon!AG14</f>
        <v>0</v>
      </c>
      <c r="AJ49" s="91" t="s">
        <v>18</v>
      </c>
      <c r="AK49" s="91"/>
      <c r="AL49" s="91"/>
      <c r="AM49" s="91"/>
      <c r="AN49" s="135">
        <f>[1]Noon!AL14</f>
        <v>0</v>
      </c>
      <c r="AO49" s="135">
        <v>0</v>
      </c>
      <c r="AP49" s="135">
        <f>[1]Noon!AO14</f>
        <v>1</v>
      </c>
      <c r="AQ49" s="100"/>
      <c r="AR49" s="169"/>
      <c r="AS49" s="169"/>
      <c r="AT49" s="170"/>
      <c r="AU49" s="169"/>
      <c r="AV49" s="169"/>
      <c r="AW49" s="170"/>
      <c r="AX49" s="169"/>
      <c r="AY49" s="169"/>
      <c r="AZ49" s="170"/>
      <c r="BA49" s="169"/>
      <c r="BB49" s="169"/>
      <c r="BC49" s="170"/>
      <c r="BD49" s="99"/>
      <c r="BE49" s="96"/>
      <c r="BF49" s="99"/>
      <c r="BG49" s="96"/>
      <c r="BH49" s="101"/>
      <c r="BI49" s="102"/>
      <c r="BJ49" s="101"/>
      <c r="BK49" s="103"/>
      <c r="BL49" s="187"/>
      <c r="BM49" s="188"/>
      <c r="BN49" s="104"/>
      <c r="BO49" s="70"/>
      <c r="BP49" s="18"/>
    </row>
    <row r="50" spans="2:68" s="14" customFormat="1" ht="24.95" customHeight="1" x14ac:dyDescent="0.25">
      <c r="B50" s="92">
        <f>[1]Noon!C15</f>
        <v>45210</v>
      </c>
      <c r="C50" s="93">
        <f>[1]Noon!D15</f>
        <v>0.5</v>
      </c>
      <c r="D50" s="184" t="str">
        <f>[1]Noon!A15</f>
        <v>At Sea drifting</v>
      </c>
      <c r="E50" s="77"/>
      <c r="F50" s="77"/>
      <c r="G50" s="77"/>
      <c r="H50" s="175">
        <f t="shared" si="5"/>
        <v>0</v>
      </c>
      <c r="I50" s="176">
        <f t="shared" si="4"/>
        <v>1842.3110603248263</v>
      </c>
      <c r="J50" s="151">
        <f t="shared" si="1"/>
        <v>1482.8</v>
      </c>
      <c r="K50" s="151">
        <f t="shared" si="1"/>
        <v>0</v>
      </c>
      <c r="L50" s="151">
        <f t="shared" si="1"/>
        <v>232.69999999999996</v>
      </c>
      <c r="M50" s="130" t="s">
        <v>108</v>
      </c>
      <c r="N50" s="86">
        <f>'[1]GAS CONSUMPTION'!L16</f>
        <v>0</v>
      </c>
      <c r="O50" s="86">
        <f>'[1]GAS CONSUMPTION'!W16</f>
        <v>28.953596287703014</v>
      </c>
      <c r="P50" s="87">
        <f>'[1]GAS CONSUMPTION'!AA16</f>
        <v>78.227378190255223</v>
      </c>
      <c r="Q50" s="132">
        <f t="shared" si="2"/>
        <v>107.18097447795824</v>
      </c>
      <c r="R50" s="87">
        <v>0</v>
      </c>
      <c r="S50" s="132">
        <f t="shared" si="3"/>
        <v>107.18097447795824</v>
      </c>
      <c r="T50" s="86">
        <f>[1]Noon!AM15</f>
        <v>0.4</v>
      </c>
      <c r="U50" s="91" t="s">
        <v>59</v>
      </c>
      <c r="V50" s="91"/>
      <c r="W50" s="91"/>
      <c r="X50" s="91"/>
      <c r="Y50" s="91">
        <f>[1]Noon!AN15</f>
        <v>0.2</v>
      </c>
      <c r="Z50" s="91" t="s">
        <v>59</v>
      </c>
      <c r="AA50" s="91"/>
      <c r="AB50" s="91"/>
      <c r="AC50" s="91"/>
      <c r="AD50" s="91">
        <v>0</v>
      </c>
      <c r="AE50" s="91" t="s">
        <v>59</v>
      </c>
      <c r="AF50" s="91"/>
      <c r="AG50" s="91"/>
      <c r="AH50" s="91"/>
      <c r="AI50" s="91">
        <f>[1]Noon!AG15</f>
        <v>0</v>
      </c>
      <c r="AJ50" s="91" t="s">
        <v>18</v>
      </c>
      <c r="AK50" s="91"/>
      <c r="AL50" s="91"/>
      <c r="AM50" s="91"/>
      <c r="AN50" s="135">
        <f>[1]Noon!AL15</f>
        <v>0</v>
      </c>
      <c r="AO50" s="135">
        <v>0</v>
      </c>
      <c r="AP50" s="135">
        <f>[1]Noon!AO15</f>
        <v>4.3</v>
      </c>
      <c r="AQ50" s="105"/>
      <c r="AR50" s="169"/>
      <c r="AS50" s="169"/>
      <c r="AT50" s="170"/>
      <c r="AU50" s="169"/>
      <c r="AV50" s="169"/>
      <c r="AW50" s="170"/>
      <c r="AX50" s="169"/>
      <c r="AY50" s="169"/>
      <c r="AZ50" s="170"/>
      <c r="BA50" s="169"/>
      <c r="BB50" s="169"/>
      <c r="BC50" s="170"/>
      <c r="BD50" s="99"/>
      <c r="BE50" s="96"/>
      <c r="BF50" s="99"/>
      <c r="BG50" s="96"/>
      <c r="BH50" s="101"/>
      <c r="BI50" s="102"/>
      <c r="BJ50" s="101"/>
      <c r="BK50" s="103"/>
      <c r="BL50" s="187"/>
      <c r="BM50" s="188"/>
      <c r="BN50" s="104"/>
      <c r="BO50" s="70"/>
      <c r="BP50" s="18"/>
    </row>
    <row r="51" spans="2:68" s="58" customFormat="1" ht="24.95" customHeight="1" x14ac:dyDescent="0.25">
      <c r="B51" s="92">
        <f>[1]Noon!C16</f>
        <v>45210</v>
      </c>
      <c r="C51" s="93">
        <f>[1]Noon!D16</f>
        <v>0.77916666666666667</v>
      </c>
      <c r="D51" s="184" t="str">
        <f>[1]Noon!A16</f>
        <v>Standby</v>
      </c>
      <c r="E51" s="77"/>
      <c r="F51" s="77"/>
      <c r="G51" s="77"/>
      <c r="H51" s="175">
        <f t="shared" si="5"/>
        <v>0</v>
      </c>
      <c r="I51" s="176">
        <f t="shared" si="4"/>
        <v>1798.4108283062649</v>
      </c>
      <c r="J51" s="151">
        <f t="shared" si="1"/>
        <v>1482.8</v>
      </c>
      <c r="K51" s="151">
        <f t="shared" si="1"/>
        <v>0</v>
      </c>
      <c r="L51" s="151">
        <f t="shared" si="1"/>
        <v>231.29999999999995</v>
      </c>
      <c r="M51" s="130" t="s">
        <v>108</v>
      </c>
      <c r="N51" s="86">
        <f>'[1]GAS CONSUMPTION'!L17</f>
        <v>0</v>
      </c>
      <c r="O51" s="86">
        <f>'[1]GAS CONSUMPTION'!W17</f>
        <v>8.7192575406032482</v>
      </c>
      <c r="P51" s="87">
        <f>'[1]GAS CONSUMPTION'!AA17</f>
        <v>35.180974477958237</v>
      </c>
      <c r="Q51" s="132">
        <f t="shared" si="2"/>
        <v>43.900232018561482</v>
      </c>
      <c r="R51" s="87">
        <v>0</v>
      </c>
      <c r="S51" s="132">
        <f t="shared" si="3"/>
        <v>43.900232018561482</v>
      </c>
      <c r="T51" s="86">
        <f>[1]Noon!AM16</f>
        <v>0.2</v>
      </c>
      <c r="U51" s="91" t="s">
        <v>59</v>
      </c>
      <c r="V51" s="91"/>
      <c r="W51" s="91"/>
      <c r="X51" s="91"/>
      <c r="Y51" s="91">
        <f>[1]Noon!AN16</f>
        <v>0.1</v>
      </c>
      <c r="Z51" s="91" t="s">
        <v>59</v>
      </c>
      <c r="AA51" s="91"/>
      <c r="AB51" s="91"/>
      <c r="AC51" s="91"/>
      <c r="AD51" s="91">
        <v>0</v>
      </c>
      <c r="AE51" s="91" t="s">
        <v>59</v>
      </c>
      <c r="AF51" s="91"/>
      <c r="AG51" s="91"/>
      <c r="AH51" s="91"/>
      <c r="AI51" s="91">
        <f>[1]Noon!AG16</f>
        <v>0</v>
      </c>
      <c r="AJ51" s="91" t="s">
        <v>18</v>
      </c>
      <c r="AK51" s="91"/>
      <c r="AL51" s="91"/>
      <c r="AM51" s="91"/>
      <c r="AN51" s="135">
        <f>[1]Noon!AL16</f>
        <v>0</v>
      </c>
      <c r="AO51" s="135">
        <v>0</v>
      </c>
      <c r="AP51" s="135">
        <f>[1]Noon!AO16</f>
        <v>1.4</v>
      </c>
      <c r="AQ51" s="105"/>
      <c r="AR51" s="169"/>
      <c r="AS51" s="169"/>
      <c r="AT51" s="170"/>
      <c r="AU51" s="169"/>
      <c r="AV51" s="169"/>
      <c r="AW51" s="170"/>
      <c r="AX51" s="169"/>
      <c r="AY51" s="169"/>
      <c r="AZ51" s="170"/>
      <c r="BA51" s="169"/>
      <c r="BB51" s="169"/>
      <c r="BC51" s="170"/>
      <c r="BD51" s="99"/>
      <c r="BE51" s="96"/>
      <c r="BF51" s="99"/>
      <c r="BG51" s="96"/>
      <c r="BH51" s="101"/>
      <c r="BI51" s="102"/>
      <c r="BJ51" s="101"/>
      <c r="BK51" s="103"/>
      <c r="BL51" s="187"/>
      <c r="BM51" s="188"/>
      <c r="BN51" s="104"/>
      <c r="BO51" s="70"/>
      <c r="BP51" s="57"/>
    </row>
    <row r="52" spans="2:68" s="14" customFormat="1" ht="24.95" customHeight="1" x14ac:dyDescent="0.25">
      <c r="B52" s="92">
        <f>[1]Noon!C17</f>
        <v>45211</v>
      </c>
      <c r="C52" s="93">
        <f>[1]Noon!D17</f>
        <v>0.5</v>
      </c>
      <c r="D52" s="184" t="str">
        <f>[1]Noon!A17</f>
        <v xml:space="preserve">Cargo Operation </v>
      </c>
      <c r="E52" s="77"/>
      <c r="F52" s="77"/>
      <c r="G52" s="77"/>
      <c r="H52" s="175">
        <f t="shared" si="5"/>
        <v>0</v>
      </c>
      <c r="I52" s="176">
        <f t="shared" si="4"/>
        <v>1763.0442389791187</v>
      </c>
      <c r="J52" s="151">
        <f t="shared" si="1"/>
        <v>1482.8</v>
      </c>
      <c r="K52" s="151">
        <f t="shared" si="1"/>
        <v>0</v>
      </c>
      <c r="L52" s="151">
        <f t="shared" si="1"/>
        <v>229.29999999999995</v>
      </c>
      <c r="M52" s="130" t="s">
        <v>108</v>
      </c>
      <c r="N52" s="86">
        <f>'[1]GAS CONSUMPTION'!L18</f>
        <v>0</v>
      </c>
      <c r="O52" s="86">
        <f>'[1]GAS CONSUMPTION'!W18</f>
        <v>25.677494199535964</v>
      </c>
      <c r="P52" s="87">
        <f>'[1]GAS CONSUMPTION'!AA18</f>
        <v>9.6890951276102086</v>
      </c>
      <c r="Q52" s="132">
        <f t="shared" si="2"/>
        <v>35.366589327146173</v>
      </c>
      <c r="R52" s="87">
        <v>0</v>
      </c>
      <c r="S52" s="132">
        <f t="shared" si="3"/>
        <v>35.366589327146173</v>
      </c>
      <c r="T52" s="86">
        <f>[1]Noon!AM17</f>
        <v>0</v>
      </c>
      <c r="U52" s="91" t="s">
        <v>59</v>
      </c>
      <c r="V52" s="91"/>
      <c r="W52" s="91"/>
      <c r="X52" s="91"/>
      <c r="Y52" s="91">
        <f>[1]Noon!AN17</f>
        <v>0.2</v>
      </c>
      <c r="Z52" s="91" t="s">
        <v>59</v>
      </c>
      <c r="AA52" s="91"/>
      <c r="AB52" s="91"/>
      <c r="AC52" s="91"/>
      <c r="AD52" s="91">
        <v>0</v>
      </c>
      <c r="AE52" s="91" t="s">
        <v>59</v>
      </c>
      <c r="AF52" s="91"/>
      <c r="AG52" s="91"/>
      <c r="AH52" s="91"/>
      <c r="AI52" s="91">
        <f>[1]Noon!AG17</f>
        <v>0</v>
      </c>
      <c r="AJ52" s="91" t="s">
        <v>18</v>
      </c>
      <c r="AK52" s="91"/>
      <c r="AL52" s="91"/>
      <c r="AM52" s="91"/>
      <c r="AN52" s="135">
        <f>[1]Noon!AL17</f>
        <v>0</v>
      </c>
      <c r="AO52" s="135">
        <v>0</v>
      </c>
      <c r="AP52" s="135">
        <f>[1]Noon!AO17</f>
        <v>2</v>
      </c>
      <c r="AQ52" s="105"/>
      <c r="AR52" s="169"/>
      <c r="AS52" s="169"/>
      <c r="AT52" s="170"/>
      <c r="AU52" s="169"/>
      <c r="AV52" s="169"/>
      <c r="AW52" s="170"/>
      <c r="AX52" s="169"/>
      <c r="AY52" s="169"/>
      <c r="AZ52" s="170"/>
      <c r="BA52" s="169"/>
      <c r="BB52" s="169"/>
      <c r="BC52" s="170"/>
      <c r="BD52" s="99"/>
      <c r="BE52" s="96"/>
      <c r="BF52" s="99"/>
      <c r="BG52" s="96"/>
      <c r="BH52" s="101"/>
      <c r="BI52" s="102"/>
      <c r="BJ52" s="101"/>
      <c r="BK52" s="103"/>
      <c r="BL52" s="187"/>
      <c r="BM52" s="188"/>
      <c r="BN52" s="104"/>
      <c r="BO52" s="70"/>
      <c r="BP52" s="18"/>
    </row>
    <row r="53" spans="2:68" s="14" customFormat="1" ht="24.95" customHeight="1" x14ac:dyDescent="0.25">
      <c r="B53" s="92">
        <f>[1]Noon!C18</f>
        <v>45211</v>
      </c>
      <c r="C53" s="93">
        <f>[1]Noon!D18</f>
        <v>0.5</v>
      </c>
      <c r="D53" s="184" t="str">
        <f>[1]Noon!A18</f>
        <v>At Sea Steaming</v>
      </c>
      <c r="E53" s="77"/>
      <c r="F53" s="77"/>
      <c r="G53" s="77"/>
      <c r="H53" s="175">
        <f t="shared" si="5"/>
        <v>0</v>
      </c>
      <c r="I53" s="176" t="e">
        <f t="shared" si="4"/>
        <v>#VALUE!</v>
      </c>
      <c r="J53" s="151">
        <f t="shared" si="1"/>
        <v>1482.8</v>
      </c>
      <c r="K53" s="151">
        <f t="shared" si="1"/>
        <v>0</v>
      </c>
      <c r="L53" s="151">
        <f t="shared" si="1"/>
        <v>229.29999999999995</v>
      </c>
      <c r="M53" s="130" t="s">
        <v>108</v>
      </c>
      <c r="N53" s="86" t="e">
        <f>'[1]GAS CONSUMPTION'!L19</f>
        <v>#VALUE!</v>
      </c>
      <c r="O53" s="86">
        <f>'[1]GAS CONSUMPTION'!W19</f>
        <v>-14717.559164733178</v>
      </c>
      <c r="P53" s="87" t="e">
        <f>'[1]GAS CONSUMPTION'!AA19</f>
        <v>#VALUE!</v>
      </c>
      <c r="Q53" s="132" t="e">
        <f t="shared" si="2"/>
        <v>#VALUE!</v>
      </c>
      <c r="R53" s="87">
        <v>0</v>
      </c>
      <c r="S53" s="132" t="e">
        <f t="shared" si="3"/>
        <v>#VALUE!</v>
      </c>
      <c r="T53" s="86">
        <f>[1]Noon!AM18</f>
        <v>0</v>
      </c>
      <c r="U53" s="91" t="s">
        <v>59</v>
      </c>
      <c r="V53" s="91"/>
      <c r="W53" s="91"/>
      <c r="X53" s="91"/>
      <c r="Y53" s="91">
        <f>[1]Noon!AN18</f>
        <v>0</v>
      </c>
      <c r="Z53" s="91" t="s">
        <v>59</v>
      </c>
      <c r="AA53" s="91"/>
      <c r="AB53" s="91"/>
      <c r="AC53" s="91"/>
      <c r="AD53" s="91">
        <v>0</v>
      </c>
      <c r="AE53" s="91" t="s">
        <v>59</v>
      </c>
      <c r="AF53" s="91"/>
      <c r="AG53" s="91"/>
      <c r="AH53" s="91"/>
      <c r="AI53" s="91">
        <f>[1]Noon!AG18</f>
        <v>0</v>
      </c>
      <c r="AJ53" s="91" t="s">
        <v>18</v>
      </c>
      <c r="AK53" s="91"/>
      <c r="AL53" s="91"/>
      <c r="AM53" s="91"/>
      <c r="AN53" s="135">
        <f>[1]Noon!AL18</f>
        <v>0</v>
      </c>
      <c r="AO53" s="135">
        <v>0</v>
      </c>
      <c r="AP53" s="135">
        <f>[1]Noon!AO18</f>
        <v>0</v>
      </c>
      <c r="AQ53" s="105"/>
      <c r="AR53" s="169"/>
      <c r="AS53" s="169"/>
      <c r="AT53" s="170"/>
      <c r="AU53" s="169"/>
      <c r="AV53" s="169"/>
      <c r="AW53" s="170"/>
      <c r="AX53" s="169"/>
      <c r="AY53" s="169"/>
      <c r="AZ53" s="170"/>
      <c r="BA53" s="169"/>
      <c r="BB53" s="169"/>
      <c r="BC53" s="170"/>
      <c r="BD53" s="99"/>
      <c r="BE53" s="96"/>
      <c r="BF53" s="99"/>
      <c r="BG53" s="96"/>
      <c r="BH53" s="101"/>
      <c r="BI53" s="102"/>
      <c r="BJ53" s="101"/>
      <c r="BK53" s="103"/>
      <c r="BL53" s="187"/>
      <c r="BM53" s="188"/>
      <c r="BN53" s="104"/>
      <c r="BO53" s="70"/>
      <c r="BP53" s="18"/>
    </row>
    <row r="54" spans="2:68" s="14" customFormat="1" ht="24.95" customHeight="1" x14ac:dyDescent="0.25">
      <c r="B54" s="92">
        <f>[1]Noon!C19</f>
        <v>45212</v>
      </c>
      <c r="C54" s="93">
        <f>[1]Noon!D19</f>
        <v>0.5</v>
      </c>
      <c r="D54" s="184" t="str">
        <f>[1]Noon!A19</f>
        <v>At Sea Steaming</v>
      </c>
      <c r="E54" s="77"/>
      <c r="F54" s="77"/>
      <c r="G54" s="77"/>
      <c r="H54" s="175">
        <f t="shared" si="5"/>
        <v>0</v>
      </c>
      <c r="I54" s="176" t="e">
        <f t="shared" si="4"/>
        <v>#VALUE!</v>
      </c>
      <c r="J54" s="151">
        <f t="shared" si="1"/>
        <v>1482.8</v>
      </c>
      <c r="K54" s="151">
        <f t="shared" si="1"/>
        <v>0</v>
      </c>
      <c r="L54" s="151">
        <f t="shared" si="1"/>
        <v>229.29999999999995</v>
      </c>
      <c r="M54" s="130" t="s">
        <v>108</v>
      </c>
      <c r="N54" s="86" t="e">
        <f>'[1]GAS CONSUMPTION'!L20</f>
        <v>#VALUE!</v>
      </c>
      <c r="O54" s="86">
        <f>'[1]GAS CONSUMPTION'!W20</f>
        <v>0</v>
      </c>
      <c r="P54" s="87" t="e">
        <f>'[1]GAS CONSUMPTION'!AA20</f>
        <v>#VALUE!</v>
      </c>
      <c r="Q54" s="132" t="e">
        <f t="shared" si="2"/>
        <v>#VALUE!</v>
      </c>
      <c r="R54" s="87">
        <v>0</v>
      </c>
      <c r="S54" s="132" t="e">
        <f t="shared" si="3"/>
        <v>#VALUE!</v>
      </c>
      <c r="T54" s="86">
        <f>[1]Noon!AM19</f>
        <v>0</v>
      </c>
      <c r="U54" s="91" t="s">
        <v>59</v>
      </c>
      <c r="V54" s="91"/>
      <c r="W54" s="91"/>
      <c r="X54" s="91"/>
      <c r="Y54" s="91">
        <f>[1]Noon!AN19</f>
        <v>0</v>
      </c>
      <c r="Z54" s="91" t="s">
        <v>59</v>
      </c>
      <c r="AA54" s="91"/>
      <c r="AB54" s="91"/>
      <c r="AC54" s="91"/>
      <c r="AD54" s="91">
        <v>0</v>
      </c>
      <c r="AE54" s="91" t="s">
        <v>59</v>
      </c>
      <c r="AF54" s="91"/>
      <c r="AG54" s="91"/>
      <c r="AH54" s="91"/>
      <c r="AI54" s="91">
        <f>[1]Noon!AG19</f>
        <v>0</v>
      </c>
      <c r="AJ54" s="91" t="s">
        <v>18</v>
      </c>
      <c r="AK54" s="91"/>
      <c r="AL54" s="91"/>
      <c r="AM54" s="91"/>
      <c r="AN54" s="135">
        <f>[1]Noon!AL19</f>
        <v>0</v>
      </c>
      <c r="AO54" s="135">
        <v>0</v>
      </c>
      <c r="AP54" s="135">
        <f>[1]Noon!AO19</f>
        <v>0</v>
      </c>
      <c r="AQ54" s="105"/>
      <c r="AR54" s="169"/>
      <c r="AS54" s="169"/>
      <c r="AT54" s="170"/>
      <c r="AU54" s="169"/>
      <c r="AV54" s="169"/>
      <c r="AW54" s="170"/>
      <c r="AX54" s="169"/>
      <c r="AY54" s="169"/>
      <c r="AZ54" s="170"/>
      <c r="BA54" s="169"/>
      <c r="BB54" s="169"/>
      <c r="BC54" s="170"/>
      <c r="BD54" s="99"/>
      <c r="BE54" s="96"/>
      <c r="BF54" s="99"/>
      <c r="BG54" s="96"/>
      <c r="BH54" s="101"/>
      <c r="BI54" s="102"/>
      <c r="BJ54" s="101"/>
      <c r="BK54" s="103"/>
      <c r="BL54" s="187"/>
      <c r="BM54" s="188"/>
      <c r="BN54" s="104"/>
      <c r="BO54" s="70"/>
      <c r="BP54" s="18"/>
    </row>
    <row r="55" spans="2:68" s="14" customFormat="1" ht="24.95" customHeight="1" x14ac:dyDescent="0.25">
      <c r="B55" s="92">
        <f>[1]Noon!C20</f>
        <v>0</v>
      </c>
      <c r="C55" s="93">
        <f>[1]Noon!D20</f>
        <v>0</v>
      </c>
      <c r="D55" s="184" t="str">
        <f>[1]Noon!A20</f>
        <v>At Sea drifting</v>
      </c>
      <c r="E55" s="77"/>
      <c r="F55" s="77"/>
      <c r="G55" s="77"/>
      <c r="H55" s="175">
        <f t="shared" si="5"/>
        <v>0</v>
      </c>
      <c r="I55" s="176" t="e">
        <f t="shared" si="4"/>
        <v>#VALUE!</v>
      </c>
      <c r="J55" s="151">
        <f t="shared" si="1"/>
        <v>1482.8</v>
      </c>
      <c r="K55" s="151">
        <f t="shared" si="1"/>
        <v>0</v>
      </c>
      <c r="L55" s="151">
        <f t="shared" si="1"/>
        <v>229.29999999999995</v>
      </c>
      <c r="M55" s="130" t="s">
        <v>108</v>
      </c>
      <c r="N55" s="86" t="e">
        <f>'[1]GAS CONSUMPTION'!L21</f>
        <v>#VALUE!</v>
      </c>
      <c r="O55" s="86">
        <f>'[1]GAS CONSUMPTION'!W21</f>
        <v>0</v>
      </c>
      <c r="P55" s="87" t="e">
        <f>'[1]GAS CONSUMPTION'!AA21</f>
        <v>#VALUE!</v>
      </c>
      <c r="Q55" s="132" t="e">
        <f t="shared" si="2"/>
        <v>#VALUE!</v>
      </c>
      <c r="R55" s="87">
        <v>0</v>
      </c>
      <c r="S55" s="132" t="e">
        <f t="shared" si="3"/>
        <v>#VALUE!</v>
      </c>
      <c r="T55" s="86">
        <f>[1]Noon!AM20</f>
        <v>0</v>
      </c>
      <c r="U55" s="91" t="s">
        <v>59</v>
      </c>
      <c r="V55" s="91"/>
      <c r="W55" s="91"/>
      <c r="X55" s="91"/>
      <c r="Y55" s="91">
        <f>[1]Noon!AN20</f>
        <v>0</v>
      </c>
      <c r="Z55" s="91" t="s">
        <v>59</v>
      </c>
      <c r="AA55" s="91"/>
      <c r="AB55" s="91"/>
      <c r="AC55" s="91"/>
      <c r="AD55" s="91">
        <v>0</v>
      </c>
      <c r="AE55" s="91" t="s">
        <v>59</v>
      </c>
      <c r="AF55" s="91"/>
      <c r="AG55" s="91"/>
      <c r="AH55" s="91"/>
      <c r="AI55" s="91">
        <f>[1]Noon!AG20</f>
        <v>0</v>
      </c>
      <c r="AJ55" s="91" t="s">
        <v>59</v>
      </c>
      <c r="AK55" s="91"/>
      <c r="AL55" s="91"/>
      <c r="AM55" s="91"/>
      <c r="AN55" s="135">
        <f>[1]Noon!AL20</f>
        <v>0</v>
      </c>
      <c r="AO55" s="135">
        <v>0</v>
      </c>
      <c r="AP55" s="135">
        <f>[1]Noon!AO20</f>
        <v>0</v>
      </c>
      <c r="AQ55" s="105"/>
      <c r="AR55" s="169"/>
      <c r="AS55" s="169"/>
      <c r="AT55" s="170"/>
      <c r="AU55" s="169"/>
      <c r="AV55" s="169"/>
      <c r="AW55" s="170"/>
      <c r="AX55" s="169"/>
      <c r="AY55" s="169"/>
      <c r="AZ55" s="170"/>
      <c r="BA55" s="169"/>
      <c r="BB55" s="169"/>
      <c r="BC55" s="170"/>
      <c r="BD55" s="99"/>
      <c r="BE55" s="96"/>
      <c r="BF55" s="99"/>
      <c r="BG55" s="96"/>
      <c r="BH55" s="101"/>
      <c r="BI55" s="102"/>
      <c r="BJ55" s="101"/>
      <c r="BK55" s="103"/>
      <c r="BL55" s="187"/>
      <c r="BM55" s="188"/>
      <c r="BN55" s="104"/>
      <c r="BO55" s="70"/>
      <c r="BP55" s="18"/>
    </row>
    <row r="56" spans="2:68" s="14" customFormat="1" ht="24.95" customHeight="1" x14ac:dyDescent="0.25">
      <c r="B56" s="92">
        <f>[1]Noon!C21</f>
        <v>0</v>
      </c>
      <c r="C56" s="93">
        <f>[1]Noon!D21</f>
        <v>0</v>
      </c>
      <c r="D56" s="184">
        <f>[1]Noon!A21</f>
        <v>0</v>
      </c>
      <c r="E56" s="77"/>
      <c r="F56" s="77"/>
      <c r="G56" s="77"/>
      <c r="H56" s="175">
        <f t="shared" si="5"/>
        <v>0</v>
      </c>
      <c r="I56" s="176" t="e">
        <f t="shared" si="4"/>
        <v>#VALUE!</v>
      </c>
      <c r="J56" s="151">
        <f t="shared" si="1"/>
        <v>1482.8</v>
      </c>
      <c r="K56" s="151">
        <f t="shared" si="1"/>
        <v>0</v>
      </c>
      <c r="L56" s="151">
        <f t="shared" si="1"/>
        <v>229.29999999999995</v>
      </c>
      <c r="M56" s="130" t="s">
        <v>108</v>
      </c>
      <c r="N56" s="86" t="e">
        <f>'[1]GAS CONSUMPTION'!L22</f>
        <v>#VALUE!</v>
      </c>
      <c r="O56" s="86">
        <f>'[1]GAS CONSUMPTION'!W22</f>
        <v>0</v>
      </c>
      <c r="P56" s="87" t="e">
        <f>'[1]GAS CONSUMPTION'!AA22</f>
        <v>#VALUE!</v>
      </c>
      <c r="Q56" s="132" t="e">
        <f t="shared" si="2"/>
        <v>#VALUE!</v>
      </c>
      <c r="R56" s="87">
        <v>0</v>
      </c>
      <c r="S56" s="132" t="e">
        <f t="shared" si="3"/>
        <v>#VALUE!</v>
      </c>
      <c r="T56" s="86">
        <f>[1]Noon!AM21</f>
        <v>0</v>
      </c>
      <c r="U56" s="91" t="s">
        <v>59</v>
      </c>
      <c r="V56" s="91"/>
      <c r="W56" s="91"/>
      <c r="X56" s="91"/>
      <c r="Y56" s="91">
        <f>[1]Noon!AN21</f>
        <v>0</v>
      </c>
      <c r="Z56" s="91" t="s">
        <v>59</v>
      </c>
      <c r="AA56" s="91"/>
      <c r="AB56" s="91"/>
      <c r="AC56" s="91"/>
      <c r="AD56" s="91">
        <v>0</v>
      </c>
      <c r="AE56" s="91" t="s">
        <v>59</v>
      </c>
      <c r="AF56" s="91"/>
      <c r="AG56" s="91"/>
      <c r="AH56" s="91"/>
      <c r="AI56" s="91">
        <f>[1]Noon!AG21</f>
        <v>0</v>
      </c>
      <c r="AJ56" s="91" t="s">
        <v>18</v>
      </c>
      <c r="AK56" s="91"/>
      <c r="AL56" s="91"/>
      <c r="AM56" s="91"/>
      <c r="AN56" s="135">
        <f>[1]Noon!AL21</f>
        <v>0</v>
      </c>
      <c r="AO56" s="135">
        <v>0</v>
      </c>
      <c r="AP56" s="135">
        <f>[1]Noon!AO21</f>
        <v>0</v>
      </c>
      <c r="AQ56" s="105"/>
      <c r="AR56" s="169"/>
      <c r="AS56" s="169"/>
      <c r="AT56" s="170"/>
      <c r="AU56" s="169"/>
      <c r="AV56" s="169"/>
      <c r="AW56" s="170"/>
      <c r="AX56" s="169"/>
      <c r="AY56" s="169"/>
      <c r="AZ56" s="170"/>
      <c r="BA56" s="169"/>
      <c r="BB56" s="169"/>
      <c r="BC56" s="170"/>
      <c r="BD56" s="99"/>
      <c r="BE56" s="96"/>
      <c r="BF56" s="99"/>
      <c r="BG56" s="96"/>
      <c r="BH56" s="101"/>
      <c r="BI56" s="102"/>
      <c r="BJ56" s="101"/>
      <c r="BK56" s="103"/>
      <c r="BL56" s="187"/>
      <c r="BM56" s="188"/>
      <c r="BN56" s="104"/>
      <c r="BO56" s="70"/>
      <c r="BP56" s="18"/>
    </row>
    <row r="57" spans="2:68" s="14" customFormat="1" ht="24.95" customHeight="1" x14ac:dyDescent="0.25">
      <c r="B57" s="92">
        <f>[1]Noon!C22</f>
        <v>0</v>
      </c>
      <c r="C57" s="93">
        <f>[1]Noon!D22</f>
        <v>0</v>
      </c>
      <c r="D57" s="184">
        <f>[1]Noon!A22</f>
        <v>0</v>
      </c>
      <c r="E57" s="77"/>
      <c r="F57" s="77"/>
      <c r="G57" s="77"/>
      <c r="H57" s="175">
        <f t="shared" si="5"/>
        <v>0</v>
      </c>
      <c r="I57" s="176" t="e">
        <f t="shared" si="4"/>
        <v>#VALUE!</v>
      </c>
      <c r="J57" s="151">
        <f t="shared" ref="J57:J77" si="6">J56-AN57</f>
        <v>1482.8</v>
      </c>
      <c r="K57" s="151">
        <f t="shared" ref="K57:L72" si="7">K56-AO57</f>
        <v>0</v>
      </c>
      <c r="L57" s="151">
        <f t="shared" si="7"/>
        <v>229.29999999999995</v>
      </c>
      <c r="M57" s="130" t="s">
        <v>108</v>
      </c>
      <c r="N57" s="86" t="e">
        <f>'[1]GAS CONSUMPTION'!L23</f>
        <v>#VALUE!</v>
      </c>
      <c r="O57" s="86">
        <f>'[1]GAS CONSUMPTION'!W23</f>
        <v>0</v>
      </c>
      <c r="P57" s="87" t="e">
        <f>'[1]GAS CONSUMPTION'!AA23</f>
        <v>#VALUE!</v>
      </c>
      <c r="Q57" s="132" t="e">
        <f t="shared" ref="Q57:Q65" si="8">O57+N57+P57</f>
        <v>#VALUE!</v>
      </c>
      <c r="R57" s="87">
        <v>0</v>
      </c>
      <c r="S57" s="132" t="e">
        <f t="shared" si="3"/>
        <v>#VALUE!</v>
      </c>
      <c r="T57" s="86">
        <f>[1]Noon!AM22</f>
        <v>0</v>
      </c>
      <c r="U57" s="91" t="s">
        <v>59</v>
      </c>
      <c r="V57" s="91"/>
      <c r="W57" s="91"/>
      <c r="X57" s="91"/>
      <c r="Y57" s="91">
        <f>[1]Noon!AN22</f>
        <v>0</v>
      </c>
      <c r="Z57" s="91" t="s">
        <v>59</v>
      </c>
      <c r="AA57" s="91"/>
      <c r="AB57" s="91"/>
      <c r="AC57" s="91"/>
      <c r="AD57" s="91">
        <v>0</v>
      </c>
      <c r="AE57" s="91" t="s">
        <v>59</v>
      </c>
      <c r="AF57" s="91"/>
      <c r="AG57" s="91"/>
      <c r="AH57" s="91"/>
      <c r="AI57" s="91">
        <f>[1]Noon!AG22</f>
        <v>0</v>
      </c>
      <c r="AJ57" s="91" t="s">
        <v>18</v>
      </c>
      <c r="AK57" s="91"/>
      <c r="AL57" s="91"/>
      <c r="AM57" s="91"/>
      <c r="AN57" s="135">
        <f>[1]Noon!AL22</f>
        <v>0</v>
      </c>
      <c r="AO57" s="135">
        <v>0</v>
      </c>
      <c r="AP57" s="135">
        <f>[1]Noon!AO22</f>
        <v>0</v>
      </c>
      <c r="AQ57" s="105"/>
      <c r="AR57" s="169"/>
      <c r="AS57" s="169"/>
      <c r="AT57" s="170"/>
      <c r="AU57" s="169"/>
      <c r="AV57" s="169"/>
      <c r="AW57" s="170"/>
      <c r="AX57" s="169"/>
      <c r="AY57" s="169"/>
      <c r="AZ57" s="170"/>
      <c r="BA57" s="169"/>
      <c r="BB57" s="169"/>
      <c r="BC57" s="170"/>
      <c r="BD57" s="99"/>
      <c r="BE57" s="96"/>
      <c r="BF57" s="99"/>
      <c r="BG57" s="96"/>
      <c r="BH57" s="101"/>
      <c r="BI57" s="102"/>
      <c r="BJ57" s="101"/>
      <c r="BK57" s="103"/>
      <c r="BL57" s="187"/>
      <c r="BM57" s="188"/>
      <c r="BN57" s="104"/>
      <c r="BO57" s="70"/>
      <c r="BP57" s="18"/>
    </row>
    <row r="58" spans="2:68" s="14" customFormat="1" ht="24.95" customHeight="1" x14ac:dyDescent="0.25">
      <c r="B58" s="92">
        <f>[1]Noon!C23</f>
        <v>0</v>
      </c>
      <c r="C58" s="93">
        <f>[1]Noon!D23</f>
        <v>0</v>
      </c>
      <c r="D58" s="184">
        <f>[1]Noon!A23</f>
        <v>0</v>
      </c>
      <c r="E58" s="77"/>
      <c r="F58" s="77"/>
      <c r="G58" s="77"/>
      <c r="H58" s="175">
        <f t="shared" si="5"/>
        <v>0</v>
      </c>
      <c r="I58" s="176" t="e">
        <f t="shared" si="4"/>
        <v>#VALUE!</v>
      </c>
      <c r="J58" s="151">
        <f t="shared" si="6"/>
        <v>1482.8</v>
      </c>
      <c r="K58" s="151">
        <f t="shared" si="7"/>
        <v>0</v>
      </c>
      <c r="L58" s="151">
        <f t="shared" si="7"/>
        <v>229.29999999999995</v>
      </c>
      <c r="M58" s="130" t="s">
        <v>108</v>
      </c>
      <c r="N58" s="86" t="e">
        <f>'[1]GAS CONSUMPTION'!L24</f>
        <v>#VALUE!</v>
      </c>
      <c r="O58" s="86">
        <f>'[1]GAS CONSUMPTION'!W24</f>
        <v>0</v>
      </c>
      <c r="P58" s="87" t="e">
        <f>'[1]GAS CONSUMPTION'!AA24</f>
        <v>#VALUE!</v>
      </c>
      <c r="Q58" s="132" t="e">
        <f t="shared" si="8"/>
        <v>#VALUE!</v>
      </c>
      <c r="R58" s="87">
        <v>0</v>
      </c>
      <c r="S58" s="132" t="e">
        <f t="shared" si="3"/>
        <v>#VALUE!</v>
      </c>
      <c r="T58" s="86">
        <f>[1]Noon!AM23</f>
        <v>0</v>
      </c>
      <c r="U58" s="91" t="s">
        <v>59</v>
      </c>
      <c r="V58" s="91"/>
      <c r="W58" s="91"/>
      <c r="X58" s="91"/>
      <c r="Y58" s="91">
        <f>[1]Noon!AN23</f>
        <v>0</v>
      </c>
      <c r="Z58" s="91" t="s">
        <v>59</v>
      </c>
      <c r="AA58" s="91"/>
      <c r="AB58" s="91"/>
      <c r="AC58" s="91"/>
      <c r="AD58" s="91">
        <v>0</v>
      </c>
      <c r="AE58" s="91" t="s">
        <v>59</v>
      </c>
      <c r="AF58" s="91"/>
      <c r="AG58" s="91"/>
      <c r="AH58" s="91"/>
      <c r="AI58" s="91">
        <f>[1]Noon!AG23</f>
        <v>0</v>
      </c>
      <c r="AJ58" s="91" t="s">
        <v>18</v>
      </c>
      <c r="AK58" s="91"/>
      <c r="AL58" s="91"/>
      <c r="AM58" s="91"/>
      <c r="AN58" s="135">
        <f>[1]Noon!AL23</f>
        <v>0</v>
      </c>
      <c r="AO58" s="135">
        <v>0</v>
      </c>
      <c r="AP58" s="135">
        <f>[1]Noon!AO23</f>
        <v>0</v>
      </c>
      <c r="AQ58" s="105"/>
      <c r="AR58" s="169"/>
      <c r="AS58" s="169"/>
      <c r="AT58" s="170"/>
      <c r="AU58" s="169"/>
      <c r="AV58" s="169"/>
      <c r="AW58" s="170"/>
      <c r="AX58" s="169"/>
      <c r="AY58" s="169"/>
      <c r="AZ58" s="170"/>
      <c r="BA58" s="169"/>
      <c r="BB58" s="169"/>
      <c r="BC58" s="170"/>
      <c r="BD58" s="99"/>
      <c r="BE58" s="96"/>
      <c r="BF58" s="99"/>
      <c r="BG58" s="96"/>
      <c r="BH58" s="101"/>
      <c r="BI58" s="102"/>
      <c r="BJ58" s="101"/>
      <c r="BK58" s="103"/>
      <c r="BL58" s="187"/>
      <c r="BM58" s="188"/>
      <c r="BN58" s="104"/>
      <c r="BO58" s="70"/>
      <c r="BP58" s="18"/>
    </row>
    <row r="59" spans="2:68" s="14" customFormat="1" ht="24.95" customHeight="1" x14ac:dyDescent="0.25">
      <c r="B59" s="92">
        <f>[1]Noon!C24</f>
        <v>0</v>
      </c>
      <c r="C59" s="93">
        <f>[1]Noon!D24</f>
        <v>0</v>
      </c>
      <c r="D59" s="184">
        <f>[1]Noon!A24</f>
        <v>0</v>
      </c>
      <c r="E59" s="77"/>
      <c r="F59" s="77"/>
      <c r="G59" s="77"/>
      <c r="H59" s="175">
        <f t="shared" si="5"/>
        <v>0</v>
      </c>
      <c r="I59" s="176" t="e">
        <f t="shared" si="4"/>
        <v>#VALUE!</v>
      </c>
      <c r="J59" s="151">
        <f t="shared" si="6"/>
        <v>1482.8</v>
      </c>
      <c r="K59" s="151">
        <f t="shared" si="7"/>
        <v>0</v>
      </c>
      <c r="L59" s="151">
        <f t="shared" si="7"/>
        <v>229.29999999999995</v>
      </c>
      <c r="M59" s="130" t="s">
        <v>108</v>
      </c>
      <c r="N59" s="86" t="e">
        <f>'[1]GAS CONSUMPTION'!L25</f>
        <v>#VALUE!</v>
      </c>
      <c r="O59" s="86">
        <f>'[1]GAS CONSUMPTION'!W25</f>
        <v>0</v>
      </c>
      <c r="P59" s="87" t="e">
        <f>'[1]GAS CONSUMPTION'!AA25</f>
        <v>#VALUE!</v>
      </c>
      <c r="Q59" s="132" t="e">
        <f t="shared" si="8"/>
        <v>#VALUE!</v>
      </c>
      <c r="R59" s="87">
        <v>0</v>
      </c>
      <c r="S59" s="132" t="e">
        <f t="shared" si="3"/>
        <v>#VALUE!</v>
      </c>
      <c r="T59" s="86">
        <f>[1]Noon!AM24</f>
        <v>0</v>
      </c>
      <c r="U59" s="91" t="s">
        <v>59</v>
      </c>
      <c r="V59" s="91"/>
      <c r="W59" s="91"/>
      <c r="X59" s="91"/>
      <c r="Y59" s="91">
        <f>[1]Noon!AN24</f>
        <v>0</v>
      </c>
      <c r="Z59" s="91" t="s">
        <v>59</v>
      </c>
      <c r="AA59" s="91"/>
      <c r="AB59" s="91"/>
      <c r="AC59" s="91"/>
      <c r="AD59" s="91">
        <v>0</v>
      </c>
      <c r="AE59" s="91" t="s">
        <v>59</v>
      </c>
      <c r="AF59" s="91"/>
      <c r="AG59" s="91"/>
      <c r="AH59" s="91"/>
      <c r="AI59" s="91">
        <f>[1]Noon!AG24</f>
        <v>0</v>
      </c>
      <c r="AJ59" s="91" t="s">
        <v>18</v>
      </c>
      <c r="AK59" s="91"/>
      <c r="AL59" s="91"/>
      <c r="AM59" s="91"/>
      <c r="AN59" s="135">
        <f>[1]Noon!AL24</f>
        <v>0</v>
      </c>
      <c r="AO59" s="135">
        <v>0</v>
      </c>
      <c r="AP59" s="135">
        <f>[1]Noon!AO24</f>
        <v>0</v>
      </c>
      <c r="AQ59" s="105"/>
      <c r="AR59" s="169"/>
      <c r="AS59" s="169"/>
      <c r="AT59" s="170"/>
      <c r="AU59" s="169"/>
      <c r="AV59" s="169"/>
      <c r="AW59" s="170"/>
      <c r="AX59" s="169"/>
      <c r="AY59" s="169"/>
      <c r="AZ59" s="170"/>
      <c r="BA59" s="169"/>
      <c r="BB59" s="169"/>
      <c r="BC59" s="170"/>
      <c r="BD59" s="99"/>
      <c r="BE59" s="96"/>
      <c r="BF59" s="99"/>
      <c r="BG59" s="96"/>
      <c r="BH59" s="101"/>
      <c r="BI59" s="102"/>
      <c r="BJ59" s="101"/>
      <c r="BK59" s="103"/>
      <c r="BL59" s="187"/>
      <c r="BM59" s="188"/>
      <c r="BN59" s="104"/>
      <c r="BO59" s="70"/>
      <c r="BP59" s="18"/>
    </row>
    <row r="60" spans="2:68" s="14" customFormat="1" ht="24.95" customHeight="1" x14ac:dyDescent="0.25">
      <c r="B60" s="92">
        <f>[1]Noon!C25</f>
        <v>0</v>
      </c>
      <c r="C60" s="93">
        <f>[1]Noon!D25</f>
        <v>0</v>
      </c>
      <c r="D60" s="184">
        <f>[1]Noon!A25</f>
        <v>0</v>
      </c>
      <c r="E60" s="77"/>
      <c r="F60" s="77"/>
      <c r="G60" s="77"/>
      <c r="H60" s="175">
        <f t="shared" si="5"/>
        <v>0</v>
      </c>
      <c r="I60" s="176" t="e">
        <f t="shared" si="4"/>
        <v>#VALUE!</v>
      </c>
      <c r="J60" s="151">
        <f t="shared" si="6"/>
        <v>1482.8</v>
      </c>
      <c r="K60" s="151">
        <f t="shared" si="7"/>
        <v>0</v>
      </c>
      <c r="L60" s="151">
        <f t="shared" si="7"/>
        <v>229.29999999999995</v>
      </c>
      <c r="M60" s="130" t="s">
        <v>108</v>
      </c>
      <c r="N60" s="86" t="e">
        <f>'[1]GAS CONSUMPTION'!L26</f>
        <v>#VALUE!</v>
      </c>
      <c r="O60" s="86">
        <f>'[1]GAS CONSUMPTION'!W26</f>
        <v>0</v>
      </c>
      <c r="P60" s="87" t="e">
        <f>'[1]GAS CONSUMPTION'!AA26</f>
        <v>#VALUE!</v>
      </c>
      <c r="Q60" s="132" t="e">
        <f t="shared" si="8"/>
        <v>#VALUE!</v>
      </c>
      <c r="R60" s="87">
        <v>0</v>
      </c>
      <c r="S60" s="132" t="e">
        <f t="shared" si="3"/>
        <v>#VALUE!</v>
      </c>
      <c r="T60" s="86">
        <f>[1]Noon!AM25</f>
        <v>0</v>
      </c>
      <c r="U60" s="91" t="s">
        <v>59</v>
      </c>
      <c r="V60" s="91"/>
      <c r="W60" s="91"/>
      <c r="X60" s="91"/>
      <c r="Y60" s="91">
        <f>[1]Noon!AN25</f>
        <v>0</v>
      </c>
      <c r="Z60" s="91" t="s">
        <v>59</v>
      </c>
      <c r="AA60" s="91"/>
      <c r="AB60" s="91"/>
      <c r="AC60" s="91"/>
      <c r="AD60" s="91">
        <v>0</v>
      </c>
      <c r="AE60" s="91" t="s">
        <v>59</v>
      </c>
      <c r="AF60" s="91"/>
      <c r="AG60" s="91"/>
      <c r="AH60" s="91"/>
      <c r="AI60" s="91">
        <f>[1]Noon!AG25</f>
        <v>0</v>
      </c>
      <c r="AJ60" s="91" t="s">
        <v>59</v>
      </c>
      <c r="AK60" s="91"/>
      <c r="AL60" s="91"/>
      <c r="AM60" s="91"/>
      <c r="AN60" s="135">
        <f>[1]Noon!AL25</f>
        <v>0</v>
      </c>
      <c r="AO60" s="135">
        <v>0</v>
      </c>
      <c r="AP60" s="135">
        <f>[1]Noon!AO25</f>
        <v>0</v>
      </c>
      <c r="AQ60" s="105"/>
      <c r="AR60" s="169"/>
      <c r="AS60" s="169"/>
      <c r="AT60" s="170"/>
      <c r="AU60" s="169"/>
      <c r="AV60" s="169"/>
      <c r="AW60" s="170"/>
      <c r="AX60" s="169"/>
      <c r="AY60" s="169"/>
      <c r="AZ60" s="170"/>
      <c r="BA60" s="169"/>
      <c r="BB60" s="169"/>
      <c r="BC60" s="170"/>
      <c r="BD60" s="99"/>
      <c r="BE60" s="96"/>
      <c r="BF60" s="99"/>
      <c r="BG60" s="96"/>
      <c r="BH60" s="101"/>
      <c r="BI60" s="102"/>
      <c r="BJ60" s="101"/>
      <c r="BK60" s="103"/>
      <c r="BL60" s="187"/>
      <c r="BM60" s="188"/>
      <c r="BN60" s="104"/>
      <c r="BO60" s="70"/>
      <c r="BP60" s="18"/>
    </row>
    <row r="61" spans="2:68" s="14" customFormat="1" ht="24.95" customHeight="1" x14ac:dyDescent="0.25">
      <c r="B61" s="92">
        <f>[1]Noon!C26</f>
        <v>0</v>
      </c>
      <c r="C61" s="93">
        <f>[1]Noon!D26</f>
        <v>0</v>
      </c>
      <c r="D61" s="184">
        <f>[1]Noon!A26</f>
        <v>0</v>
      </c>
      <c r="E61" s="77"/>
      <c r="F61" s="77"/>
      <c r="G61" s="77"/>
      <c r="H61" s="175">
        <f t="shared" si="5"/>
        <v>0</v>
      </c>
      <c r="I61" s="176" t="e">
        <f t="shared" si="4"/>
        <v>#VALUE!</v>
      </c>
      <c r="J61" s="151">
        <f t="shared" si="6"/>
        <v>1482.8</v>
      </c>
      <c r="K61" s="151">
        <f t="shared" si="7"/>
        <v>0</v>
      </c>
      <c r="L61" s="151">
        <f t="shared" si="7"/>
        <v>229.29999999999995</v>
      </c>
      <c r="M61" s="130" t="s">
        <v>108</v>
      </c>
      <c r="N61" s="86" t="e">
        <f>'[1]GAS CONSUMPTION'!L27</f>
        <v>#VALUE!</v>
      </c>
      <c r="O61" s="86">
        <f>'[1]GAS CONSUMPTION'!W27</f>
        <v>0</v>
      </c>
      <c r="P61" s="87" t="e">
        <f>'[1]GAS CONSUMPTION'!AA27</f>
        <v>#VALUE!</v>
      </c>
      <c r="Q61" s="133" t="e">
        <f t="shared" si="8"/>
        <v>#VALUE!</v>
      </c>
      <c r="R61" s="87">
        <v>0</v>
      </c>
      <c r="S61" s="133" t="e">
        <f t="shared" si="3"/>
        <v>#VALUE!</v>
      </c>
      <c r="T61" s="86">
        <f>[1]Noon!AM26</f>
        <v>0</v>
      </c>
      <c r="U61" s="91" t="s">
        <v>59</v>
      </c>
      <c r="V61" s="91"/>
      <c r="W61" s="91"/>
      <c r="X61" s="91"/>
      <c r="Y61" s="91">
        <f>[1]Noon!AN26</f>
        <v>0</v>
      </c>
      <c r="Z61" s="91" t="s">
        <v>59</v>
      </c>
      <c r="AA61" s="91"/>
      <c r="AB61" s="91"/>
      <c r="AC61" s="91"/>
      <c r="AD61" s="91">
        <v>0</v>
      </c>
      <c r="AE61" s="91" t="s">
        <v>59</v>
      </c>
      <c r="AF61" s="91"/>
      <c r="AG61" s="91"/>
      <c r="AH61" s="91"/>
      <c r="AI61" s="91"/>
      <c r="AJ61" s="91" t="s">
        <v>59</v>
      </c>
      <c r="AK61" s="91"/>
      <c r="AL61" s="91"/>
      <c r="AM61" s="91"/>
      <c r="AN61" s="135">
        <f>[1]Noon!AL26</f>
        <v>0</v>
      </c>
      <c r="AO61" s="135">
        <v>0</v>
      </c>
      <c r="AP61" s="135">
        <f>[1]Noon!AO26</f>
        <v>0</v>
      </c>
      <c r="AQ61" s="105"/>
      <c r="AR61" s="169"/>
      <c r="AS61" s="169"/>
      <c r="AT61" s="170"/>
      <c r="AU61" s="169"/>
      <c r="AV61" s="169"/>
      <c r="AW61" s="170"/>
      <c r="AX61" s="169"/>
      <c r="AY61" s="169"/>
      <c r="AZ61" s="170"/>
      <c r="BA61" s="169"/>
      <c r="BB61" s="169"/>
      <c r="BC61" s="170"/>
      <c r="BD61" s="99"/>
      <c r="BE61" s="96"/>
      <c r="BF61" s="99"/>
      <c r="BG61" s="96"/>
      <c r="BH61" s="101"/>
      <c r="BI61" s="102"/>
      <c r="BJ61" s="101"/>
      <c r="BK61" s="103"/>
      <c r="BL61" s="187"/>
      <c r="BM61" s="188"/>
      <c r="BN61" s="104"/>
      <c r="BO61" s="70"/>
      <c r="BP61" s="18"/>
    </row>
    <row r="62" spans="2:68" s="14" customFormat="1" ht="24.95" customHeight="1" x14ac:dyDescent="0.25">
      <c r="B62" s="92">
        <f>[1]Noon!C27</f>
        <v>0</v>
      </c>
      <c r="C62" s="93">
        <f>[1]Noon!D27</f>
        <v>0</v>
      </c>
      <c r="D62" s="184">
        <f>[1]Noon!A27</f>
        <v>0</v>
      </c>
      <c r="E62" s="77"/>
      <c r="F62" s="77"/>
      <c r="G62" s="77"/>
      <c r="H62" s="175">
        <f t="shared" si="5"/>
        <v>0</v>
      </c>
      <c r="I62" s="176" t="e">
        <f t="shared" si="4"/>
        <v>#VALUE!</v>
      </c>
      <c r="J62" s="151">
        <f t="shared" si="6"/>
        <v>1482.8</v>
      </c>
      <c r="K62" s="151">
        <f t="shared" si="7"/>
        <v>0</v>
      </c>
      <c r="L62" s="151">
        <f t="shared" si="7"/>
        <v>229.29999999999995</v>
      </c>
      <c r="M62" s="130" t="s">
        <v>108</v>
      </c>
      <c r="N62" s="86" t="e">
        <f>'[1]GAS CONSUMPTION'!L28</f>
        <v>#VALUE!</v>
      </c>
      <c r="O62" s="86">
        <f>'[1]GAS CONSUMPTION'!W28</f>
        <v>0</v>
      </c>
      <c r="P62" s="87" t="e">
        <f>'[1]GAS CONSUMPTION'!AA28</f>
        <v>#VALUE!</v>
      </c>
      <c r="Q62" s="133" t="e">
        <f t="shared" si="8"/>
        <v>#VALUE!</v>
      </c>
      <c r="R62" s="87">
        <v>0</v>
      </c>
      <c r="S62" s="133" t="e">
        <f t="shared" si="3"/>
        <v>#VALUE!</v>
      </c>
      <c r="T62" s="86">
        <f>[1]Noon!AM27</f>
        <v>0</v>
      </c>
      <c r="U62" s="91" t="s">
        <v>59</v>
      </c>
      <c r="V62" s="91"/>
      <c r="W62" s="91"/>
      <c r="X62" s="91"/>
      <c r="Y62" s="91">
        <f>[1]Noon!AN27</f>
        <v>0</v>
      </c>
      <c r="Z62" s="91" t="s">
        <v>59</v>
      </c>
      <c r="AA62" s="91"/>
      <c r="AB62" s="91"/>
      <c r="AC62" s="91"/>
      <c r="AD62" s="91">
        <v>0</v>
      </c>
      <c r="AE62" s="91" t="s">
        <v>59</v>
      </c>
      <c r="AF62" s="91"/>
      <c r="AG62" s="91"/>
      <c r="AH62" s="91"/>
      <c r="AI62" s="91"/>
      <c r="AJ62" s="91" t="s">
        <v>59</v>
      </c>
      <c r="AK62" s="91"/>
      <c r="AL62" s="91"/>
      <c r="AM62" s="91"/>
      <c r="AN62" s="135">
        <f>[1]Noon!AL27</f>
        <v>0</v>
      </c>
      <c r="AO62" s="135">
        <v>0</v>
      </c>
      <c r="AP62" s="135">
        <f>[1]Noon!AO27</f>
        <v>0</v>
      </c>
      <c r="AQ62" s="105"/>
      <c r="AR62" s="169"/>
      <c r="AS62" s="169"/>
      <c r="AT62" s="170"/>
      <c r="AU62" s="169"/>
      <c r="AV62" s="169"/>
      <c r="AW62" s="170"/>
      <c r="AX62" s="169"/>
      <c r="AY62" s="169"/>
      <c r="AZ62" s="170"/>
      <c r="BA62" s="169"/>
      <c r="BB62" s="169"/>
      <c r="BC62" s="170"/>
      <c r="BD62" s="99"/>
      <c r="BE62" s="96"/>
      <c r="BF62" s="99"/>
      <c r="BG62" s="96"/>
      <c r="BH62" s="101"/>
      <c r="BI62" s="102"/>
      <c r="BJ62" s="107"/>
      <c r="BK62" s="109"/>
      <c r="BL62" s="187"/>
      <c r="BM62" s="188"/>
      <c r="BN62" s="104"/>
      <c r="BO62" s="70"/>
      <c r="BP62" s="18"/>
    </row>
    <row r="63" spans="2:68" s="14" customFormat="1" ht="24.95" customHeight="1" x14ac:dyDescent="0.25">
      <c r="B63" s="92">
        <f>[1]Noon!C28</f>
        <v>0</v>
      </c>
      <c r="C63" s="93">
        <f>[1]Noon!D28</f>
        <v>0</v>
      </c>
      <c r="D63" s="184">
        <f>[1]Noon!A28</f>
        <v>0</v>
      </c>
      <c r="E63" s="77"/>
      <c r="F63" s="77"/>
      <c r="G63" s="77"/>
      <c r="H63" s="175">
        <f t="shared" si="5"/>
        <v>0</v>
      </c>
      <c r="I63" s="176" t="e">
        <f t="shared" si="4"/>
        <v>#VALUE!</v>
      </c>
      <c r="J63" s="151">
        <f t="shared" si="6"/>
        <v>1482.8</v>
      </c>
      <c r="K63" s="151">
        <f t="shared" si="7"/>
        <v>0</v>
      </c>
      <c r="L63" s="151">
        <f t="shared" si="7"/>
        <v>229.29999999999995</v>
      </c>
      <c r="M63" s="130" t="s">
        <v>108</v>
      </c>
      <c r="N63" s="86" t="e">
        <f>'[1]GAS CONSUMPTION'!L29</f>
        <v>#VALUE!</v>
      </c>
      <c r="O63" s="86">
        <f>'[1]GAS CONSUMPTION'!W29</f>
        <v>0</v>
      </c>
      <c r="P63" s="87" t="e">
        <f>'[1]GAS CONSUMPTION'!AA29</f>
        <v>#VALUE!</v>
      </c>
      <c r="Q63" s="133" t="e">
        <f t="shared" si="8"/>
        <v>#VALUE!</v>
      </c>
      <c r="R63" s="87">
        <v>0</v>
      </c>
      <c r="S63" s="133" t="e">
        <f t="shared" si="3"/>
        <v>#VALUE!</v>
      </c>
      <c r="T63" s="86">
        <f>[1]Noon!AM28</f>
        <v>0</v>
      </c>
      <c r="U63" s="91" t="s">
        <v>59</v>
      </c>
      <c r="V63" s="91"/>
      <c r="W63" s="91"/>
      <c r="X63" s="91"/>
      <c r="Y63" s="91">
        <f>[1]Noon!AN28</f>
        <v>0</v>
      </c>
      <c r="Z63" s="91" t="s">
        <v>59</v>
      </c>
      <c r="AA63" s="91"/>
      <c r="AB63" s="91"/>
      <c r="AC63" s="91"/>
      <c r="AD63" s="91">
        <v>0</v>
      </c>
      <c r="AE63" s="91" t="s">
        <v>59</v>
      </c>
      <c r="AF63" s="91"/>
      <c r="AG63" s="91"/>
      <c r="AH63" s="91"/>
      <c r="AI63" s="91"/>
      <c r="AJ63" s="91" t="s">
        <v>59</v>
      </c>
      <c r="AK63" s="91"/>
      <c r="AL63" s="91"/>
      <c r="AM63" s="91"/>
      <c r="AN63" s="135">
        <f>[1]Noon!AL28</f>
        <v>0</v>
      </c>
      <c r="AO63" s="135">
        <v>0</v>
      </c>
      <c r="AP63" s="135">
        <f>[1]Noon!AO28</f>
        <v>0</v>
      </c>
      <c r="AQ63" s="105"/>
      <c r="AR63" s="169"/>
      <c r="AS63" s="169"/>
      <c r="AT63" s="170"/>
      <c r="AU63" s="169"/>
      <c r="AV63" s="169"/>
      <c r="AW63" s="170"/>
      <c r="AX63" s="169"/>
      <c r="AY63" s="169"/>
      <c r="AZ63" s="170"/>
      <c r="BA63" s="169"/>
      <c r="BB63" s="169"/>
      <c r="BC63" s="170"/>
      <c r="BD63" s="99"/>
      <c r="BE63" s="96"/>
      <c r="BF63" s="99"/>
      <c r="BG63" s="96"/>
      <c r="BH63" s="101"/>
      <c r="BI63" s="102"/>
      <c r="BJ63" s="107"/>
      <c r="BK63" s="109"/>
      <c r="BL63" s="187"/>
      <c r="BM63" s="188"/>
      <c r="BN63" s="104"/>
      <c r="BO63" s="70"/>
      <c r="BP63" s="18"/>
    </row>
    <row r="64" spans="2:68" s="14" customFormat="1" ht="24.95" customHeight="1" x14ac:dyDescent="0.25">
      <c r="B64" s="92">
        <f>[1]Noon!C29</f>
        <v>0</v>
      </c>
      <c r="C64" s="93">
        <f>[1]Noon!D29</f>
        <v>0</v>
      </c>
      <c r="D64" s="184">
        <f>[1]Noon!A29</f>
        <v>0</v>
      </c>
      <c r="E64" s="77"/>
      <c r="F64" s="77"/>
      <c r="G64" s="77"/>
      <c r="H64" s="175">
        <f t="shared" si="5"/>
        <v>0</v>
      </c>
      <c r="I64" s="176" t="e">
        <f t="shared" si="4"/>
        <v>#VALUE!</v>
      </c>
      <c r="J64" s="151">
        <f t="shared" si="6"/>
        <v>1482.8</v>
      </c>
      <c r="K64" s="151">
        <f t="shared" si="7"/>
        <v>0</v>
      </c>
      <c r="L64" s="151">
        <f t="shared" si="7"/>
        <v>229.29999999999995</v>
      </c>
      <c r="M64" s="130" t="s">
        <v>108</v>
      </c>
      <c r="N64" s="86" t="e">
        <f>'[1]GAS CONSUMPTION'!L30</f>
        <v>#VALUE!</v>
      </c>
      <c r="O64" s="86">
        <f>'[1]GAS CONSUMPTION'!W30</f>
        <v>0</v>
      </c>
      <c r="P64" s="87" t="e">
        <f>'[1]GAS CONSUMPTION'!AA30</f>
        <v>#VALUE!</v>
      </c>
      <c r="Q64" s="133" t="e">
        <f t="shared" si="8"/>
        <v>#VALUE!</v>
      </c>
      <c r="R64" s="87">
        <v>0</v>
      </c>
      <c r="S64" s="133" t="e">
        <f t="shared" si="3"/>
        <v>#VALUE!</v>
      </c>
      <c r="T64" s="86">
        <f>[1]Noon!AM29</f>
        <v>0</v>
      </c>
      <c r="U64" s="91" t="s">
        <v>59</v>
      </c>
      <c r="V64" s="91"/>
      <c r="W64" s="91"/>
      <c r="X64" s="91"/>
      <c r="Y64" s="91">
        <f>[1]Noon!AN29</f>
        <v>0</v>
      </c>
      <c r="Z64" s="91" t="s">
        <v>59</v>
      </c>
      <c r="AA64" s="91"/>
      <c r="AB64" s="91"/>
      <c r="AC64" s="91"/>
      <c r="AD64" s="91">
        <v>0</v>
      </c>
      <c r="AE64" s="91" t="s">
        <v>59</v>
      </c>
      <c r="AF64" s="91"/>
      <c r="AG64" s="91"/>
      <c r="AH64" s="91"/>
      <c r="AI64" s="91"/>
      <c r="AJ64" s="91" t="s">
        <v>59</v>
      </c>
      <c r="AK64" s="91"/>
      <c r="AL64" s="91"/>
      <c r="AM64" s="91"/>
      <c r="AN64" s="135">
        <f>[1]Noon!AL29</f>
        <v>0</v>
      </c>
      <c r="AO64" s="135">
        <v>0</v>
      </c>
      <c r="AP64" s="135">
        <f>[1]Noon!AO29</f>
        <v>0</v>
      </c>
      <c r="AQ64" s="100"/>
      <c r="AR64" s="169"/>
      <c r="AS64" s="169"/>
      <c r="AT64" s="170"/>
      <c r="AU64" s="169"/>
      <c r="AV64" s="169"/>
      <c r="AW64" s="170"/>
      <c r="AX64" s="169"/>
      <c r="AY64" s="169"/>
      <c r="AZ64" s="170"/>
      <c r="BA64" s="169"/>
      <c r="BB64" s="169"/>
      <c r="BC64" s="170"/>
      <c r="BD64" s="99"/>
      <c r="BE64" s="96"/>
      <c r="BF64" s="99"/>
      <c r="BG64" s="96"/>
      <c r="BH64" s="101"/>
      <c r="BI64" s="102"/>
      <c r="BJ64" s="107"/>
      <c r="BK64" s="109"/>
      <c r="BL64" s="187"/>
      <c r="BM64" s="188"/>
      <c r="BN64" s="104"/>
      <c r="BO64" s="70"/>
      <c r="BP64" s="18"/>
    </row>
    <row r="65" spans="2:68" s="14" customFormat="1" ht="24.95" customHeight="1" x14ac:dyDescent="0.25">
      <c r="B65" s="92">
        <f>[1]Noon!C30</f>
        <v>0</v>
      </c>
      <c r="C65" s="93">
        <f>[1]Noon!D30</f>
        <v>0</v>
      </c>
      <c r="D65" s="184">
        <f>[1]Noon!A30</f>
        <v>0</v>
      </c>
      <c r="E65" s="77"/>
      <c r="F65" s="77"/>
      <c r="G65" s="77"/>
      <c r="H65" s="175">
        <f t="shared" si="5"/>
        <v>0</v>
      </c>
      <c r="I65" s="176" t="e">
        <f t="shared" si="4"/>
        <v>#VALUE!</v>
      </c>
      <c r="J65" s="151">
        <f t="shared" si="6"/>
        <v>1482.8</v>
      </c>
      <c r="K65" s="151">
        <f t="shared" si="7"/>
        <v>0</v>
      </c>
      <c r="L65" s="151">
        <f t="shared" si="7"/>
        <v>229.29999999999995</v>
      </c>
      <c r="M65" s="130" t="s">
        <v>108</v>
      </c>
      <c r="N65" s="86" t="e">
        <f>'[1]GAS CONSUMPTION'!L31</f>
        <v>#VALUE!</v>
      </c>
      <c r="O65" s="86">
        <f>'[1]GAS CONSUMPTION'!W31</f>
        <v>0</v>
      </c>
      <c r="P65" s="87" t="e">
        <f>'[1]GAS CONSUMPTION'!AA31</f>
        <v>#VALUE!</v>
      </c>
      <c r="Q65" s="133" t="e">
        <f t="shared" si="8"/>
        <v>#VALUE!</v>
      </c>
      <c r="R65" s="87">
        <v>0</v>
      </c>
      <c r="S65" s="133" t="e">
        <f t="shared" si="3"/>
        <v>#VALUE!</v>
      </c>
      <c r="T65" s="86">
        <f>[1]Noon!AM30</f>
        <v>0</v>
      </c>
      <c r="U65" s="91" t="s">
        <v>59</v>
      </c>
      <c r="V65" s="91"/>
      <c r="W65" s="91"/>
      <c r="X65" s="91"/>
      <c r="Y65" s="91">
        <f>[1]Noon!AN30</f>
        <v>0</v>
      </c>
      <c r="Z65" s="91" t="s">
        <v>59</v>
      </c>
      <c r="AA65" s="91"/>
      <c r="AB65" s="91"/>
      <c r="AC65" s="91"/>
      <c r="AD65" s="91">
        <v>0</v>
      </c>
      <c r="AE65" s="91" t="s">
        <v>59</v>
      </c>
      <c r="AF65" s="91"/>
      <c r="AG65" s="91"/>
      <c r="AH65" s="91"/>
      <c r="AI65" s="91"/>
      <c r="AJ65" s="91" t="s">
        <v>59</v>
      </c>
      <c r="AK65" s="91"/>
      <c r="AL65" s="91"/>
      <c r="AM65" s="91"/>
      <c r="AN65" s="135">
        <f>[1]Noon!AL30</f>
        <v>0</v>
      </c>
      <c r="AO65" s="135">
        <v>0</v>
      </c>
      <c r="AP65" s="135">
        <f>[1]Noon!AO30</f>
        <v>0</v>
      </c>
      <c r="AQ65" s="100"/>
      <c r="AR65" s="169"/>
      <c r="AS65" s="169"/>
      <c r="AT65" s="170"/>
      <c r="AU65" s="169"/>
      <c r="AV65" s="169"/>
      <c r="AW65" s="170"/>
      <c r="AX65" s="169"/>
      <c r="AY65" s="169"/>
      <c r="AZ65" s="170"/>
      <c r="BA65" s="169"/>
      <c r="BB65" s="169"/>
      <c r="BC65" s="170"/>
      <c r="BD65" s="99"/>
      <c r="BE65" s="96"/>
      <c r="BF65" s="99"/>
      <c r="BG65" s="96"/>
      <c r="BH65" s="107"/>
      <c r="BI65" s="108"/>
      <c r="BJ65" s="107"/>
      <c r="BK65" s="109"/>
      <c r="BL65" s="187"/>
      <c r="BM65" s="188"/>
      <c r="BN65" s="104"/>
      <c r="BO65" s="70"/>
      <c r="BP65" s="18"/>
    </row>
    <row r="66" spans="2:68" s="14" customFormat="1" ht="24.95" customHeight="1" x14ac:dyDescent="0.25">
      <c r="B66" s="92">
        <f>[1]Noon!C31</f>
        <v>0</v>
      </c>
      <c r="C66" s="93">
        <f>[1]Noon!D31</f>
        <v>0</v>
      </c>
      <c r="D66" s="184">
        <f>[1]Noon!A31</f>
        <v>0</v>
      </c>
      <c r="E66" s="77"/>
      <c r="F66" s="77"/>
      <c r="G66" s="77"/>
      <c r="H66" s="175">
        <f t="shared" si="5"/>
        <v>0</v>
      </c>
      <c r="I66" s="176" t="e">
        <f t="shared" si="4"/>
        <v>#VALUE!</v>
      </c>
      <c r="J66" s="151">
        <f t="shared" si="6"/>
        <v>1482.8</v>
      </c>
      <c r="K66" s="151">
        <f t="shared" si="7"/>
        <v>0</v>
      </c>
      <c r="L66" s="151">
        <f t="shared" si="7"/>
        <v>229.29999999999995</v>
      </c>
      <c r="M66" s="130" t="s">
        <v>108</v>
      </c>
      <c r="N66" s="86" t="e">
        <f>'[1]GAS CONSUMPTION'!L32</f>
        <v>#VALUE!</v>
      </c>
      <c r="O66" s="86">
        <f>'[1]GAS CONSUMPTION'!W32</f>
        <v>0</v>
      </c>
      <c r="P66" s="87" t="e">
        <f>'[1]GAS CONSUMPTION'!AA32</f>
        <v>#VALUE!</v>
      </c>
      <c r="Q66" s="132" t="e">
        <f t="shared" ref="Q66:Q68" si="9">O66+N66+P66</f>
        <v>#VALUE!</v>
      </c>
      <c r="R66" s="87">
        <v>0</v>
      </c>
      <c r="S66" s="133" t="e">
        <f t="shared" si="3"/>
        <v>#VALUE!</v>
      </c>
      <c r="T66" s="86">
        <f>[1]Noon!AM31</f>
        <v>0</v>
      </c>
      <c r="U66" s="91" t="s">
        <v>59</v>
      </c>
      <c r="V66" s="91"/>
      <c r="W66" s="91"/>
      <c r="X66" s="91"/>
      <c r="Y66" s="91">
        <f>[1]Noon!AN31</f>
        <v>0</v>
      </c>
      <c r="Z66" s="91" t="s">
        <v>59</v>
      </c>
      <c r="AA66" s="91"/>
      <c r="AB66" s="91"/>
      <c r="AC66" s="91"/>
      <c r="AD66" s="91">
        <v>0</v>
      </c>
      <c r="AE66" s="91" t="s">
        <v>59</v>
      </c>
      <c r="AF66" s="91"/>
      <c r="AG66" s="91"/>
      <c r="AH66" s="91"/>
      <c r="AI66" s="91"/>
      <c r="AJ66" s="91" t="s">
        <v>59</v>
      </c>
      <c r="AK66" s="91"/>
      <c r="AL66" s="91"/>
      <c r="AM66" s="91"/>
      <c r="AN66" s="135">
        <f>[1]Noon!AL31</f>
        <v>0</v>
      </c>
      <c r="AO66" s="135">
        <v>0</v>
      </c>
      <c r="AP66" s="135">
        <f>[1]Noon!AO31</f>
        <v>0</v>
      </c>
      <c r="AQ66" s="100"/>
      <c r="AR66" s="169"/>
      <c r="AS66" s="169"/>
      <c r="AT66" s="170"/>
      <c r="AU66" s="169"/>
      <c r="AV66" s="169"/>
      <c r="AW66" s="170"/>
      <c r="AX66" s="169"/>
      <c r="AY66" s="169"/>
      <c r="AZ66" s="170"/>
      <c r="BA66" s="169"/>
      <c r="BB66" s="169"/>
      <c r="BC66" s="170"/>
      <c r="BD66" s="99"/>
      <c r="BE66" s="96"/>
      <c r="BF66" s="99"/>
      <c r="BG66" s="96"/>
      <c r="BH66" s="107"/>
      <c r="BI66" s="108"/>
      <c r="BJ66" s="107"/>
      <c r="BK66" s="109"/>
      <c r="BL66" s="187"/>
      <c r="BM66" s="188"/>
      <c r="BN66" s="104"/>
      <c r="BO66" s="70"/>
      <c r="BP66" s="18"/>
    </row>
    <row r="67" spans="2:68" s="14" customFormat="1" ht="24.95" customHeight="1" x14ac:dyDescent="0.25">
      <c r="B67" s="92">
        <f>[1]Noon!C32</f>
        <v>0</v>
      </c>
      <c r="C67" s="93">
        <f>[1]Noon!D32</f>
        <v>0</v>
      </c>
      <c r="D67" s="184">
        <f>[1]Noon!A32</f>
        <v>0</v>
      </c>
      <c r="E67" s="77"/>
      <c r="F67" s="77"/>
      <c r="G67" s="77"/>
      <c r="H67" s="175">
        <f t="shared" si="5"/>
        <v>0</v>
      </c>
      <c r="I67" s="176" t="e">
        <f t="shared" si="4"/>
        <v>#VALUE!</v>
      </c>
      <c r="J67" s="151">
        <f t="shared" si="6"/>
        <v>1482.8</v>
      </c>
      <c r="K67" s="151">
        <f t="shared" si="7"/>
        <v>0</v>
      </c>
      <c r="L67" s="151">
        <f t="shared" si="7"/>
        <v>229.29999999999995</v>
      </c>
      <c r="M67" s="130" t="s">
        <v>108</v>
      </c>
      <c r="N67" s="86" t="e">
        <f>'[1]GAS CONSUMPTION'!L33</f>
        <v>#VALUE!</v>
      </c>
      <c r="O67" s="86">
        <f>'[1]GAS CONSUMPTION'!W33</f>
        <v>0</v>
      </c>
      <c r="P67" s="87" t="e">
        <f>'[1]GAS CONSUMPTION'!AA33</f>
        <v>#VALUE!</v>
      </c>
      <c r="Q67" s="133" t="e">
        <f t="shared" si="9"/>
        <v>#VALUE!</v>
      </c>
      <c r="R67" s="87">
        <v>0</v>
      </c>
      <c r="S67" s="133" t="e">
        <f t="shared" si="3"/>
        <v>#VALUE!</v>
      </c>
      <c r="T67" s="86">
        <f>[1]Noon!AM32</f>
        <v>0</v>
      </c>
      <c r="U67" s="91" t="s">
        <v>59</v>
      </c>
      <c r="V67" s="91"/>
      <c r="W67" s="91"/>
      <c r="X67" s="91"/>
      <c r="Y67" s="91">
        <f>[1]Noon!AN32</f>
        <v>0</v>
      </c>
      <c r="Z67" s="91" t="s">
        <v>59</v>
      </c>
      <c r="AA67" s="91"/>
      <c r="AB67" s="91"/>
      <c r="AC67" s="91"/>
      <c r="AD67" s="91">
        <v>0</v>
      </c>
      <c r="AE67" s="91" t="s">
        <v>59</v>
      </c>
      <c r="AF67" s="91"/>
      <c r="AG67" s="91"/>
      <c r="AH67" s="91"/>
      <c r="AI67" s="91"/>
      <c r="AJ67" s="91" t="s">
        <v>59</v>
      </c>
      <c r="AK67" s="91"/>
      <c r="AL67" s="91"/>
      <c r="AM67" s="91"/>
      <c r="AN67" s="135">
        <f>[1]Noon!AL32</f>
        <v>0</v>
      </c>
      <c r="AO67" s="135">
        <v>0</v>
      </c>
      <c r="AP67" s="135">
        <f>[1]Noon!AO32</f>
        <v>0</v>
      </c>
      <c r="AQ67" s="100"/>
      <c r="AR67" s="169"/>
      <c r="AS67" s="169"/>
      <c r="AT67" s="170"/>
      <c r="AU67" s="169"/>
      <c r="AV67" s="169"/>
      <c r="AW67" s="170"/>
      <c r="AX67" s="169"/>
      <c r="AY67" s="169"/>
      <c r="AZ67" s="170"/>
      <c r="BA67" s="169"/>
      <c r="BB67" s="169"/>
      <c r="BC67" s="170"/>
      <c r="BD67" s="99"/>
      <c r="BE67" s="96"/>
      <c r="BF67" s="99"/>
      <c r="BG67" s="96"/>
      <c r="BH67" s="107"/>
      <c r="BI67" s="108"/>
      <c r="BJ67" s="107"/>
      <c r="BK67" s="109"/>
      <c r="BL67" s="187"/>
      <c r="BM67" s="188"/>
      <c r="BN67" s="104"/>
      <c r="BO67" s="70"/>
      <c r="BP67" s="18"/>
    </row>
    <row r="68" spans="2:68" s="14" customFormat="1" ht="24.95" customHeight="1" x14ac:dyDescent="0.25">
      <c r="B68" s="92">
        <f>[1]Noon!C33</f>
        <v>0</v>
      </c>
      <c r="C68" s="93">
        <f>[1]Noon!D33</f>
        <v>0</v>
      </c>
      <c r="D68" s="184">
        <f>[1]Noon!A33</f>
        <v>0</v>
      </c>
      <c r="E68" s="77"/>
      <c r="F68" s="77"/>
      <c r="G68" s="77"/>
      <c r="H68" s="175">
        <f t="shared" si="5"/>
        <v>0</v>
      </c>
      <c r="I68" s="176" t="e">
        <f t="shared" si="4"/>
        <v>#VALUE!</v>
      </c>
      <c r="J68" s="151">
        <f t="shared" si="6"/>
        <v>1482.8</v>
      </c>
      <c r="K68" s="151">
        <f t="shared" si="7"/>
        <v>0</v>
      </c>
      <c r="L68" s="151">
        <f t="shared" si="7"/>
        <v>229.29999999999995</v>
      </c>
      <c r="M68" s="130"/>
      <c r="N68" s="86" t="e">
        <f>'[1]GAS CONSUMPTION'!L34</f>
        <v>#VALUE!</v>
      </c>
      <c r="O68" s="86">
        <f>'[1]GAS CONSUMPTION'!W34</f>
        <v>0</v>
      </c>
      <c r="P68" s="87" t="e">
        <f>'[1]GAS CONSUMPTION'!AA34</f>
        <v>#VALUE!</v>
      </c>
      <c r="Q68" s="133" t="e">
        <f t="shared" si="9"/>
        <v>#VALUE!</v>
      </c>
      <c r="R68" s="87"/>
      <c r="S68" s="133" t="e">
        <f t="shared" si="3"/>
        <v>#VALUE!</v>
      </c>
      <c r="T68" s="86">
        <f>[1]Noon!AM33</f>
        <v>0</v>
      </c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135">
        <f>[1]Noon!AL33</f>
        <v>0</v>
      </c>
      <c r="AO68" s="135">
        <v>0</v>
      </c>
      <c r="AP68" s="135">
        <f>[1]Noon!AO33</f>
        <v>0</v>
      </c>
      <c r="AQ68" s="100"/>
      <c r="AR68" s="169"/>
      <c r="AS68" s="169"/>
      <c r="AT68" s="170"/>
      <c r="AU68" s="169"/>
      <c r="AV68" s="169"/>
      <c r="AW68" s="170"/>
      <c r="AX68" s="169"/>
      <c r="AY68" s="169"/>
      <c r="AZ68" s="170"/>
      <c r="BA68" s="169"/>
      <c r="BB68" s="169"/>
      <c r="BC68" s="170"/>
      <c r="BD68" s="99"/>
      <c r="BE68" s="96"/>
      <c r="BF68" s="99"/>
      <c r="BG68" s="96"/>
      <c r="BH68" s="107"/>
      <c r="BI68" s="108"/>
      <c r="BJ68" s="107"/>
      <c r="BK68" s="109"/>
      <c r="BL68" s="187"/>
      <c r="BM68" s="188"/>
      <c r="BN68" s="104"/>
      <c r="BO68" s="70"/>
      <c r="BP68" s="18"/>
    </row>
    <row r="69" spans="2:68" s="14" customFormat="1" ht="24.95" customHeight="1" x14ac:dyDescent="0.25">
      <c r="B69" s="92">
        <f>[1]Noon!C34</f>
        <v>0</v>
      </c>
      <c r="C69" s="93">
        <f>[1]Noon!D34</f>
        <v>0</v>
      </c>
      <c r="D69" s="184">
        <f>[1]Noon!A34</f>
        <v>0</v>
      </c>
      <c r="E69" s="77"/>
      <c r="F69" s="77"/>
      <c r="G69" s="77"/>
      <c r="H69" s="175">
        <f t="shared" ref="H69:H78" si="10">IF(ISBLANK(C69),"",AT69+AW69+AZ69+BC69)</f>
        <v>0</v>
      </c>
      <c r="I69" s="176" t="e">
        <f t="shared" ref="I69:I77" si="11">IF(C69="","",IF(Q69="",I68,I68-Q69))</f>
        <v>#VALUE!</v>
      </c>
      <c r="J69" s="151">
        <f t="shared" si="6"/>
        <v>1482.8</v>
      </c>
      <c r="K69" s="151">
        <f t="shared" ref="K69:L77" si="12">K68-AO69</f>
        <v>0</v>
      </c>
      <c r="L69" s="151">
        <f t="shared" si="7"/>
        <v>229.29999999999995</v>
      </c>
      <c r="M69" s="130"/>
      <c r="N69" s="86" t="e">
        <f>'[1]GAS CONSUMPTION'!L35</f>
        <v>#VALUE!</v>
      </c>
      <c r="O69" s="86">
        <f>'[1]GAS CONSUMPTION'!W35</f>
        <v>0</v>
      </c>
      <c r="P69" s="87" t="e">
        <f>'[1]GAS CONSUMPTION'!AA35</f>
        <v>#VALUE!</v>
      </c>
      <c r="Q69" s="133" t="e">
        <f t="shared" ref="Q69:Q77" si="13">O69+N69+P69</f>
        <v>#VALUE!</v>
      </c>
      <c r="R69" s="87"/>
      <c r="S69" s="133" t="e">
        <f t="shared" ref="S69:S77" si="14">IF(Q69="","",Q69+R69)</f>
        <v>#VALUE!</v>
      </c>
      <c r="T69" s="86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135">
        <f>[1]Noon!AL34</f>
        <v>0</v>
      </c>
      <c r="AO69" s="135">
        <v>0</v>
      </c>
      <c r="AP69" s="135">
        <f>[1]Noon!AO34</f>
        <v>0</v>
      </c>
      <c r="AQ69" s="105"/>
      <c r="AR69" s="169"/>
      <c r="AS69" s="169"/>
      <c r="AT69" s="170"/>
      <c r="AU69" s="169"/>
      <c r="AV69" s="169"/>
      <c r="AW69" s="170"/>
      <c r="AX69" s="169"/>
      <c r="AY69" s="169"/>
      <c r="AZ69" s="170"/>
      <c r="BA69" s="169"/>
      <c r="BB69" s="169"/>
      <c r="BC69" s="170"/>
      <c r="BD69" s="99"/>
      <c r="BE69" s="96"/>
      <c r="BF69" s="99"/>
      <c r="BG69" s="96"/>
      <c r="BH69" s="107"/>
      <c r="BI69" s="108"/>
      <c r="BJ69" s="107"/>
      <c r="BK69" s="109"/>
      <c r="BL69" s="187"/>
      <c r="BM69" s="188"/>
      <c r="BN69" s="104"/>
      <c r="BO69" s="70"/>
      <c r="BP69" s="18"/>
    </row>
    <row r="70" spans="2:68" s="14" customFormat="1" ht="24.95" customHeight="1" x14ac:dyDescent="0.25">
      <c r="B70" s="92">
        <f>[1]Noon!C35</f>
        <v>0</v>
      </c>
      <c r="C70" s="93">
        <f>[1]Noon!D35</f>
        <v>0</v>
      </c>
      <c r="D70" s="184">
        <f>[1]Noon!A35</f>
        <v>0</v>
      </c>
      <c r="E70" s="77"/>
      <c r="F70" s="77"/>
      <c r="G70" s="77"/>
      <c r="H70" s="175">
        <f t="shared" si="10"/>
        <v>0</v>
      </c>
      <c r="I70" s="176" t="e">
        <f t="shared" si="11"/>
        <v>#VALUE!</v>
      </c>
      <c r="J70" s="151">
        <f t="shared" si="6"/>
        <v>1482.8</v>
      </c>
      <c r="K70" s="151">
        <f t="shared" si="12"/>
        <v>0</v>
      </c>
      <c r="L70" s="151">
        <f t="shared" si="7"/>
        <v>229.29999999999995</v>
      </c>
      <c r="M70" s="130"/>
      <c r="N70" s="86" t="e">
        <f>'[1]GAS CONSUMPTION'!L36</f>
        <v>#VALUE!</v>
      </c>
      <c r="O70" s="86">
        <f>'[1]GAS CONSUMPTION'!W36</f>
        <v>0</v>
      </c>
      <c r="P70" s="87" t="e">
        <f>'[1]GAS CONSUMPTION'!AA36</f>
        <v>#VALUE!</v>
      </c>
      <c r="Q70" s="133" t="e">
        <f t="shared" si="13"/>
        <v>#VALUE!</v>
      </c>
      <c r="R70" s="87"/>
      <c r="S70" s="133" t="e">
        <f t="shared" si="14"/>
        <v>#VALUE!</v>
      </c>
      <c r="T70" s="86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135">
        <f>[1]Noon!AL35</f>
        <v>0</v>
      </c>
      <c r="AO70" s="135">
        <v>0</v>
      </c>
      <c r="AP70" s="135">
        <f>[1]Noon!AO35</f>
        <v>0</v>
      </c>
      <c r="AQ70" s="100"/>
      <c r="AR70" s="169"/>
      <c r="AS70" s="169"/>
      <c r="AT70" s="170"/>
      <c r="AU70" s="169"/>
      <c r="AV70" s="169"/>
      <c r="AW70" s="170"/>
      <c r="AX70" s="169"/>
      <c r="AY70" s="169"/>
      <c r="AZ70" s="170"/>
      <c r="BA70" s="169"/>
      <c r="BB70" s="169"/>
      <c r="BC70" s="170"/>
      <c r="BD70" s="99"/>
      <c r="BE70" s="169"/>
      <c r="BF70" s="99"/>
      <c r="BG70" s="169"/>
      <c r="BH70" s="107"/>
      <c r="BI70" s="108"/>
      <c r="BJ70" s="107"/>
      <c r="BK70" s="109"/>
      <c r="BL70" s="187"/>
      <c r="BM70" s="188"/>
      <c r="BN70" s="104"/>
      <c r="BO70" s="70"/>
      <c r="BP70" s="18"/>
    </row>
    <row r="71" spans="2:68" s="14" customFormat="1" ht="24.95" customHeight="1" x14ac:dyDescent="0.25">
      <c r="B71" s="92">
        <f>[1]Noon!C36</f>
        <v>0</v>
      </c>
      <c r="C71" s="93">
        <f>[1]Noon!D36</f>
        <v>0</v>
      </c>
      <c r="D71" s="184">
        <f>[1]Noon!A36</f>
        <v>0</v>
      </c>
      <c r="E71" s="77"/>
      <c r="F71" s="77"/>
      <c r="G71" s="77"/>
      <c r="H71" s="175">
        <f t="shared" si="10"/>
        <v>0</v>
      </c>
      <c r="I71" s="176" t="e">
        <f t="shared" si="11"/>
        <v>#VALUE!</v>
      </c>
      <c r="J71" s="151">
        <f t="shared" si="6"/>
        <v>1482.8</v>
      </c>
      <c r="K71" s="151">
        <f t="shared" si="12"/>
        <v>0</v>
      </c>
      <c r="L71" s="151">
        <f t="shared" si="7"/>
        <v>229.29999999999995</v>
      </c>
      <c r="M71" s="130"/>
      <c r="N71" s="86"/>
      <c r="O71" s="89"/>
      <c r="P71" s="87"/>
      <c r="Q71" s="133">
        <f t="shared" si="13"/>
        <v>0</v>
      </c>
      <c r="R71" s="87"/>
      <c r="S71" s="133">
        <f t="shared" si="14"/>
        <v>0</v>
      </c>
      <c r="T71" s="86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135">
        <f>[1]Noon!AL36</f>
        <v>0</v>
      </c>
      <c r="AO71" s="135">
        <v>0</v>
      </c>
      <c r="AP71" s="135">
        <f>[1]Noon!AO36</f>
        <v>0</v>
      </c>
      <c r="AQ71" s="100"/>
      <c r="AR71" s="169"/>
      <c r="AS71" s="169"/>
      <c r="AT71" s="170"/>
      <c r="AU71" s="169"/>
      <c r="AV71" s="169"/>
      <c r="AW71" s="170"/>
      <c r="AX71" s="169"/>
      <c r="AY71" s="169"/>
      <c r="AZ71" s="170"/>
      <c r="BA71" s="169"/>
      <c r="BB71" s="169"/>
      <c r="BC71" s="170"/>
      <c r="BD71" s="99"/>
      <c r="BE71" s="96"/>
      <c r="BF71" s="99"/>
      <c r="BG71" s="96"/>
      <c r="BH71" s="107"/>
      <c r="BI71" s="108"/>
      <c r="BJ71" s="107"/>
      <c r="BK71" s="109"/>
      <c r="BL71" s="187"/>
      <c r="BM71" s="188"/>
      <c r="BN71" s="104"/>
      <c r="BO71" s="70"/>
      <c r="BP71" s="18"/>
    </row>
    <row r="72" spans="2:68" s="14" customFormat="1" ht="24.95" customHeight="1" x14ac:dyDescent="0.25">
      <c r="B72" s="92">
        <f>[1]Noon!C37</f>
        <v>0</v>
      </c>
      <c r="C72" s="93">
        <f>[1]Noon!D37</f>
        <v>0</v>
      </c>
      <c r="D72" s="184">
        <f>[1]Noon!A37</f>
        <v>0</v>
      </c>
      <c r="E72" s="77"/>
      <c r="F72" s="77"/>
      <c r="G72" s="77"/>
      <c r="H72" s="175">
        <f t="shared" si="10"/>
        <v>0</v>
      </c>
      <c r="I72" s="176" t="e">
        <f t="shared" si="11"/>
        <v>#VALUE!</v>
      </c>
      <c r="J72" s="151">
        <f t="shared" si="6"/>
        <v>1482.8</v>
      </c>
      <c r="K72" s="151">
        <f t="shared" si="12"/>
        <v>0</v>
      </c>
      <c r="L72" s="151">
        <f t="shared" si="7"/>
        <v>229.29999999999995</v>
      </c>
      <c r="M72" s="130"/>
      <c r="N72" s="86"/>
      <c r="O72" s="89"/>
      <c r="P72" s="87"/>
      <c r="Q72" s="133">
        <f t="shared" si="13"/>
        <v>0</v>
      </c>
      <c r="R72" s="87"/>
      <c r="S72" s="133">
        <f t="shared" si="14"/>
        <v>0</v>
      </c>
      <c r="T72" s="86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135">
        <f>[1]Noon!AL37</f>
        <v>0</v>
      </c>
      <c r="AO72" s="135">
        <v>0</v>
      </c>
      <c r="AP72" s="135">
        <f>[1]Noon!AO37</f>
        <v>0</v>
      </c>
      <c r="AQ72" s="100"/>
      <c r="AR72" s="169"/>
      <c r="AS72" s="169"/>
      <c r="AT72" s="170"/>
      <c r="AU72" s="169"/>
      <c r="AV72" s="169"/>
      <c r="AW72" s="170"/>
      <c r="AX72" s="169"/>
      <c r="AY72" s="169"/>
      <c r="AZ72" s="170"/>
      <c r="BA72" s="169"/>
      <c r="BB72" s="169"/>
      <c r="BC72" s="170"/>
      <c r="BD72" s="99"/>
      <c r="BE72" s="96"/>
      <c r="BF72" s="99"/>
      <c r="BG72" s="96"/>
      <c r="BH72" s="107"/>
      <c r="BI72" s="108"/>
      <c r="BJ72" s="107"/>
      <c r="BK72" s="109"/>
      <c r="BL72" s="187"/>
      <c r="BM72" s="188"/>
      <c r="BN72" s="104"/>
      <c r="BO72" s="70"/>
      <c r="BP72" s="18"/>
    </row>
    <row r="73" spans="2:68" s="14" customFormat="1" ht="24.95" customHeight="1" x14ac:dyDescent="0.25">
      <c r="B73" s="92">
        <f>[1]Noon!C38</f>
        <v>0</v>
      </c>
      <c r="C73" s="93">
        <f>[1]Noon!D38</f>
        <v>0</v>
      </c>
      <c r="D73" s="184">
        <f>[1]Noon!A38</f>
        <v>0</v>
      </c>
      <c r="E73" s="77"/>
      <c r="F73" s="77"/>
      <c r="G73" s="77"/>
      <c r="H73" s="175">
        <f t="shared" si="10"/>
        <v>0</v>
      </c>
      <c r="I73" s="176" t="e">
        <f t="shared" si="11"/>
        <v>#VALUE!</v>
      </c>
      <c r="J73" s="151">
        <f t="shared" si="6"/>
        <v>1482.8</v>
      </c>
      <c r="K73" s="151">
        <f t="shared" si="12"/>
        <v>0</v>
      </c>
      <c r="L73" s="151">
        <f t="shared" si="12"/>
        <v>229.29999999999995</v>
      </c>
      <c r="M73" s="130"/>
      <c r="N73" s="86"/>
      <c r="O73" s="89"/>
      <c r="P73" s="87"/>
      <c r="Q73" s="133">
        <f t="shared" si="13"/>
        <v>0</v>
      </c>
      <c r="R73" s="87"/>
      <c r="S73" s="133">
        <f t="shared" si="14"/>
        <v>0</v>
      </c>
      <c r="T73" s="86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135">
        <f>[1]Noon!AL38</f>
        <v>0</v>
      </c>
      <c r="AO73" s="135">
        <v>0</v>
      </c>
      <c r="AP73" s="135">
        <f>[1]Noon!AO38</f>
        <v>0</v>
      </c>
      <c r="AQ73" s="100"/>
      <c r="AR73" s="169"/>
      <c r="AS73" s="169"/>
      <c r="AT73" s="170"/>
      <c r="AU73" s="169"/>
      <c r="AV73" s="169"/>
      <c r="AW73" s="170"/>
      <c r="AX73" s="169"/>
      <c r="AY73" s="169"/>
      <c r="AZ73" s="170"/>
      <c r="BA73" s="169"/>
      <c r="BB73" s="169"/>
      <c r="BC73" s="170"/>
      <c r="BD73" s="99"/>
      <c r="BE73" s="96"/>
      <c r="BF73" s="99"/>
      <c r="BG73" s="96"/>
      <c r="BH73" s="107"/>
      <c r="BI73" s="108"/>
      <c r="BJ73" s="107"/>
      <c r="BK73" s="109"/>
      <c r="BL73" s="187"/>
      <c r="BM73" s="188"/>
      <c r="BN73" s="104"/>
      <c r="BO73" s="70"/>
      <c r="BP73" s="18"/>
    </row>
    <row r="74" spans="2:68" s="14" customFormat="1" ht="24.95" customHeight="1" x14ac:dyDescent="0.25">
      <c r="B74" s="92">
        <f>[1]Noon!C39</f>
        <v>0</v>
      </c>
      <c r="C74" s="93">
        <f>[1]Noon!D39</f>
        <v>0</v>
      </c>
      <c r="D74" s="184">
        <f>[1]Noon!A39</f>
        <v>0</v>
      </c>
      <c r="E74" s="77"/>
      <c r="F74" s="77"/>
      <c r="G74" s="77"/>
      <c r="H74" s="175">
        <f t="shared" si="10"/>
        <v>0</v>
      </c>
      <c r="I74" s="176" t="e">
        <f t="shared" si="11"/>
        <v>#VALUE!</v>
      </c>
      <c r="J74" s="151">
        <f t="shared" si="6"/>
        <v>1482.8</v>
      </c>
      <c r="K74" s="151">
        <f t="shared" si="12"/>
        <v>0</v>
      </c>
      <c r="L74" s="151">
        <f t="shared" si="12"/>
        <v>229.29999999999995</v>
      </c>
      <c r="M74" s="130"/>
      <c r="N74" s="86"/>
      <c r="O74" s="89"/>
      <c r="P74" s="87"/>
      <c r="Q74" s="133">
        <f t="shared" si="13"/>
        <v>0</v>
      </c>
      <c r="R74" s="87"/>
      <c r="S74" s="133">
        <f t="shared" si="14"/>
        <v>0</v>
      </c>
      <c r="T74" s="86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135">
        <f>[1]Noon!AL39</f>
        <v>0</v>
      </c>
      <c r="AO74" s="135">
        <v>0</v>
      </c>
      <c r="AP74" s="135">
        <f>[1]Noon!AO39</f>
        <v>0</v>
      </c>
      <c r="AQ74" s="105"/>
      <c r="AR74" s="169"/>
      <c r="AS74" s="169"/>
      <c r="AT74" s="170"/>
      <c r="AU74" s="169"/>
      <c r="AV74" s="169"/>
      <c r="AW74" s="170"/>
      <c r="AX74" s="169"/>
      <c r="AY74" s="169"/>
      <c r="AZ74" s="170"/>
      <c r="BA74" s="169"/>
      <c r="BB74" s="169"/>
      <c r="BC74" s="170"/>
      <c r="BD74" s="99"/>
      <c r="BE74" s="96"/>
      <c r="BF74" s="99"/>
      <c r="BG74" s="96"/>
      <c r="BH74" s="107"/>
      <c r="BI74" s="108"/>
      <c r="BJ74" s="107"/>
      <c r="BK74" s="109"/>
      <c r="BL74" s="187"/>
      <c r="BM74" s="188"/>
      <c r="BN74" s="104"/>
      <c r="BO74" s="70"/>
      <c r="BP74" s="18"/>
    </row>
    <row r="75" spans="2:68" s="14" customFormat="1" ht="24.95" customHeight="1" x14ac:dyDescent="0.25">
      <c r="B75" s="92">
        <f>[1]Noon!C40</f>
        <v>0</v>
      </c>
      <c r="C75" s="93">
        <f>[1]Noon!D40</f>
        <v>0</v>
      </c>
      <c r="D75" s="184">
        <f>[1]Noon!A40</f>
        <v>0</v>
      </c>
      <c r="E75" s="77"/>
      <c r="F75" s="77"/>
      <c r="G75" s="77"/>
      <c r="H75" s="175">
        <f t="shared" si="10"/>
        <v>0</v>
      </c>
      <c r="I75" s="176" t="e">
        <f t="shared" si="11"/>
        <v>#VALUE!</v>
      </c>
      <c r="J75" s="151">
        <f t="shared" si="6"/>
        <v>1482.8</v>
      </c>
      <c r="K75" s="151">
        <f t="shared" si="12"/>
        <v>0</v>
      </c>
      <c r="L75" s="151">
        <f t="shared" si="12"/>
        <v>229.29999999999995</v>
      </c>
      <c r="M75" s="130"/>
      <c r="N75" s="86"/>
      <c r="O75" s="89"/>
      <c r="P75" s="87"/>
      <c r="Q75" s="133">
        <f t="shared" si="13"/>
        <v>0</v>
      </c>
      <c r="R75" s="87"/>
      <c r="S75" s="133">
        <f t="shared" si="14"/>
        <v>0</v>
      </c>
      <c r="T75" s="86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135">
        <f>[1]Noon!AL40</f>
        <v>0</v>
      </c>
      <c r="AO75" s="135">
        <v>0</v>
      </c>
      <c r="AP75" s="135">
        <f>[1]Noon!AO40</f>
        <v>0</v>
      </c>
      <c r="AQ75" s="105"/>
      <c r="AR75" s="169"/>
      <c r="AS75" s="169"/>
      <c r="AT75" s="170"/>
      <c r="AU75" s="169"/>
      <c r="AV75" s="169"/>
      <c r="AW75" s="170"/>
      <c r="AX75" s="169"/>
      <c r="AY75" s="169"/>
      <c r="AZ75" s="170"/>
      <c r="BA75" s="169"/>
      <c r="BB75" s="169"/>
      <c r="BC75" s="170"/>
      <c r="BD75" s="99"/>
      <c r="BE75" s="96"/>
      <c r="BF75" s="99"/>
      <c r="BG75" s="96"/>
      <c r="BH75" s="107"/>
      <c r="BI75" s="108"/>
      <c r="BJ75" s="107"/>
      <c r="BK75" s="109"/>
      <c r="BL75" s="187"/>
      <c r="BM75" s="188"/>
      <c r="BN75" s="104"/>
      <c r="BO75" s="70"/>
      <c r="BP75" s="18"/>
    </row>
    <row r="76" spans="2:68" s="14" customFormat="1" ht="24.95" customHeight="1" x14ac:dyDescent="0.25">
      <c r="B76" s="92">
        <f>[1]Noon!C41</f>
        <v>0</v>
      </c>
      <c r="C76" s="93">
        <f>[1]Noon!D41</f>
        <v>0</v>
      </c>
      <c r="D76" s="184">
        <f>[1]Noon!A41</f>
        <v>0</v>
      </c>
      <c r="E76" s="77"/>
      <c r="F76" s="77"/>
      <c r="G76" s="77"/>
      <c r="H76" s="175">
        <f t="shared" si="10"/>
        <v>0</v>
      </c>
      <c r="I76" s="176" t="e">
        <f t="shared" si="11"/>
        <v>#VALUE!</v>
      </c>
      <c r="J76" s="151">
        <f t="shared" si="6"/>
        <v>1482.8</v>
      </c>
      <c r="K76" s="151">
        <f t="shared" si="12"/>
        <v>0</v>
      </c>
      <c r="L76" s="151">
        <f t="shared" si="12"/>
        <v>229.29999999999995</v>
      </c>
      <c r="M76" s="130"/>
      <c r="N76" s="86"/>
      <c r="O76" s="89"/>
      <c r="P76" s="87"/>
      <c r="Q76" s="133">
        <f t="shared" si="13"/>
        <v>0</v>
      </c>
      <c r="R76" s="87"/>
      <c r="S76" s="133">
        <f t="shared" si="14"/>
        <v>0</v>
      </c>
      <c r="T76" s="86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135">
        <f>[1]Noon!AL41</f>
        <v>0</v>
      </c>
      <c r="AO76" s="135">
        <v>0</v>
      </c>
      <c r="AP76" s="135">
        <f>[1]Noon!AO41</f>
        <v>0</v>
      </c>
      <c r="AQ76" s="105"/>
      <c r="AR76" s="169"/>
      <c r="AS76" s="169"/>
      <c r="AT76" s="170"/>
      <c r="AU76" s="169"/>
      <c r="AV76" s="169"/>
      <c r="AW76" s="170"/>
      <c r="AX76" s="169"/>
      <c r="AY76" s="169"/>
      <c r="AZ76" s="170"/>
      <c r="BA76" s="169"/>
      <c r="BB76" s="169"/>
      <c r="BC76" s="170"/>
      <c r="BD76" s="99"/>
      <c r="BE76" s="96"/>
      <c r="BF76" s="99"/>
      <c r="BG76" s="96"/>
      <c r="BH76" s="107"/>
      <c r="BI76" s="108"/>
      <c r="BJ76" s="107"/>
      <c r="BK76" s="109"/>
      <c r="BL76" s="187"/>
      <c r="BM76" s="188"/>
      <c r="BN76" s="104"/>
      <c r="BO76" s="70"/>
      <c r="BP76" s="18"/>
    </row>
    <row r="77" spans="2:68" s="14" customFormat="1" ht="24.95" customHeight="1" x14ac:dyDescent="0.25">
      <c r="B77" s="92">
        <f>[1]Noon!C42</f>
        <v>0</v>
      </c>
      <c r="C77" s="93">
        <f>[1]Noon!D42</f>
        <v>0</v>
      </c>
      <c r="D77" s="184">
        <f>[1]Noon!A42</f>
        <v>0</v>
      </c>
      <c r="E77" s="77"/>
      <c r="F77" s="77"/>
      <c r="G77" s="77"/>
      <c r="H77" s="175">
        <f t="shared" si="10"/>
        <v>0</v>
      </c>
      <c r="I77" s="176" t="e">
        <f t="shared" si="11"/>
        <v>#VALUE!</v>
      </c>
      <c r="J77" s="151">
        <f t="shared" si="6"/>
        <v>1482.8</v>
      </c>
      <c r="K77" s="151">
        <f t="shared" si="12"/>
        <v>0</v>
      </c>
      <c r="L77" s="151">
        <f t="shared" si="12"/>
        <v>229.29999999999995</v>
      </c>
      <c r="M77" s="130"/>
      <c r="N77" s="86"/>
      <c r="O77" s="89"/>
      <c r="P77" s="87"/>
      <c r="Q77" s="133">
        <f t="shared" si="13"/>
        <v>0</v>
      </c>
      <c r="R77" s="87"/>
      <c r="S77" s="133">
        <f t="shared" si="14"/>
        <v>0</v>
      </c>
      <c r="T77" s="86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135">
        <f>[1]Noon!AL42</f>
        <v>0</v>
      </c>
      <c r="AO77" s="135">
        <v>0</v>
      </c>
      <c r="AP77" s="135">
        <f>[1]Noon!AO42</f>
        <v>0</v>
      </c>
      <c r="AQ77" s="105"/>
      <c r="AR77" s="169"/>
      <c r="AS77" s="169"/>
      <c r="AT77" s="170"/>
      <c r="AU77" s="169"/>
      <c r="AV77" s="169"/>
      <c r="AW77" s="170"/>
      <c r="AX77" s="169"/>
      <c r="AY77" s="169"/>
      <c r="AZ77" s="170"/>
      <c r="BA77" s="169"/>
      <c r="BB77" s="169"/>
      <c r="BC77" s="170"/>
      <c r="BD77" s="99"/>
      <c r="BE77" s="96"/>
      <c r="BF77" s="99"/>
      <c r="BG77" s="96"/>
      <c r="BH77" s="107"/>
      <c r="BI77" s="108"/>
      <c r="BJ77" s="107"/>
      <c r="BK77" s="109"/>
      <c r="BL77" s="187"/>
      <c r="BM77" s="188"/>
      <c r="BN77" s="104"/>
      <c r="BO77" s="70"/>
      <c r="BP77" s="18"/>
    </row>
    <row r="78" spans="2:68" s="14" customFormat="1" ht="24.95" customHeight="1" x14ac:dyDescent="0.25">
      <c r="B78" s="92">
        <f>[1]Noon!C43</f>
        <v>0</v>
      </c>
      <c r="C78" s="93">
        <f>[1]Noon!D43</f>
        <v>0</v>
      </c>
      <c r="D78" s="184">
        <f>[1]Noon!A43</f>
        <v>0</v>
      </c>
      <c r="E78" s="77"/>
      <c r="F78" s="77"/>
      <c r="G78" s="77"/>
      <c r="H78" s="175">
        <f t="shared" si="10"/>
        <v>0</v>
      </c>
      <c r="I78" s="176"/>
      <c r="J78" s="151"/>
      <c r="K78" s="151"/>
      <c r="L78" s="151"/>
      <c r="M78" s="130"/>
      <c r="N78" s="86"/>
      <c r="O78" s="89"/>
      <c r="P78" s="87"/>
      <c r="Q78" s="133"/>
      <c r="R78" s="88"/>
      <c r="S78" s="133"/>
      <c r="T78" s="86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135">
        <f>[1]Noon!AL43</f>
        <v>0</v>
      </c>
      <c r="AO78" s="135"/>
      <c r="AP78" s="135">
        <f>[1]Noon!AO43</f>
        <v>0</v>
      </c>
      <c r="AQ78" s="105"/>
      <c r="AR78" s="169"/>
      <c r="AS78" s="169"/>
      <c r="AT78" s="170"/>
      <c r="AU78" s="169"/>
      <c r="AV78" s="169"/>
      <c r="AW78" s="170"/>
      <c r="AX78" s="169"/>
      <c r="AY78" s="169"/>
      <c r="AZ78" s="170"/>
      <c r="BA78" s="169"/>
      <c r="BB78" s="169"/>
      <c r="BC78" s="170"/>
      <c r="BD78" s="99"/>
      <c r="BE78" s="96"/>
      <c r="BF78" s="99"/>
      <c r="BG78" s="96"/>
      <c r="BH78" s="107"/>
      <c r="BI78" s="108"/>
      <c r="BJ78" s="107"/>
      <c r="BK78" s="109"/>
      <c r="BL78" s="187"/>
      <c r="BM78" s="188"/>
      <c r="BN78" s="104"/>
      <c r="BO78" s="70"/>
      <c r="BP78" s="18"/>
    </row>
    <row r="79" spans="2:68" s="14" customFormat="1" ht="24.95" customHeight="1" x14ac:dyDescent="0.25">
      <c r="B79" s="92">
        <f>[1]Noon!C44</f>
        <v>0</v>
      </c>
      <c r="C79" s="93">
        <f>[1]Noon!D44</f>
        <v>0</v>
      </c>
      <c r="D79" s="184">
        <f>[1]Noon!A44</f>
        <v>0</v>
      </c>
      <c r="E79" s="77"/>
      <c r="F79" s="77"/>
      <c r="G79" s="77"/>
      <c r="H79" s="175"/>
      <c r="I79" s="176"/>
      <c r="J79" s="151"/>
      <c r="K79" s="151"/>
      <c r="L79" s="151"/>
      <c r="M79" s="130"/>
      <c r="N79" s="86"/>
      <c r="O79" s="89"/>
      <c r="P79" s="87"/>
      <c r="Q79" s="133"/>
      <c r="R79" s="88"/>
      <c r="S79" s="133"/>
      <c r="T79" s="86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135">
        <f>[1]Noon!AL44</f>
        <v>0</v>
      </c>
      <c r="AO79" s="135"/>
      <c r="AP79" s="135"/>
      <c r="AQ79" s="105"/>
      <c r="AR79" s="169"/>
      <c r="AS79" s="169"/>
      <c r="AT79" s="170"/>
      <c r="AU79" s="169"/>
      <c r="AV79" s="169"/>
      <c r="AW79" s="170"/>
      <c r="AX79" s="169"/>
      <c r="AY79" s="169"/>
      <c r="AZ79" s="170"/>
      <c r="BA79" s="169"/>
      <c r="BB79" s="169"/>
      <c r="BC79" s="170"/>
      <c r="BD79" s="99"/>
      <c r="BE79" s="96"/>
      <c r="BF79" s="99"/>
      <c r="BG79" s="96"/>
      <c r="BH79" s="107"/>
      <c r="BI79" s="108"/>
      <c r="BJ79" s="107"/>
      <c r="BK79" s="109"/>
      <c r="BL79" s="187"/>
      <c r="BM79" s="188"/>
      <c r="BN79" s="104"/>
      <c r="BO79" s="70"/>
      <c r="BP79" s="18"/>
    </row>
    <row r="80" spans="2:68" s="14" customFormat="1" ht="24.95" customHeight="1" x14ac:dyDescent="0.25">
      <c r="B80" s="92">
        <f>[1]Noon!C45</f>
        <v>0</v>
      </c>
      <c r="C80" s="93">
        <f>[1]Noon!D45</f>
        <v>0</v>
      </c>
      <c r="D80" s="184">
        <f>[1]Noon!A45</f>
        <v>0</v>
      </c>
      <c r="E80" s="77">
        <f t="shared" ref="E80:E104" si="15">IF(D80="Bunkering", VLOOKUP(B80,$AQ$8:$AW$11,2,0),0)</f>
        <v>0</v>
      </c>
      <c r="F80" s="77">
        <f t="shared" ref="F80:F104" si="16">IF(D80="Bunkering", VLOOKUP(B80,$AQ$8:$AW$11,3),0)</f>
        <v>0</v>
      </c>
      <c r="G80" s="77">
        <f t="shared" ref="G80:G104" si="17">IF(D80="Bunkering", VLOOKUP(B80,$AQ$8:$AW$11,4),0)</f>
        <v>0</v>
      </c>
      <c r="H80" s="175">
        <f t="shared" ref="H80:H105" si="18">IF(ISBLANK(C80),"",AT80+AW80+AZ80+BC80)</f>
        <v>0</v>
      </c>
      <c r="I80" s="177">
        <f t="shared" ref="I80:I105" si="19">IF(C80="","",IF(Q80="",I79,I79-Q80))</f>
        <v>0</v>
      </c>
      <c r="J80" s="151">
        <f t="shared" ref="J80:J105" si="20">IF(B80="","",IF(AN80="",J79+E80,J79-AN80+E80))</f>
        <v>0</v>
      </c>
      <c r="K80" s="151">
        <f t="shared" ref="K80:K105" si="21">IF(B80="","",IF(AO80="",K79+F80,K79-AO80+F80))</f>
        <v>0</v>
      </c>
      <c r="L80" s="151">
        <f t="shared" ref="L80:L105" si="22">IF(B80="","",IF(AP80="",L79+G80,L79-AP80+G80))</f>
        <v>0</v>
      </c>
      <c r="M80" s="130"/>
      <c r="N80" s="86"/>
      <c r="O80" s="89"/>
      <c r="P80" s="87"/>
      <c r="Q80" s="133"/>
      <c r="R80" s="88"/>
      <c r="S80" s="133" t="str">
        <f t="shared" ref="S80:S105" si="23">IF(Q80="","",Q80+R80)</f>
        <v/>
      </c>
      <c r="T80" s="86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>
        <f t="shared" ref="AK80:AM105" si="24">IF($AJ80=AK$39,$AI80,0)</f>
        <v>0</v>
      </c>
      <c r="AL80" s="91">
        <f t="shared" si="24"/>
        <v>0</v>
      </c>
      <c r="AM80" s="91">
        <f t="shared" si="24"/>
        <v>0</v>
      </c>
      <c r="AN80" s="135" t="str">
        <f t="shared" ref="AN80:AP105" si="25">IF(SUM(V80,AA80,AF80,AK80)=0,"",SUM(V80,AA80,AF80,AK80))</f>
        <v/>
      </c>
      <c r="AO80" s="135"/>
      <c r="AP80" s="135" t="str">
        <f t="shared" si="25"/>
        <v/>
      </c>
      <c r="AQ80" s="105"/>
      <c r="AR80" s="169"/>
      <c r="AS80" s="169"/>
      <c r="AT80" s="170"/>
      <c r="AU80" s="169"/>
      <c r="AV80" s="169"/>
      <c r="AW80" s="170"/>
      <c r="AX80" s="169"/>
      <c r="AY80" s="169"/>
      <c r="AZ80" s="170"/>
      <c r="BA80" s="169"/>
      <c r="BB80" s="169"/>
      <c r="BC80" s="170"/>
      <c r="BD80" s="99"/>
      <c r="BE80" s="96"/>
      <c r="BF80" s="99"/>
      <c r="BG80" s="96"/>
      <c r="BH80" s="107"/>
      <c r="BI80" s="108"/>
      <c r="BJ80" s="107"/>
      <c r="BK80" s="109"/>
      <c r="BL80" s="187"/>
      <c r="BM80" s="188"/>
      <c r="BN80" s="110"/>
      <c r="BO80" s="70"/>
      <c r="BP80" s="18"/>
    </row>
    <row r="81" spans="2:68" s="14" customFormat="1" ht="24.95" customHeight="1" x14ac:dyDescent="0.25">
      <c r="B81" s="92">
        <f>[1]Noon!C46</f>
        <v>0</v>
      </c>
      <c r="C81" s="93">
        <f>[1]Noon!D46</f>
        <v>0</v>
      </c>
      <c r="D81" s="184">
        <f>[1]Noon!A46</f>
        <v>0</v>
      </c>
      <c r="E81" s="77">
        <f t="shared" si="15"/>
        <v>0</v>
      </c>
      <c r="F81" s="77">
        <f t="shared" si="16"/>
        <v>0</v>
      </c>
      <c r="G81" s="77">
        <f t="shared" si="17"/>
        <v>0</v>
      </c>
      <c r="H81" s="175">
        <f t="shared" si="18"/>
        <v>0</v>
      </c>
      <c r="I81" s="177">
        <f t="shared" si="19"/>
        <v>0</v>
      </c>
      <c r="J81" s="151">
        <f t="shared" si="20"/>
        <v>0</v>
      </c>
      <c r="K81" s="151">
        <f t="shared" si="21"/>
        <v>0</v>
      </c>
      <c r="L81" s="151">
        <f t="shared" si="22"/>
        <v>0</v>
      </c>
      <c r="M81" s="130"/>
      <c r="N81" s="86"/>
      <c r="O81" s="89"/>
      <c r="P81" s="87"/>
      <c r="Q81" s="133"/>
      <c r="R81" s="88"/>
      <c r="S81" s="133" t="str">
        <f t="shared" si="23"/>
        <v/>
      </c>
      <c r="T81" s="86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>
        <f t="shared" si="24"/>
        <v>0</v>
      </c>
      <c r="AL81" s="91">
        <f t="shared" si="24"/>
        <v>0</v>
      </c>
      <c r="AM81" s="91">
        <f t="shared" si="24"/>
        <v>0</v>
      </c>
      <c r="AN81" s="135"/>
      <c r="AO81" s="135"/>
      <c r="AP81" s="135" t="str">
        <f t="shared" si="25"/>
        <v/>
      </c>
      <c r="AQ81" s="105"/>
      <c r="AR81" s="169"/>
      <c r="AS81" s="169"/>
      <c r="AT81" s="170"/>
      <c r="AU81" s="169"/>
      <c r="AV81" s="169"/>
      <c r="AW81" s="170"/>
      <c r="AX81" s="169"/>
      <c r="AY81" s="169"/>
      <c r="AZ81" s="170"/>
      <c r="BA81" s="169"/>
      <c r="BB81" s="169"/>
      <c r="BC81" s="170"/>
      <c r="BD81" s="99"/>
      <c r="BE81" s="96"/>
      <c r="BF81" s="99"/>
      <c r="BG81" s="96"/>
      <c r="BH81" s="107"/>
      <c r="BI81" s="108"/>
      <c r="BJ81" s="107"/>
      <c r="BK81" s="109"/>
      <c r="BL81" s="187"/>
      <c r="BM81" s="188"/>
      <c r="BN81" s="110"/>
      <c r="BO81" s="70"/>
      <c r="BP81" s="18"/>
    </row>
    <row r="82" spans="2:68" s="14" customFormat="1" ht="24.95" customHeight="1" x14ac:dyDescent="0.25">
      <c r="B82" s="92">
        <f>[1]Noon!C47</f>
        <v>0</v>
      </c>
      <c r="C82" s="93">
        <f>[1]Noon!D47</f>
        <v>0</v>
      </c>
      <c r="D82" s="184">
        <f>[1]Noon!A47</f>
        <v>0</v>
      </c>
      <c r="E82" s="77">
        <f t="shared" si="15"/>
        <v>0</v>
      </c>
      <c r="F82" s="77">
        <f t="shared" si="16"/>
        <v>0</v>
      </c>
      <c r="G82" s="77">
        <f t="shared" si="17"/>
        <v>0</v>
      </c>
      <c r="H82" s="175">
        <f t="shared" si="18"/>
        <v>0</v>
      </c>
      <c r="I82" s="177">
        <f t="shared" si="19"/>
        <v>0</v>
      </c>
      <c r="J82" s="151">
        <f t="shared" si="20"/>
        <v>0</v>
      </c>
      <c r="K82" s="151">
        <f t="shared" si="21"/>
        <v>0</v>
      </c>
      <c r="L82" s="151">
        <f t="shared" si="22"/>
        <v>0</v>
      </c>
      <c r="M82" s="130"/>
      <c r="N82" s="86"/>
      <c r="O82" s="89"/>
      <c r="P82" s="87"/>
      <c r="Q82" s="133"/>
      <c r="R82" s="88"/>
      <c r="S82" s="133" t="str">
        <f t="shared" si="23"/>
        <v/>
      </c>
      <c r="T82" s="86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>
        <f t="shared" si="24"/>
        <v>0</v>
      </c>
      <c r="AL82" s="91">
        <f t="shared" si="24"/>
        <v>0</v>
      </c>
      <c r="AM82" s="91">
        <f t="shared" si="24"/>
        <v>0</v>
      </c>
      <c r="AN82" s="135"/>
      <c r="AO82" s="135"/>
      <c r="AP82" s="135" t="str">
        <f t="shared" si="25"/>
        <v/>
      </c>
      <c r="AQ82" s="105"/>
      <c r="AR82" s="169"/>
      <c r="AS82" s="169"/>
      <c r="AT82" s="170"/>
      <c r="AU82" s="169"/>
      <c r="AV82" s="169"/>
      <c r="AW82" s="170"/>
      <c r="AX82" s="169"/>
      <c r="AY82" s="169"/>
      <c r="AZ82" s="170"/>
      <c r="BA82" s="169"/>
      <c r="BB82" s="169"/>
      <c r="BC82" s="170"/>
      <c r="BD82" s="99"/>
      <c r="BE82" s="96"/>
      <c r="BF82" s="99"/>
      <c r="BG82" s="96"/>
      <c r="BH82" s="107"/>
      <c r="BI82" s="108"/>
      <c r="BJ82" s="107"/>
      <c r="BK82" s="109"/>
      <c r="BL82" s="187"/>
      <c r="BM82" s="188"/>
      <c r="BN82" s="110"/>
      <c r="BO82" s="70"/>
      <c r="BP82" s="18"/>
    </row>
    <row r="83" spans="2:68" s="14" customFormat="1" ht="24.95" customHeight="1" x14ac:dyDescent="0.25">
      <c r="B83" s="92">
        <f>[1]Noon!C48</f>
        <v>0</v>
      </c>
      <c r="C83" s="93">
        <f>[1]Noon!D48</f>
        <v>0</v>
      </c>
      <c r="D83" s="184">
        <f>[1]Noon!A48</f>
        <v>0</v>
      </c>
      <c r="E83" s="77">
        <f t="shared" si="15"/>
        <v>0</v>
      </c>
      <c r="F83" s="77">
        <f t="shared" si="16"/>
        <v>0</v>
      </c>
      <c r="G83" s="77">
        <f t="shared" si="17"/>
        <v>0</v>
      </c>
      <c r="H83" s="175">
        <f t="shared" si="18"/>
        <v>0</v>
      </c>
      <c r="I83" s="177">
        <f t="shared" si="19"/>
        <v>0</v>
      </c>
      <c r="J83" s="151">
        <f t="shared" si="20"/>
        <v>0</v>
      </c>
      <c r="K83" s="151">
        <f t="shared" si="21"/>
        <v>0</v>
      </c>
      <c r="L83" s="151">
        <f t="shared" si="22"/>
        <v>0</v>
      </c>
      <c r="M83" s="130"/>
      <c r="N83" s="86"/>
      <c r="O83" s="89"/>
      <c r="P83" s="87"/>
      <c r="Q83" s="133"/>
      <c r="R83" s="88"/>
      <c r="S83" s="133" t="str">
        <f t="shared" si="23"/>
        <v/>
      </c>
      <c r="T83" s="86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>
        <f t="shared" si="24"/>
        <v>0</v>
      </c>
      <c r="AL83" s="91">
        <f t="shared" si="24"/>
        <v>0</v>
      </c>
      <c r="AM83" s="91">
        <f t="shared" si="24"/>
        <v>0</v>
      </c>
      <c r="AN83" s="135"/>
      <c r="AO83" s="135"/>
      <c r="AP83" s="135" t="str">
        <f t="shared" si="25"/>
        <v/>
      </c>
      <c r="AQ83" s="106"/>
      <c r="AR83" s="169"/>
      <c r="AS83" s="169"/>
      <c r="AT83" s="170"/>
      <c r="AU83" s="169"/>
      <c r="AV83" s="169"/>
      <c r="AW83" s="170"/>
      <c r="AX83" s="169"/>
      <c r="AY83" s="169"/>
      <c r="AZ83" s="170"/>
      <c r="BA83" s="169"/>
      <c r="BB83" s="169"/>
      <c r="BC83" s="170"/>
      <c r="BD83" s="99"/>
      <c r="BE83" s="96"/>
      <c r="BF83" s="99"/>
      <c r="BG83" s="96"/>
      <c r="BH83" s="107"/>
      <c r="BI83" s="108"/>
      <c r="BJ83" s="107"/>
      <c r="BK83" s="109"/>
      <c r="BL83" s="187"/>
      <c r="BM83" s="188"/>
      <c r="BN83" s="110"/>
      <c r="BO83" s="70"/>
      <c r="BP83" s="18"/>
    </row>
    <row r="84" spans="2:68" s="14" customFormat="1" ht="24.95" customHeight="1" x14ac:dyDescent="0.25">
      <c r="B84" s="92">
        <f>[1]Noon!C49</f>
        <v>0</v>
      </c>
      <c r="C84" s="93">
        <f>[1]Noon!D49</f>
        <v>0</v>
      </c>
      <c r="D84" s="184">
        <f>[1]Noon!A49</f>
        <v>0</v>
      </c>
      <c r="E84" s="77">
        <f t="shared" si="15"/>
        <v>0</v>
      </c>
      <c r="F84" s="77">
        <f t="shared" si="16"/>
        <v>0</v>
      </c>
      <c r="G84" s="77">
        <f t="shared" si="17"/>
        <v>0</v>
      </c>
      <c r="H84" s="175">
        <f t="shared" si="18"/>
        <v>0</v>
      </c>
      <c r="I84" s="177">
        <f t="shared" si="19"/>
        <v>0</v>
      </c>
      <c r="J84" s="151">
        <f t="shared" si="20"/>
        <v>0</v>
      </c>
      <c r="K84" s="151">
        <f t="shared" si="21"/>
        <v>0</v>
      </c>
      <c r="L84" s="151">
        <f t="shared" si="22"/>
        <v>0</v>
      </c>
      <c r="M84" s="130"/>
      <c r="N84" s="86"/>
      <c r="O84" s="89"/>
      <c r="P84" s="87"/>
      <c r="Q84" s="133"/>
      <c r="R84" s="88"/>
      <c r="S84" s="133" t="str">
        <f t="shared" si="23"/>
        <v/>
      </c>
      <c r="T84" s="86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>
        <f t="shared" si="24"/>
        <v>0</v>
      </c>
      <c r="AL84" s="91">
        <f t="shared" si="24"/>
        <v>0</v>
      </c>
      <c r="AM84" s="91">
        <f t="shared" si="24"/>
        <v>0</v>
      </c>
      <c r="AN84" s="135"/>
      <c r="AO84" s="135"/>
      <c r="AP84" s="135" t="str">
        <f t="shared" si="25"/>
        <v/>
      </c>
      <c r="AQ84" s="106"/>
      <c r="AR84" s="169"/>
      <c r="AS84" s="169"/>
      <c r="AT84" s="170"/>
      <c r="AU84" s="169"/>
      <c r="AV84" s="169"/>
      <c r="AW84" s="170"/>
      <c r="AX84" s="169"/>
      <c r="AY84" s="169"/>
      <c r="AZ84" s="170"/>
      <c r="BA84" s="169"/>
      <c r="BB84" s="169"/>
      <c r="BC84" s="170"/>
      <c r="BD84" s="99"/>
      <c r="BE84" s="96"/>
      <c r="BF84" s="99"/>
      <c r="BG84" s="96"/>
      <c r="BH84" s="107"/>
      <c r="BI84" s="108"/>
      <c r="BJ84" s="107"/>
      <c r="BK84" s="109"/>
      <c r="BL84" s="187"/>
      <c r="BM84" s="188"/>
      <c r="BN84" s="110"/>
      <c r="BO84" s="70"/>
      <c r="BP84" s="18"/>
    </row>
    <row r="85" spans="2:68" s="14" customFormat="1" ht="24.95" customHeight="1" x14ac:dyDescent="0.25">
      <c r="B85" s="92">
        <f>[1]Noon!C50</f>
        <v>0</v>
      </c>
      <c r="C85" s="93">
        <f>[1]Noon!D50</f>
        <v>0</v>
      </c>
      <c r="D85" s="184">
        <f>[1]Noon!A50</f>
        <v>0</v>
      </c>
      <c r="E85" s="77">
        <f t="shared" si="15"/>
        <v>0</v>
      </c>
      <c r="F85" s="77">
        <f t="shared" si="16"/>
        <v>0</v>
      </c>
      <c r="G85" s="77">
        <f t="shared" si="17"/>
        <v>0</v>
      </c>
      <c r="H85" s="175">
        <f t="shared" si="18"/>
        <v>0</v>
      </c>
      <c r="I85" s="177">
        <f t="shared" si="19"/>
        <v>0</v>
      </c>
      <c r="J85" s="151">
        <f t="shared" si="20"/>
        <v>0</v>
      </c>
      <c r="K85" s="151">
        <f t="shared" si="21"/>
        <v>0</v>
      </c>
      <c r="L85" s="151">
        <f t="shared" si="22"/>
        <v>0</v>
      </c>
      <c r="M85" s="130"/>
      <c r="N85" s="86"/>
      <c r="O85" s="89"/>
      <c r="P85" s="87"/>
      <c r="Q85" s="133"/>
      <c r="R85" s="88"/>
      <c r="S85" s="133" t="str">
        <f t="shared" si="23"/>
        <v/>
      </c>
      <c r="T85" s="86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>
        <f t="shared" si="24"/>
        <v>0</v>
      </c>
      <c r="AL85" s="91">
        <f t="shared" si="24"/>
        <v>0</v>
      </c>
      <c r="AM85" s="91">
        <f t="shared" si="24"/>
        <v>0</v>
      </c>
      <c r="AN85" s="135"/>
      <c r="AO85" s="135"/>
      <c r="AP85" s="135" t="str">
        <f t="shared" si="25"/>
        <v/>
      </c>
      <c r="AQ85" s="106"/>
      <c r="AR85" s="169"/>
      <c r="AS85" s="169"/>
      <c r="AT85" s="170"/>
      <c r="AU85" s="169"/>
      <c r="AV85" s="169"/>
      <c r="AW85" s="170"/>
      <c r="AX85" s="169"/>
      <c r="AY85" s="169"/>
      <c r="AZ85" s="170"/>
      <c r="BA85" s="169"/>
      <c r="BB85" s="169"/>
      <c r="BC85" s="170"/>
      <c r="BD85" s="99"/>
      <c r="BE85" s="96"/>
      <c r="BF85" s="99"/>
      <c r="BG85" s="96"/>
      <c r="BH85" s="107"/>
      <c r="BI85" s="108"/>
      <c r="BJ85" s="107"/>
      <c r="BK85" s="109"/>
      <c r="BL85" s="187"/>
      <c r="BM85" s="188"/>
      <c r="BN85" s="110"/>
      <c r="BO85" s="70"/>
      <c r="BP85" s="18"/>
    </row>
    <row r="86" spans="2:68" s="14" customFormat="1" ht="24.95" customHeight="1" x14ac:dyDescent="0.25">
      <c r="B86" s="92">
        <f>[1]Noon!C51</f>
        <v>0</v>
      </c>
      <c r="C86" s="93">
        <f>[1]Noon!D51</f>
        <v>0</v>
      </c>
      <c r="D86" s="184">
        <f>[1]Noon!A51</f>
        <v>0</v>
      </c>
      <c r="E86" s="77">
        <f t="shared" si="15"/>
        <v>0</v>
      </c>
      <c r="F86" s="77">
        <f t="shared" si="16"/>
        <v>0</v>
      </c>
      <c r="G86" s="77">
        <f t="shared" si="17"/>
        <v>0</v>
      </c>
      <c r="H86" s="175">
        <f t="shared" si="18"/>
        <v>0</v>
      </c>
      <c r="I86" s="177">
        <f t="shared" si="19"/>
        <v>0</v>
      </c>
      <c r="J86" s="151">
        <f t="shared" si="20"/>
        <v>0</v>
      </c>
      <c r="K86" s="151">
        <f t="shared" si="21"/>
        <v>0</v>
      </c>
      <c r="L86" s="151">
        <f t="shared" si="22"/>
        <v>0</v>
      </c>
      <c r="M86" s="130"/>
      <c r="N86" s="86"/>
      <c r="O86" s="89"/>
      <c r="P86" s="87"/>
      <c r="Q86" s="133"/>
      <c r="R86" s="88"/>
      <c r="S86" s="133" t="str">
        <f t="shared" si="23"/>
        <v/>
      </c>
      <c r="T86" s="86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>
        <f t="shared" si="24"/>
        <v>0</v>
      </c>
      <c r="AL86" s="91">
        <f t="shared" si="24"/>
        <v>0</v>
      </c>
      <c r="AM86" s="91">
        <f t="shared" si="24"/>
        <v>0</v>
      </c>
      <c r="AN86" s="135"/>
      <c r="AO86" s="135"/>
      <c r="AP86" s="135" t="str">
        <f t="shared" si="25"/>
        <v/>
      </c>
      <c r="AQ86" s="106"/>
      <c r="AR86" s="169"/>
      <c r="AS86" s="169"/>
      <c r="AT86" s="170"/>
      <c r="AU86" s="169"/>
      <c r="AV86" s="169"/>
      <c r="AW86" s="170"/>
      <c r="AX86" s="169"/>
      <c r="AY86" s="169"/>
      <c r="AZ86" s="170"/>
      <c r="BA86" s="169"/>
      <c r="BB86" s="169"/>
      <c r="BC86" s="170"/>
      <c r="BD86" s="99"/>
      <c r="BE86" s="96"/>
      <c r="BF86" s="99"/>
      <c r="BG86" s="96"/>
      <c r="BH86" s="107"/>
      <c r="BI86" s="108"/>
      <c r="BJ86" s="107"/>
      <c r="BK86" s="109"/>
      <c r="BL86" s="187"/>
      <c r="BM86" s="188"/>
      <c r="BN86" s="110"/>
      <c r="BO86" s="70"/>
      <c r="BP86" s="18"/>
    </row>
    <row r="87" spans="2:68" s="14" customFormat="1" ht="24.95" customHeight="1" x14ac:dyDescent="0.25">
      <c r="B87" s="92">
        <f>[1]Noon!C52</f>
        <v>0</v>
      </c>
      <c r="C87" s="93">
        <f>[1]Noon!D52</f>
        <v>0</v>
      </c>
      <c r="D87" s="184">
        <f>[1]Noon!A52</f>
        <v>0</v>
      </c>
      <c r="E87" s="77">
        <f t="shared" si="15"/>
        <v>0</v>
      </c>
      <c r="F87" s="77">
        <f t="shared" si="16"/>
        <v>0</v>
      </c>
      <c r="G87" s="77">
        <f t="shared" si="17"/>
        <v>0</v>
      </c>
      <c r="H87" s="175">
        <f t="shared" si="18"/>
        <v>0</v>
      </c>
      <c r="I87" s="177">
        <f t="shared" si="19"/>
        <v>0</v>
      </c>
      <c r="J87" s="151">
        <f t="shared" si="20"/>
        <v>0</v>
      </c>
      <c r="K87" s="151">
        <f t="shared" si="21"/>
        <v>0</v>
      </c>
      <c r="L87" s="151">
        <f t="shared" si="22"/>
        <v>0</v>
      </c>
      <c r="M87" s="130"/>
      <c r="N87" s="86"/>
      <c r="O87" s="89"/>
      <c r="P87" s="87"/>
      <c r="Q87" s="133"/>
      <c r="R87" s="88"/>
      <c r="S87" s="133" t="str">
        <f t="shared" si="23"/>
        <v/>
      </c>
      <c r="T87" s="86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>
        <f t="shared" si="24"/>
        <v>0</v>
      </c>
      <c r="AL87" s="91">
        <f t="shared" si="24"/>
        <v>0</v>
      </c>
      <c r="AM87" s="91">
        <f t="shared" si="24"/>
        <v>0</v>
      </c>
      <c r="AN87" s="135" t="str">
        <f t="shared" si="25"/>
        <v/>
      </c>
      <c r="AO87" s="135"/>
      <c r="AP87" s="135" t="str">
        <f t="shared" si="25"/>
        <v/>
      </c>
      <c r="AQ87" s="106"/>
      <c r="AR87" s="169"/>
      <c r="AS87" s="169"/>
      <c r="AT87" s="170"/>
      <c r="AU87" s="169"/>
      <c r="AV87" s="169"/>
      <c r="AW87" s="170"/>
      <c r="AX87" s="169"/>
      <c r="AY87" s="169"/>
      <c r="AZ87" s="170"/>
      <c r="BA87" s="169"/>
      <c r="BB87" s="169"/>
      <c r="BC87" s="170"/>
      <c r="BD87" s="99"/>
      <c r="BE87" s="96"/>
      <c r="BF87" s="99"/>
      <c r="BG87" s="96"/>
      <c r="BH87" s="107"/>
      <c r="BI87" s="108"/>
      <c r="BJ87" s="107"/>
      <c r="BK87" s="109"/>
      <c r="BL87" s="187"/>
      <c r="BM87" s="188"/>
      <c r="BN87" s="110"/>
      <c r="BO87" s="70"/>
      <c r="BP87" s="18"/>
    </row>
    <row r="88" spans="2:68" s="14" customFormat="1" ht="24.95" customHeight="1" x14ac:dyDescent="0.25">
      <c r="B88" s="92">
        <f>[1]Noon!C53</f>
        <v>0</v>
      </c>
      <c r="C88" s="93">
        <f>[1]Noon!D53</f>
        <v>0</v>
      </c>
      <c r="D88" s="184">
        <f>[1]Noon!A53</f>
        <v>0</v>
      </c>
      <c r="E88" s="77">
        <f t="shared" si="15"/>
        <v>0</v>
      </c>
      <c r="F88" s="77">
        <f t="shared" si="16"/>
        <v>0</v>
      </c>
      <c r="G88" s="77">
        <f t="shared" si="17"/>
        <v>0</v>
      </c>
      <c r="H88" s="175">
        <f t="shared" si="18"/>
        <v>0</v>
      </c>
      <c r="I88" s="177">
        <f t="shared" si="19"/>
        <v>0</v>
      </c>
      <c r="J88" s="151">
        <f t="shared" si="20"/>
        <v>0</v>
      </c>
      <c r="K88" s="151">
        <f t="shared" si="21"/>
        <v>0</v>
      </c>
      <c r="L88" s="151">
        <f t="shared" si="22"/>
        <v>0</v>
      </c>
      <c r="M88" s="130"/>
      <c r="N88" s="86"/>
      <c r="O88" s="89"/>
      <c r="P88" s="87"/>
      <c r="Q88" s="133"/>
      <c r="R88" s="88"/>
      <c r="S88" s="133" t="str">
        <f t="shared" si="23"/>
        <v/>
      </c>
      <c r="T88" s="86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>
        <f t="shared" si="24"/>
        <v>0</v>
      </c>
      <c r="AL88" s="91">
        <f t="shared" si="24"/>
        <v>0</v>
      </c>
      <c r="AM88" s="91">
        <f t="shared" si="24"/>
        <v>0</v>
      </c>
      <c r="AN88" s="135" t="str">
        <f t="shared" si="25"/>
        <v/>
      </c>
      <c r="AO88" s="135" t="str">
        <f t="shared" si="25"/>
        <v/>
      </c>
      <c r="AP88" s="135" t="str">
        <f t="shared" si="25"/>
        <v/>
      </c>
      <c r="AQ88" s="106"/>
      <c r="AR88" s="169"/>
      <c r="AS88" s="169"/>
      <c r="AT88" s="170"/>
      <c r="AU88" s="169"/>
      <c r="AV88" s="169"/>
      <c r="AW88" s="170"/>
      <c r="AX88" s="169"/>
      <c r="AY88" s="169"/>
      <c r="AZ88" s="170"/>
      <c r="BA88" s="169"/>
      <c r="BB88" s="169"/>
      <c r="BC88" s="170"/>
      <c r="BD88" s="99"/>
      <c r="BE88" s="96"/>
      <c r="BF88" s="99"/>
      <c r="BG88" s="96"/>
      <c r="BH88" s="107"/>
      <c r="BI88" s="108"/>
      <c r="BJ88" s="107"/>
      <c r="BK88" s="109"/>
      <c r="BL88" s="116"/>
      <c r="BM88" s="117"/>
      <c r="BN88" s="110"/>
      <c r="BO88" s="70"/>
      <c r="BP88" s="18"/>
    </row>
    <row r="89" spans="2:68" s="14" customFormat="1" ht="24.95" customHeight="1" x14ac:dyDescent="0.25">
      <c r="B89" s="92">
        <f>[1]Noon!C54</f>
        <v>0</v>
      </c>
      <c r="C89" s="93">
        <f>[1]Noon!D54</f>
        <v>0</v>
      </c>
      <c r="D89" s="184">
        <f>[1]Noon!A54</f>
        <v>0</v>
      </c>
      <c r="E89" s="77">
        <f t="shared" si="15"/>
        <v>0</v>
      </c>
      <c r="F89" s="77">
        <f t="shared" si="16"/>
        <v>0</v>
      </c>
      <c r="G89" s="77">
        <f t="shared" si="17"/>
        <v>0</v>
      </c>
      <c r="H89" s="175">
        <f t="shared" si="18"/>
        <v>0</v>
      </c>
      <c r="I89" s="177">
        <f t="shared" si="19"/>
        <v>0</v>
      </c>
      <c r="J89" s="151">
        <f t="shared" si="20"/>
        <v>0</v>
      </c>
      <c r="K89" s="151">
        <f t="shared" si="21"/>
        <v>0</v>
      </c>
      <c r="L89" s="151">
        <f t="shared" si="22"/>
        <v>0</v>
      </c>
      <c r="M89" s="130"/>
      <c r="N89" s="86"/>
      <c r="O89" s="89"/>
      <c r="P89" s="87"/>
      <c r="Q89" s="133"/>
      <c r="R89" s="88"/>
      <c r="S89" s="133" t="str">
        <f t="shared" si="23"/>
        <v/>
      </c>
      <c r="T89" s="86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>
        <f t="shared" si="24"/>
        <v>0</v>
      </c>
      <c r="AL89" s="91">
        <f t="shared" si="24"/>
        <v>0</v>
      </c>
      <c r="AM89" s="91">
        <f t="shared" si="24"/>
        <v>0</v>
      </c>
      <c r="AN89" s="135" t="str">
        <f t="shared" si="25"/>
        <v/>
      </c>
      <c r="AO89" s="135" t="str">
        <f t="shared" si="25"/>
        <v/>
      </c>
      <c r="AP89" s="135" t="str">
        <f t="shared" si="25"/>
        <v/>
      </c>
      <c r="AQ89" s="106"/>
      <c r="AR89" s="169"/>
      <c r="AS89" s="169"/>
      <c r="AT89" s="170"/>
      <c r="AU89" s="169"/>
      <c r="AV89" s="169"/>
      <c r="AW89" s="170"/>
      <c r="AX89" s="169"/>
      <c r="AY89" s="169"/>
      <c r="AZ89" s="170"/>
      <c r="BA89" s="169"/>
      <c r="BB89" s="169"/>
      <c r="BC89" s="170"/>
      <c r="BD89" s="99"/>
      <c r="BE89" s="96"/>
      <c r="BF89" s="99"/>
      <c r="BG89" s="96"/>
      <c r="BH89" s="107"/>
      <c r="BI89" s="108"/>
      <c r="BJ89" s="107"/>
      <c r="BK89" s="109"/>
      <c r="BL89" s="116"/>
      <c r="BM89" s="117"/>
      <c r="BN89" s="110"/>
      <c r="BO89" s="70"/>
      <c r="BP89" s="18"/>
    </row>
    <row r="90" spans="2:68" s="14" customFormat="1" ht="24.95" customHeight="1" x14ac:dyDescent="0.25">
      <c r="B90" s="92">
        <f>[1]Noon!C55</f>
        <v>0</v>
      </c>
      <c r="C90" s="93">
        <f>[1]Noon!D55</f>
        <v>0</v>
      </c>
      <c r="D90" s="184">
        <f>[1]Noon!A55</f>
        <v>0</v>
      </c>
      <c r="E90" s="77">
        <f t="shared" si="15"/>
        <v>0</v>
      </c>
      <c r="F90" s="77">
        <f t="shared" si="16"/>
        <v>0</v>
      </c>
      <c r="G90" s="77">
        <f t="shared" si="17"/>
        <v>0</v>
      </c>
      <c r="H90" s="175">
        <f t="shared" si="18"/>
        <v>0</v>
      </c>
      <c r="I90" s="177">
        <f t="shared" si="19"/>
        <v>0</v>
      </c>
      <c r="J90" s="151">
        <f t="shared" si="20"/>
        <v>0</v>
      </c>
      <c r="K90" s="151">
        <f t="shared" si="21"/>
        <v>0</v>
      </c>
      <c r="L90" s="151">
        <f t="shared" si="22"/>
        <v>0</v>
      </c>
      <c r="M90" s="130"/>
      <c r="N90" s="86"/>
      <c r="O90" s="89"/>
      <c r="P90" s="87"/>
      <c r="Q90" s="133"/>
      <c r="R90" s="88"/>
      <c r="S90" s="133" t="str">
        <f t="shared" si="23"/>
        <v/>
      </c>
      <c r="T90" s="86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>
        <f t="shared" si="24"/>
        <v>0</v>
      </c>
      <c r="AL90" s="91">
        <f t="shared" si="24"/>
        <v>0</v>
      </c>
      <c r="AM90" s="91">
        <f t="shared" si="24"/>
        <v>0</v>
      </c>
      <c r="AN90" s="135" t="str">
        <f t="shared" si="25"/>
        <v/>
      </c>
      <c r="AO90" s="135" t="str">
        <f t="shared" si="25"/>
        <v/>
      </c>
      <c r="AP90" s="135" t="str">
        <f t="shared" si="25"/>
        <v/>
      </c>
      <c r="AQ90" s="106"/>
      <c r="AR90" s="169"/>
      <c r="AS90" s="169"/>
      <c r="AT90" s="170"/>
      <c r="AU90" s="169"/>
      <c r="AV90" s="169"/>
      <c r="AW90" s="170"/>
      <c r="AX90" s="169"/>
      <c r="AY90" s="169"/>
      <c r="AZ90" s="170"/>
      <c r="BA90" s="169"/>
      <c r="BB90" s="169"/>
      <c r="BC90" s="170"/>
      <c r="BD90" s="99"/>
      <c r="BE90" s="96"/>
      <c r="BF90" s="99"/>
      <c r="BG90" s="96"/>
      <c r="BH90" s="107"/>
      <c r="BI90" s="108"/>
      <c r="BJ90" s="107"/>
      <c r="BK90" s="109"/>
      <c r="BL90" s="116"/>
      <c r="BM90" s="117"/>
      <c r="BN90" s="110"/>
      <c r="BO90" s="70"/>
      <c r="BP90" s="18"/>
    </row>
    <row r="91" spans="2:68" s="14" customFormat="1" ht="24.95" customHeight="1" x14ac:dyDescent="0.25">
      <c r="B91" s="92">
        <f>[1]Noon!C56</f>
        <v>0</v>
      </c>
      <c r="C91" s="93">
        <f>[1]Noon!D56</f>
        <v>0</v>
      </c>
      <c r="D91" s="184">
        <f>[1]Noon!A56</f>
        <v>0</v>
      </c>
      <c r="E91" s="77">
        <f t="shared" si="15"/>
        <v>0</v>
      </c>
      <c r="F91" s="77">
        <f t="shared" si="16"/>
        <v>0</v>
      </c>
      <c r="G91" s="77">
        <f t="shared" si="17"/>
        <v>0</v>
      </c>
      <c r="H91" s="175">
        <f t="shared" si="18"/>
        <v>0</v>
      </c>
      <c r="I91" s="177">
        <f t="shared" si="19"/>
        <v>0</v>
      </c>
      <c r="J91" s="151">
        <f t="shared" si="20"/>
        <v>0</v>
      </c>
      <c r="K91" s="151">
        <f t="shared" si="21"/>
        <v>0</v>
      </c>
      <c r="L91" s="151">
        <f t="shared" si="22"/>
        <v>0</v>
      </c>
      <c r="M91" s="130"/>
      <c r="N91" s="86"/>
      <c r="O91" s="89"/>
      <c r="P91" s="87"/>
      <c r="Q91" s="133"/>
      <c r="R91" s="88"/>
      <c r="S91" s="133" t="str">
        <f t="shared" si="23"/>
        <v/>
      </c>
      <c r="T91" s="86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>
        <f t="shared" si="24"/>
        <v>0</v>
      </c>
      <c r="AL91" s="91">
        <f t="shared" si="24"/>
        <v>0</v>
      </c>
      <c r="AM91" s="91">
        <f t="shared" si="24"/>
        <v>0</v>
      </c>
      <c r="AN91" s="135" t="str">
        <f t="shared" si="25"/>
        <v/>
      </c>
      <c r="AO91" s="135" t="str">
        <f t="shared" si="25"/>
        <v/>
      </c>
      <c r="AP91" s="135" t="str">
        <f t="shared" si="25"/>
        <v/>
      </c>
      <c r="AQ91" s="106"/>
      <c r="AR91" s="169"/>
      <c r="AS91" s="169"/>
      <c r="AT91" s="170"/>
      <c r="AU91" s="169"/>
      <c r="AV91" s="169"/>
      <c r="AW91" s="170"/>
      <c r="AX91" s="169"/>
      <c r="AY91" s="169"/>
      <c r="AZ91" s="170"/>
      <c r="BA91" s="169"/>
      <c r="BB91" s="169"/>
      <c r="BC91" s="170"/>
      <c r="BD91" s="99"/>
      <c r="BE91" s="96"/>
      <c r="BF91" s="99"/>
      <c r="BG91" s="96"/>
      <c r="BH91" s="107"/>
      <c r="BI91" s="108"/>
      <c r="BJ91" s="107"/>
      <c r="BK91" s="109"/>
      <c r="BL91" s="116"/>
      <c r="BM91" s="117"/>
      <c r="BN91" s="110"/>
      <c r="BO91" s="70"/>
      <c r="BP91" s="18"/>
    </row>
    <row r="92" spans="2:68" s="14" customFormat="1" ht="24.95" customHeight="1" x14ac:dyDescent="0.25">
      <c r="B92" s="92">
        <f>[1]Noon!C57</f>
        <v>0</v>
      </c>
      <c r="C92" s="93">
        <f>[1]Noon!D57</f>
        <v>0</v>
      </c>
      <c r="D92" s="184">
        <f>[1]Noon!A57</f>
        <v>0</v>
      </c>
      <c r="E92" s="77">
        <f t="shared" si="15"/>
        <v>0</v>
      </c>
      <c r="F92" s="77">
        <f t="shared" si="16"/>
        <v>0</v>
      </c>
      <c r="G92" s="77">
        <f t="shared" si="17"/>
        <v>0</v>
      </c>
      <c r="H92" s="175">
        <f t="shared" si="18"/>
        <v>0</v>
      </c>
      <c r="I92" s="177">
        <f t="shared" si="19"/>
        <v>0</v>
      </c>
      <c r="J92" s="151">
        <f t="shared" si="20"/>
        <v>0</v>
      </c>
      <c r="K92" s="151">
        <f t="shared" si="21"/>
        <v>0</v>
      </c>
      <c r="L92" s="151">
        <f t="shared" si="22"/>
        <v>0</v>
      </c>
      <c r="M92" s="130"/>
      <c r="N92" s="86"/>
      <c r="O92" s="89"/>
      <c r="P92" s="87"/>
      <c r="Q92" s="133"/>
      <c r="R92" s="88"/>
      <c r="S92" s="133" t="str">
        <f t="shared" si="23"/>
        <v/>
      </c>
      <c r="T92" s="86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>
        <f t="shared" si="24"/>
        <v>0</v>
      </c>
      <c r="AL92" s="91">
        <f t="shared" si="24"/>
        <v>0</v>
      </c>
      <c r="AM92" s="91">
        <f t="shared" si="24"/>
        <v>0</v>
      </c>
      <c r="AN92" s="135" t="str">
        <f t="shared" si="25"/>
        <v/>
      </c>
      <c r="AO92" s="135" t="str">
        <f t="shared" si="25"/>
        <v/>
      </c>
      <c r="AP92" s="135" t="str">
        <f t="shared" si="25"/>
        <v/>
      </c>
      <c r="AQ92" s="106"/>
      <c r="AR92" s="169"/>
      <c r="AS92" s="169"/>
      <c r="AT92" s="170"/>
      <c r="AU92" s="169"/>
      <c r="AV92" s="169"/>
      <c r="AW92" s="170"/>
      <c r="AX92" s="169"/>
      <c r="AY92" s="169"/>
      <c r="AZ92" s="170"/>
      <c r="BA92" s="169"/>
      <c r="BB92" s="169"/>
      <c r="BC92" s="170"/>
      <c r="BD92" s="99"/>
      <c r="BE92" s="96"/>
      <c r="BF92" s="99"/>
      <c r="BG92" s="96"/>
      <c r="BH92" s="107"/>
      <c r="BI92" s="108"/>
      <c r="BJ92" s="107"/>
      <c r="BK92" s="109"/>
      <c r="BL92" s="116"/>
      <c r="BM92" s="117"/>
      <c r="BN92" s="110"/>
      <c r="BO92" s="70"/>
      <c r="BP92" s="18"/>
    </row>
    <row r="93" spans="2:68" s="14" customFormat="1" ht="24.95" customHeight="1" x14ac:dyDescent="0.25">
      <c r="B93" s="92">
        <f>[1]Noon!C58</f>
        <v>0</v>
      </c>
      <c r="C93" s="93">
        <f>[1]Noon!D58</f>
        <v>0</v>
      </c>
      <c r="D93" s="184">
        <f>[1]Noon!A58</f>
        <v>0</v>
      </c>
      <c r="E93" s="77">
        <f t="shared" si="15"/>
        <v>0</v>
      </c>
      <c r="F93" s="77">
        <f t="shared" si="16"/>
        <v>0</v>
      </c>
      <c r="G93" s="77">
        <f t="shared" si="17"/>
        <v>0</v>
      </c>
      <c r="H93" s="175">
        <f t="shared" si="18"/>
        <v>0</v>
      </c>
      <c r="I93" s="177">
        <f t="shared" si="19"/>
        <v>0</v>
      </c>
      <c r="J93" s="151">
        <f t="shared" si="20"/>
        <v>0</v>
      </c>
      <c r="K93" s="151">
        <f t="shared" si="21"/>
        <v>0</v>
      </c>
      <c r="L93" s="151">
        <f t="shared" si="22"/>
        <v>0</v>
      </c>
      <c r="M93" s="130"/>
      <c r="N93" s="86"/>
      <c r="O93" s="89"/>
      <c r="P93" s="90"/>
      <c r="Q93" s="133"/>
      <c r="R93" s="88"/>
      <c r="S93" s="133" t="str">
        <f t="shared" si="23"/>
        <v/>
      </c>
      <c r="T93" s="86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>
        <f t="shared" si="24"/>
        <v>0</v>
      </c>
      <c r="AL93" s="91">
        <f t="shared" si="24"/>
        <v>0</v>
      </c>
      <c r="AM93" s="91">
        <f t="shared" si="24"/>
        <v>0</v>
      </c>
      <c r="AN93" s="135" t="str">
        <f t="shared" si="25"/>
        <v/>
      </c>
      <c r="AO93" s="135" t="str">
        <f t="shared" si="25"/>
        <v/>
      </c>
      <c r="AP93" s="135" t="str">
        <f t="shared" si="25"/>
        <v/>
      </c>
      <c r="AQ93" s="106"/>
      <c r="AR93" s="169"/>
      <c r="AS93" s="169"/>
      <c r="AT93" s="170"/>
      <c r="AU93" s="169"/>
      <c r="AV93" s="169"/>
      <c r="AW93" s="170"/>
      <c r="AX93" s="169"/>
      <c r="AY93" s="169"/>
      <c r="AZ93" s="170"/>
      <c r="BA93" s="169"/>
      <c r="BB93" s="169"/>
      <c r="BC93" s="170"/>
      <c r="BD93" s="99"/>
      <c r="BE93" s="96"/>
      <c r="BF93" s="99"/>
      <c r="BG93" s="96"/>
      <c r="BH93" s="107"/>
      <c r="BI93" s="108"/>
      <c r="BJ93" s="107"/>
      <c r="BK93" s="109"/>
      <c r="BL93" s="116"/>
      <c r="BM93" s="117"/>
      <c r="BN93" s="110"/>
      <c r="BO93" s="70"/>
      <c r="BP93" s="18"/>
    </row>
    <row r="94" spans="2:68" s="14" customFormat="1" ht="24.95" customHeight="1" x14ac:dyDescent="0.25">
      <c r="B94" s="92">
        <f>[1]Noon!C59</f>
        <v>0</v>
      </c>
      <c r="C94" s="93">
        <f>[1]Noon!D59</f>
        <v>0</v>
      </c>
      <c r="D94" s="184">
        <f>[1]Noon!A59</f>
        <v>0</v>
      </c>
      <c r="E94" s="77">
        <f t="shared" si="15"/>
        <v>0</v>
      </c>
      <c r="F94" s="77">
        <f t="shared" si="16"/>
        <v>0</v>
      </c>
      <c r="G94" s="77">
        <f t="shared" si="17"/>
        <v>0</v>
      </c>
      <c r="H94" s="175">
        <f t="shared" si="18"/>
        <v>0</v>
      </c>
      <c r="I94" s="177">
        <f t="shared" si="19"/>
        <v>0</v>
      </c>
      <c r="J94" s="151">
        <f t="shared" si="20"/>
        <v>0</v>
      </c>
      <c r="K94" s="151">
        <f t="shared" si="21"/>
        <v>0</v>
      </c>
      <c r="L94" s="151">
        <f t="shared" si="22"/>
        <v>0</v>
      </c>
      <c r="M94" s="130"/>
      <c r="N94" s="86"/>
      <c r="O94" s="89"/>
      <c r="P94" s="90"/>
      <c r="Q94" s="133"/>
      <c r="R94" s="88"/>
      <c r="S94" s="133" t="str">
        <f t="shared" si="23"/>
        <v/>
      </c>
      <c r="T94" s="86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>
        <f t="shared" si="24"/>
        <v>0</v>
      </c>
      <c r="AL94" s="91">
        <f t="shared" si="24"/>
        <v>0</v>
      </c>
      <c r="AM94" s="91">
        <f t="shared" si="24"/>
        <v>0</v>
      </c>
      <c r="AN94" s="135" t="str">
        <f t="shared" si="25"/>
        <v/>
      </c>
      <c r="AO94" s="135" t="str">
        <f t="shared" si="25"/>
        <v/>
      </c>
      <c r="AP94" s="135" t="str">
        <f t="shared" si="25"/>
        <v/>
      </c>
      <c r="AQ94" s="106"/>
      <c r="AR94" s="169"/>
      <c r="AS94" s="169"/>
      <c r="AT94" s="170"/>
      <c r="AU94" s="169"/>
      <c r="AV94" s="169"/>
      <c r="AW94" s="170"/>
      <c r="AX94" s="169"/>
      <c r="AY94" s="169"/>
      <c r="AZ94" s="170"/>
      <c r="BA94" s="169"/>
      <c r="BB94" s="169"/>
      <c r="BC94" s="170"/>
      <c r="BD94" s="99"/>
      <c r="BE94" s="96"/>
      <c r="BF94" s="99"/>
      <c r="BG94" s="96"/>
      <c r="BH94" s="107"/>
      <c r="BI94" s="108"/>
      <c r="BJ94" s="107"/>
      <c r="BK94" s="109"/>
      <c r="BL94" s="116"/>
      <c r="BM94" s="117"/>
      <c r="BN94" s="110"/>
      <c r="BO94" s="70"/>
      <c r="BP94" s="18"/>
    </row>
    <row r="95" spans="2:68" s="14" customFormat="1" ht="24.95" customHeight="1" x14ac:dyDescent="0.25">
      <c r="B95" s="92">
        <f>[1]Noon!C60</f>
        <v>0</v>
      </c>
      <c r="C95" s="93">
        <f>[1]Noon!D60</f>
        <v>0</v>
      </c>
      <c r="D95" s="184">
        <f>[1]Noon!A60</f>
        <v>0</v>
      </c>
      <c r="E95" s="77">
        <f t="shared" si="15"/>
        <v>0</v>
      </c>
      <c r="F95" s="77">
        <f t="shared" si="16"/>
        <v>0</v>
      </c>
      <c r="G95" s="77">
        <f t="shared" si="17"/>
        <v>0</v>
      </c>
      <c r="H95" s="175">
        <f t="shared" si="18"/>
        <v>0</v>
      </c>
      <c r="I95" s="177">
        <f t="shared" si="19"/>
        <v>0</v>
      </c>
      <c r="J95" s="151">
        <f t="shared" si="20"/>
        <v>0</v>
      </c>
      <c r="K95" s="151">
        <f t="shared" si="21"/>
        <v>0</v>
      </c>
      <c r="L95" s="151">
        <f t="shared" si="22"/>
        <v>0</v>
      </c>
      <c r="M95" s="130"/>
      <c r="N95" s="86"/>
      <c r="O95" s="89"/>
      <c r="P95" s="90"/>
      <c r="Q95" s="133" t="str">
        <f t="shared" ref="Q95:Q105" si="26">IF(N95+O95+P95=0,"",N95+O95+P95)</f>
        <v/>
      </c>
      <c r="R95" s="88"/>
      <c r="S95" s="133" t="str">
        <f t="shared" si="23"/>
        <v/>
      </c>
      <c r="T95" s="86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>
        <f t="shared" si="24"/>
        <v>0</v>
      </c>
      <c r="AL95" s="91">
        <f t="shared" si="24"/>
        <v>0</v>
      </c>
      <c r="AM95" s="91">
        <f t="shared" si="24"/>
        <v>0</v>
      </c>
      <c r="AN95" s="135" t="str">
        <f t="shared" si="25"/>
        <v/>
      </c>
      <c r="AO95" s="135" t="str">
        <f t="shared" si="25"/>
        <v/>
      </c>
      <c r="AP95" s="135" t="str">
        <f t="shared" si="25"/>
        <v/>
      </c>
      <c r="AQ95" s="106"/>
      <c r="AR95" s="169"/>
      <c r="AS95" s="169"/>
      <c r="AT95" s="170"/>
      <c r="AU95" s="169"/>
      <c r="AV95" s="169"/>
      <c r="AW95" s="170"/>
      <c r="AX95" s="169"/>
      <c r="AY95" s="169"/>
      <c r="AZ95" s="170"/>
      <c r="BA95" s="169"/>
      <c r="BB95" s="169"/>
      <c r="BC95" s="170"/>
      <c r="BD95" s="99"/>
      <c r="BE95" s="96"/>
      <c r="BF95" s="99"/>
      <c r="BG95" s="96"/>
      <c r="BH95" s="107"/>
      <c r="BI95" s="108"/>
      <c r="BJ95" s="107"/>
      <c r="BK95" s="109"/>
      <c r="BL95" s="116"/>
      <c r="BM95" s="117"/>
      <c r="BN95" s="110"/>
      <c r="BO95" s="70"/>
      <c r="BP95" s="18"/>
    </row>
    <row r="96" spans="2:68" s="14" customFormat="1" ht="24.95" customHeight="1" x14ac:dyDescent="0.25">
      <c r="B96" s="92">
        <f>[1]Noon!C61</f>
        <v>0</v>
      </c>
      <c r="C96" s="93">
        <f>[1]Noon!D61</f>
        <v>0</v>
      </c>
      <c r="D96" s="184">
        <f>[1]Noon!A61</f>
        <v>0</v>
      </c>
      <c r="E96" s="77">
        <f t="shared" si="15"/>
        <v>0</v>
      </c>
      <c r="F96" s="77">
        <f t="shared" si="16"/>
        <v>0</v>
      </c>
      <c r="G96" s="77">
        <f t="shared" si="17"/>
        <v>0</v>
      </c>
      <c r="H96" s="175">
        <f t="shared" si="18"/>
        <v>0</v>
      </c>
      <c r="I96" s="177">
        <f t="shared" si="19"/>
        <v>0</v>
      </c>
      <c r="J96" s="151">
        <f t="shared" si="20"/>
        <v>0</v>
      </c>
      <c r="K96" s="151">
        <f t="shared" si="21"/>
        <v>0</v>
      </c>
      <c r="L96" s="151">
        <f t="shared" si="22"/>
        <v>0</v>
      </c>
      <c r="M96" s="130"/>
      <c r="N96" s="86"/>
      <c r="O96" s="89"/>
      <c r="P96" s="90"/>
      <c r="Q96" s="133" t="str">
        <f t="shared" si="26"/>
        <v/>
      </c>
      <c r="R96" s="88"/>
      <c r="S96" s="133" t="str">
        <f t="shared" si="23"/>
        <v/>
      </c>
      <c r="T96" s="86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>
        <f t="shared" si="24"/>
        <v>0</v>
      </c>
      <c r="AL96" s="91">
        <f t="shared" si="24"/>
        <v>0</v>
      </c>
      <c r="AM96" s="91">
        <f t="shared" si="24"/>
        <v>0</v>
      </c>
      <c r="AN96" s="135" t="str">
        <f t="shared" si="25"/>
        <v/>
      </c>
      <c r="AO96" s="135" t="str">
        <f t="shared" si="25"/>
        <v/>
      </c>
      <c r="AP96" s="135" t="str">
        <f t="shared" si="25"/>
        <v/>
      </c>
      <c r="AQ96" s="106"/>
      <c r="AR96" s="169"/>
      <c r="AS96" s="169"/>
      <c r="AT96" s="170"/>
      <c r="AU96" s="169"/>
      <c r="AV96" s="169"/>
      <c r="AW96" s="170"/>
      <c r="AX96" s="169"/>
      <c r="AY96" s="169"/>
      <c r="AZ96" s="170"/>
      <c r="BA96" s="169"/>
      <c r="BB96" s="169"/>
      <c r="BC96" s="170"/>
      <c r="BD96" s="99"/>
      <c r="BE96" s="96"/>
      <c r="BF96" s="99"/>
      <c r="BG96" s="96"/>
      <c r="BH96" s="107"/>
      <c r="BI96" s="108"/>
      <c r="BJ96" s="107"/>
      <c r="BK96" s="109"/>
      <c r="BL96" s="116"/>
      <c r="BM96" s="117"/>
      <c r="BN96" s="110"/>
      <c r="BO96" s="70"/>
      <c r="BP96" s="18"/>
    </row>
    <row r="97" spans="2:68" s="14" customFormat="1" ht="24.95" customHeight="1" x14ac:dyDescent="0.25">
      <c r="B97" s="92">
        <f>[1]Noon!C62</f>
        <v>0</v>
      </c>
      <c r="C97" s="93">
        <f>[1]Noon!D62</f>
        <v>0</v>
      </c>
      <c r="D97" s="184">
        <f>[1]Noon!A62</f>
        <v>0</v>
      </c>
      <c r="E97" s="77">
        <f t="shared" si="15"/>
        <v>0</v>
      </c>
      <c r="F97" s="77">
        <f t="shared" si="16"/>
        <v>0</v>
      </c>
      <c r="G97" s="77">
        <f t="shared" si="17"/>
        <v>0</v>
      </c>
      <c r="H97" s="175">
        <f t="shared" si="18"/>
        <v>0</v>
      </c>
      <c r="I97" s="177">
        <f t="shared" si="19"/>
        <v>0</v>
      </c>
      <c r="J97" s="151">
        <f t="shared" si="20"/>
        <v>0</v>
      </c>
      <c r="K97" s="151">
        <f t="shared" si="21"/>
        <v>0</v>
      </c>
      <c r="L97" s="151">
        <f t="shared" si="22"/>
        <v>0</v>
      </c>
      <c r="M97" s="130"/>
      <c r="N97" s="86"/>
      <c r="O97" s="89"/>
      <c r="P97" s="90"/>
      <c r="Q97" s="133" t="str">
        <f t="shared" si="26"/>
        <v/>
      </c>
      <c r="R97" s="88"/>
      <c r="S97" s="133" t="str">
        <f t="shared" si="23"/>
        <v/>
      </c>
      <c r="T97" s="86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>
        <f t="shared" si="24"/>
        <v>0</v>
      </c>
      <c r="AL97" s="91">
        <f t="shared" si="24"/>
        <v>0</v>
      </c>
      <c r="AM97" s="91">
        <f t="shared" si="24"/>
        <v>0</v>
      </c>
      <c r="AN97" s="135" t="str">
        <f t="shared" si="25"/>
        <v/>
      </c>
      <c r="AO97" s="135" t="str">
        <f t="shared" si="25"/>
        <v/>
      </c>
      <c r="AP97" s="135" t="str">
        <f t="shared" si="25"/>
        <v/>
      </c>
      <c r="AQ97" s="106"/>
      <c r="AR97" s="169"/>
      <c r="AS97" s="169"/>
      <c r="AT97" s="170"/>
      <c r="AU97" s="169"/>
      <c r="AV97" s="169"/>
      <c r="AW97" s="170"/>
      <c r="AX97" s="169"/>
      <c r="AY97" s="169"/>
      <c r="AZ97" s="170"/>
      <c r="BA97" s="169"/>
      <c r="BB97" s="169"/>
      <c r="BC97" s="170"/>
      <c r="BD97" s="99"/>
      <c r="BE97" s="96"/>
      <c r="BF97" s="99"/>
      <c r="BG97" s="96"/>
      <c r="BH97" s="107"/>
      <c r="BI97" s="108"/>
      <c r="BJ97" s="107"/>
      <c r="BK97" s="109"/>
      <c r="BL97" s="116"/>
      <c r="BM97" s="117"/>
      <c r="BN97" s="110"/>
      <c r="BO97" s="70"/>
      <c r="BP97" s="18"/>
    </row>
    <row r="98" spans="2:68" s="14" customFormat="1" ht="24.95" customHeight="1" x14ac:dyDescent="0.25">
      <c r="B98" s="92">
        <f>[1]Noon!C63</f>
        <v>0</v>
      </c>
      <c r="C98" s="93">
        <f>[1]Noon!D63</f>
        <v>0</v>
      </c>
      <c r="D98" s="184">
        <f>[1]Noon!A63</f>
        <v>0</v>
      </c>
      <c r="E98" s="77">
        <f t="shared" si="15"/>
        <v>0</v>
      </c>
      <c r="F98" s="77">
        <f t="shared" si="16"/>
        <v>0</v>
      </c>
      <c r="G98" s="77">
        <f t="shared" si="17"/>
        <v>0</v>
      </c>
      <c r="H98" s="175">
        <f t="shared" si="18"/>
        <v>0</v>
      </c>
      <c r="I98" s="177">
        <f t="shared" si="19"/>
        <v>0</v>
      </c>
      <c r="J98" s="151">
        <f t="shared" si="20"/>
        <v>0</v>
      </c>
      <c r="K98" s="151">
        <f t="shared" si="21"/>
        <v>0</v>
      </c>
      <c r="L98" s="151">
        <f t="shared" si="22"/>
        <v>0</v>
      </c>
      <c r="M98" s="130"/>
      <c r="N98" s="86"/>
      <c r="O98" s="89"/>
      <c r="P98" s="90"/>
      <c r="Q98" s="133" t="str">
        <f t="shared" si="26"/>
        <v/>
      </c>
      <c r="R98" s="88"/>
      <c r="S98" s="133" t="str">
        <f t="shared" si="23"/>
        <v/>
      </c>
      <c r="T98" s="86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>
        <f t="shared" si="24"/>
        <v>0</v>
      </c>
      <c r="AL98" s="91">
        <f t="shared" si="24"/>
        <v>0</v>
      </c>
      <c r="AM98" s="91">
        <f t="shared" si="24"/>
        <v>0</v>
      </c>
      <c r="AN98" s="135" t="str">
        <f t="shared" si="25"/>
        <v/>
      </c>
      <c r="AO98" s="135" t="str">
        <f t="shared" si="25"/>
        <v/>
      </c>
      <c r="AP98" s="135" t="str">
        <f t="shared" si="25"/>
        <v/>
      </c>
      <c r="AQ98" s="106"/>
      <c r="AR98" s="169"/>
      <c r="AS98" s="169"/>
      <c r="AT98" s="170"/>
      <c r="AU98" s="169"/>
      <c r="AV98" s="169"/>
      <c r="AW98" s="170"/>
      <c r="AX98" s="169"/>
      <c r="AY98" s="169"/>
      <c r="AZ98" s="170"/>
      <c r="BA98" s="169"/>
      <c r="BB98" s="169"/>
      <c r="BC98" s="170"/>
      <c r="BD98" s="99"/>
      <c r="BE98" s="96"/>
      <c r="BF98" s="99"/>
      <c r="BG98" s="96"/>
      <c r="BH98" s="107"/>
      <c r="BI98" s="108"/>
      <c r="BJ98" s="107"/>
      <c r="BK98" s="109"/>
      <c r="BL98" s="116"/>
      <c r="BM98" s="117"/>
      <c r="BN98" s="110"/>
      <c r="BO98" s="70"/>
      <c r="BP98" s="18"/>
    </row>
    <row r="99" spans="2:68" s="14" customFormat="1" ht="24.95" customHeight="1" x14ac:dyDescent="0.25">
      <c r="B99" s="92">
        <f>[1]Noon!C64</f>
        <v>0</v>
      </c>
      <c r="C99" s="93">
        <f>[1]Noon!D64</f>
        <v>0</v>
      </c>
      <c r="D99" s="184">
        <f>[1]Noon!A64</f>
        <v>0</v>
      </c>
      <c r="E99" s="77">
        <f t="shared" si="15"/>
        <v>0</v>
      </c>
      <c r="F99" s="77">
        <f t="shared" si="16"/>
        <v>0</v>
      </c>
      <c r="G99" s="77">
        <f t="shared" si="17"/>
        <v>0</v>
      </c>
      <c r="H99" s="175">
        <f t="shared" si="18"/>
        <v>0</v>
      </c>
      <c r="I99" s="177">
        <f t="shared" si="19"/>
        <v>0</v>
      </c>
      <c r="J99" s="151">
        <f t="shared" si="20"/>
        <v>0</v>
      </c>
      <c r="K99" s="151">
        <f t="shared" si="21"/>
        <v>0</v>
      </c>
      <c r="L99" s="151">
        <f t="shared" si="22"/>
        <v>0</v>
      </c>
      <c r="M99" s="130"/>
      <c r="N99" s="86"/>
      <c r="O99" s="89"/>
      <c r="P99" s="90"/>
      <c r="Q99" s="133" t="str">
        <f t="shared" si="26"/>
        <v/>
      </c>
      <c r="R99" s="88"/>
      <c r="S99" s="133" t="str">
        <f t="shared" si="23"/>
        <v/>
      </c>
      <c r="T99" s="86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>
        <f t="shared" si="24"/>
        <v>0</v>
      </c>
      <c r="AL99" s="91">
        <f t="shared" si="24"/>
        <v>0</v>
      </c>
      <c r="AM99" s="91">
        <f t="shared" si="24"/>
        <v>0</v>
      </c>
      <c r="AN99" s="135" t="str">
        <f t="shared" si="25"/>
        <v/>
      </c>
      <c r="AO99" s="135" t="str">
        <f t="shared" si="25"/>
        <v/>
      </c>
      <c r="AP99" s="135" t="str">
        <f t="shared" si="25"/>
        <v/>
      </c>
      <c r="AQ99" s="106"/>
      <c r="AR99" s="169"/>
      <c r="AS99" s="169"/>
      <c r="AT99" s="170"/>
      <c r="AU99" s="169"/>
      <c r="AV99" s="169"/>
      <c r="AW99" s="170"/>
      <c r="AX99" s="169"/>
      <c r="AY99" s="169"/>
      <c r="AZ99" s="170"/>
      <c r="BA99" s="169"/>
      <c r="BB99" s="169"/>
      <c r="BC99" s="170"/>
      <c r="BD99" s="99"/>
      <c r="BE99" s="96"/>
      <c r="BF99" s="99"/>
      <c r="BG99" s="96"/>
      <c r="BH99" s="107"/>
      <c r="BI99" s="108"/>
      <c r="BJ99" s="107"/>
      <c r="BK99" s="109"/>
      <c r="BL99" s="116"/>
      <c r="BM99" s="117"/>
      <c r="BN99" s="110"/>
      <c r="BO99" s="70"/>
      <c r="BP99" s="18"/>
    </row>
    <row r="100" spans="2:68" s="14" customFormat="1" ht="24.95" customHeight="1" x14ac:dyDescent="0.25">
      <c r="B100" s="92">
        <f>[1]Noon!C65</f>
        <v>0</v>
      </c>
      <c r="C100" s="93">
        <f>[1]Noon!D65</f>
        <v>0</v>
      </c>
      <c r="D100" s="184">
        <f>[1]Noon!A65</f>
        <v>0</v>
      </c>
      <c r="E100" s="77">
        <f t="shared" si="15"/>
        <v>0</v>
      </c>
      <c r="F100" s="77">
        <f t="shared" si="16"/>
        <v>0</v>
      </c>
      <c r="G100" s="77">
        <f t="shared" si="17"/>
        <v>0</v>
      </c>
      <c r="H100" s="175">
        <f t="shared" si="18"/>
        <v>0</v>
      </c>
      <c r="I100" s="177">
        <f t="shared" si="19"/>
        <v>0</v>
      </c>
      <c r="J100" s="151">
        <f t="shared" si="20"/>
        <v>0</v>
      </c>
      <c r="K100" s="151">
        <f t="shared" si="21"/>
        <v>0</v>
      </c>
      <c r="L100" s="151">
        <f t="shared" si="22"/>
        <v>0</v>
      </c>
      <c r="M100" s="130"/>
      <c r="N100" s="86"/>
      <c r="O100" s="89"/>
      <c r="P100" s="90"/>
      <c r="Q100" s="133" t="str">
        <f t="shared" si="26"/>
        <v/>
      </c>
      <c r="R100" s="88"/>
      <c r="S100" s="133" t="str">
        <f t="shared" si="23"/>
        <v/>
      </c>
      <c r="T100" s="86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>
        <f t="shared" si="24"/>
        <v>0</v>
      </c>
      <c r="AL100" s="91">
        <f t="shared" si="24"/>
        <v>0</v>
      </c>
      <c r="AM100" s="91">
        <f t="shared" si="24"/>
        <v>0</v>
      </c>
      <c r="AN100" s="135" t="str">
        <f t="shared" si="25"/>
        <v/>
      </c>
      <c r="AO100" s="135" t="str">
        <f t="shared" si="25"/>
        <v/>
      </c>
      <c r="AP100" s="135" t="str">
        <f t="shared" si="25"/>
        <v/>
      </c>
      <c r="AQ100" s="106"/>
      <c r="AR100" s="169"/>
      <c r="AS100" s="169"/>
      <c r="AT100" s="170"/>
      <c r="AU100" s="169"/>
      <c r="AV100" s="169"/>
      <c r="AW100" s="170"/>
      <c r="AX100" s="169"/>
      <c r="AY100" s="169"/>
      <c r="AZ100" s="170"/>
      <c r="BA100" s="169"/>
      <c r="BB100" s="169"/>
      <c r="BC100" s="170"/>
      <c r="BD100" s="99"/>
      <c r="BE100" s="96"/>
      <c r="BF100" s="99"/>
      <c r="BG100" s="96"/>
      <c r="BH100" s="107"/>
      <c r="BI100" s="108"/>
      <c r="BJ100" s="107"/>
      <c r="BK100" s="109"/>
      <c r="BL100" s="116"/>
      <c r="BM100" s="117"/>
      <c r="BN100" s="110"/>
      <c r="BO100" s="70"/>
      <c r="BP100" s="18"/>
    </row>
    <row r="101" spans="2:68" s="14" customFormat="1" ht="24.95" customHeight="1" x14ac:dyDescent="0.25">
      <c r="B101" s="92">
        <f>[1]Noon!C66</f>
        <v>0</v>
      </c>
      <c r="C101" s="93">
        <f>[1]Noon!D66</f>
        <v>0</v>
      </c>
      <c r="D101" s="184">
        <f>[1]Noon!A66</f>
        <v>0</v>
      </c>
      <c r="E101" s="77">
        <f t="shared" si="15"/>
        <v>0</v>
      </c>
      <c r="F101" s="77">
        <f t="shared" si="16"/>
        <v>0</v>
      </c>
      <c r="G101" s="77">
        <f t="shared" si="17"/>
        <v>0</v>
      </c>
      <c r="H101" s="175">
        <f t="shared" si="18"/>
        <v>0</v>
      </c>
      <c r="I101" s="177">
        <f t="shared" si="19"/>
        <v>0</v>
      </c>
      <c r="J101" s="151">
        <f t="shared" si="20"/>
        <v>0</v>
      </c>
      <c r="K101" s="151">
        <f t="shared" si="21"/>
        <v>0</v>
      </c>
      <c r="L101" s="151">
        <f t="shared" si="22"/>
        <v>0</v>
      </c>
      <c r="M101" s="130"/>
      <c r="N101" s="86"/>
      <c r="O101" s="89"/>
      <c r="P101" s="90"/>
      <c r="Q101" s="133" t="str">
        <f t="shared" si="26"/>
        <v/>
      </c>
      <c r="R101" s="88"/>
      <c r="S101" s="133" t="str">
        <f t="shared" si="23"/>
        <v/>
      </c>
      <c r="T101" s="86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>
        <f t="shared" si="24"/>
        <v>0</v>
      </c>
      <c r="AL101" s="91">
        <f t="shared" si="24"/>
        <v>0</v>
      </c>
      <c r="AM101" s="91">
        <f t="shared" si="24"/>
        <v>0</v>
      </c>
      <c r="AN101" s="135" t="str">
        <f t="shared" si="25"/>
        <v/>
      </c>
      <c r="AO101" s="135" t="str">
        <f t="shared" si="25"/>
        <v/>
      </c>
      <c r="AP101" s="135" t="str">
        <f t="shared" si="25"/>
        <v/>
      </c>
      <c r="AQ101" s="106"/>
      <c r="AR101" s="169"/>
      <c r="AS101" s="169"/>
      <c r="AT101" s="170"/>
      <c r="AU101" s="169"/>
      <c r="AV101" s="169"/>
      <c r="AW101" s="170"/>
      <c r="AX101" s="169"/>
      <c r="AY101" s="169"/>
      <c r="AZ101" s="170"/>
      <c r="BA101" s="169"/>
      <c r="BB101" s="169"/>
      <c r="BC101" s="170"/>
      <c r="BD101" s="99"/>
      <c r="BE101" s="96"/>
      <c r="BF101" s="99"/>
      <c r="BG101" s="96"/>
      <c r="BH101" s="107"/>
      <c r="BI101" s="108"/>
      <c r="BJ101" s="107"/>
      <c r="BK101" s="109"/>
      <c r="BL101" s="116"/>
      <c r="BM101" s="117"/>
      <c r="BN101" s="110"/>
      <c r="BO101" s="70"/>
      <c r="BP101" s="18"/>
    </row>
    <row r="102" spans="2:68" s="14" customFormat="1" ht="24.95" customHeight="1" x14ac:dyDescent="0.25">
      <c r="B102" s="92">
        <f>[1]Noon!C67</f>
        <v>0</v>
      </c>
      <c r="C102" s="93">
        <f>[1]Noon!D67</f>
        <v>0</v>
      </c>
      <c r="D102" s="184">
        <f>[1]Noon!A67</f>
        <v>0</v>
      </c>
      <c r="E102" s="77">
        <f t="shared" si="15"/>
        <v>0</v>
      </c>
      <c r="F102" s="77">
        <f t="shared" si="16"/>
        <v>0</v>
      </c>
      <c r="G102" s="77">
        <f t="shared" si="17"/>
        <v>0</v>
      </c>
      <c r="H102" s="175">
        <f t="shared" si="18"/>
        <v>0</v>
      </c>
      <c r="I102" s="177">
        <f t="shared" si="19"/>
        <v>0</v>
      </c>
      <c r="J102" s="151">
        <f t="shared" si="20"/>
        <v>0</v>
      </c>
      <c r="K102" s="151">
        <f t="shared" si="21"/>
        <v>0</v>
      </c>
      <c r="L102" s="151">
        <f t="shared" si="22"/>
        <v>0</v>
      </c>
      <c r="M102" s="130"/>
      <c r="N102" s="86"/>
      <c r="O102" s="89"/>
      <c r="P102" s="90"/>
      <c r="Q102" s="133" t="str">
        <f t="shared" si="26"/>
        <v/>
      </c>
      <c r="R102" s="88"/>
      <c r="S102" s="133" t="str">
        <f t="shared" si="23"/>
        <v/>
      </c>
      <c r="T102" s="86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>
        <f t="shared" si="24"/>
        <v>0</v>
      </c>
      <c r="AL102" s="91">
        <f t="shared" si="24"/>
        <v>0</v>
      </c>
      <c r="AM102" s="91">
        <f t="shared" si="24"/>
        <v>0</v>
      </c>
      <c r="AN102" s="135" t="str">
        <f t="shared" si="25"/>
        <v/>
      </c>
      <c r="AO102" s="135" t="str">
        <f t="shared" si="25"/>
        <v/>
      </c>
      <c r="AP102" s="135" t="str">
        <f t="shared" si="25"/>
        <v/>
      </c>
      <c r="AQ102" s="106"/>
      <c r="AR102" s="169"/>
      <c r="AS102" s="169"/>
      <c r="AT102" s="170"/>
      <c r="AU102" s="169"/>
      <c r="AV102" s="169"/>
      <c r="AW102" s="170"/>
      <c r="AX102" s="169"/>
      <c r="AY102" s="169"/>
      <c r="AZ102" s="170"/>
      <c r="BA102" s="169"/>
      <c r="BB102" s="169"/>
      <c r="BC102" s="170"/>
      <c r="BD102" s="99"/>
      <c r="BE102" s="96"/>
      <c r="BF102" s="99"/>
      <c r="BG102" s="96"/>
      <c r="BH102" s="107"/>
      <c r="BI102" s="108"/>
      <c r="BJ102" s="107"/>
      <c r="BK102" s="109"/>
      <c r="BL102" s="116"/>
      <c r="BM102" s="117"/>
      <c r="BN102" s="110"/>
      <c r="BO102" s="70"/>
      <c r="BP102" s="18"/>
    </row>
    <row r="103" spans="2:68" s="14" customFormat="1" ht="24.95" customHeight="1" x14ac:dyDescent="0.25">
      <c r="B103" s="92">
        <f>[1]Noon!C68</f>
        <v>0</v>
      </c>
      <c r="C103" s="93">
        <f>[1]Noon!D68</f>
        <v>0</v>
      </c>
      <c r="D103" s="184">
        <f>[1]Noon!A68</f>
        <v>0</v>
      </c>
      <c r="E103" s="77">
        <f t="shared" si="15"/>
        <v>0</v>
      </c>
      <c r="F103" s="77">
        <f t="shared" si="16"/>
        <v>0</v>
      </c>
      <c r="G103" s="77">
        <f t="shared" si="17"/>
        <v>0</v>
      </c>
      <c r="H103" s="175">
        <f t="shared" si="18"/>
        <v>0</v>
      </c>
      <c r="I103" s="177">
        <f t="shared" si="19"/>
        <v>0</v>
      </c>
      <c r="J103" s="151">
        <f t="shared" si="20"/>
        <v>0</v>
      </c>
      <c r="K103" s="151">
        <f t="shared" si="21"/>
        <v>0</v>
      </c>
      <c r="L103" s="151">
        <f t="shared" si="22"/>
        <v>0</v>
      </c>
      <c r="M103" s="130"/>
      <c r="N103" s="86"/>
      <c r="O103" s="89"/>
      <c r="P103" s="90"/>
      <c r="Q103" s="133" t="str">
        <f t="shared" si="26"/>
        <v/>
      </c>
      <c r="R103" s="88"/>
      <c r="S103" s="133" t="str">
        <f t="shared" si="23"/>
        <v/>
      </c>
      <c r="T103" s="86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>
        <f t="shared" si="24"/>
        <v>0</v>
      </c>
      <c r="AL103" s="91">
        <f t="shared" si="24"/>
        <v>0</v>
      </c>
      <c r="AM103" s="91">
        <f t="shared" si="24"/>
        <v>0</v>
      </c>
      <c r="AN103" s="135" t="str">
        <f t="shared" si="25"/>
        <v/>
      </c>
      <c r="AO103" s="135" t="str">
        <f t="shared" si="25"/>
        <v/>
      </c>
      <c r="AP103" s="135" t="str">
        <f t="shared" si="25"/>
        <v/>
      </c>
      <c r="AQ103" s="106"/>
      <c r="AR103" s="169"/>
      <c r="AS103" s="169"/>
      <c r="AT103" s="170"/>
      <c r="AU103" s="169"/>
      <c r="AV103" s="169"/>
      <c r="AW103" s="170"/>
      <c r="AX103" s="169"/>
      <c r="AY103" s="169"/>
      <c r="AZ103" s="170"/>
      <c r="BA103" s="169"/>
      <c r="BB103" s="169"/>
      <c r="BC103" s="170"/>
      <c r="BD103" s="99"/>
      <c r="BE103" s="96"/>
      <c r="BF103" s="99"/>
      <c r="BG103" s="96"/>
      <c r="BH103" s="107"/>
      <c r="BI103" s="108"/>
      <c r="BJ103" s="107"/>
      <c r="BK103" s="109"/>
      <c r="BL103" s="116"/>
      <c r="BM103" s="117"/>
      <c r="BN103" s="110"/>
      <c r="BO103" s="70"/>
      <c r="BP103" s="18"/>
    </row>
    <row r="104" spans="2:68" s="14" customFormat="1" ht="24.95" customHeight="1" x14ac:dyDescent="0.25">
      <c r="B104" s="92">
        <f>[1]Noon!C69</f>
        <v>0</v>
      </c>
      <c r="C104" s="93">
        <f>[1]Noon!D69</f>
        <v>0</v>
      </c>
      <c r="D104" s="184">
        <f>[1]Noon!A69</f>
        <v>0</v>
      </c>
      <c r="E104" s="77">
        <f t="shared" si="15"/>
        <v>0</v>
      </c>
      <c r="F104" s="77">
        <f t="shared" si="16"/>
        <v>0</v>
      </c>
      <c r="G104" s="77">
        <f t="shared" si="17"/>
        <v>0</v>
      </c>
      <c r="H104" s="175">
        <f t="shared" si="18"/>
        <v>0</v>
      </c>
      <c r="I104" s="177">
        <f t="shared" si="19"/>
        <v>0</v>
      </c>
      <c r="J104" s="151">
        <f t="shared" si="20"/>
        <v>0</v>
      </c>
      <c r="K104" s="151">
        <f t="shared" si="21"/>
        <v>0</v>
      </c>
      <c r="L104" s="151">
        <f t="shared" si="22"/>
        <v>0</v>
      </c>
      <c r="M104" s="130"/>
      <c r="N104" s="86"/>
      <c r="O104" s="89"/>
      <c r="P104" s="90"/>
      <c r="Q104" s="133" t="str">
        <f t="shared" si="26"/>
        <v/>
      </c>
      <c r="R104" s="88"/>
      <c r="S104" s="133" t="str">
        <f t="shared" si="23"/>
        <v/>
      </c>
      <c r="T104" s="86"/>
      <c r="U104" s="91"/>
      <c r="V104" s="91">
        <f t="shared" ref="V104:X105" si="27">IF($U104=V$39,$T104,0)</f>
        <v>0</v>
      </c>
      <c r="W104" s="91">
        <f t="shared" si="27"/>
        <v>0</v>
      </c>
      <c r="X104" s="91">
        <f t="shared" si="27"/>
        <v>0</v>
      </c>
      <c r="Y104" s="91"/>
      <c r="Z104" s="91"/>
      <c r="AA104" s="91">
        <f t="shared" ref="AA104:AC105" si="28">IF($Z104=AA$39,$Y104,0)</f>
        <v>0</v>
      </c>
      <c r="AB104" s="91">
        <f t="shared" si="28"/>
        <v>0</v>
      </c>
      <c r="AC104" s="91">
        <f t="shared" si="28"/>
        <v>0</v>
      </c>
      <c r="AD104" s="91"/>
      <c r="AE104" s="91"/>
      <c r="AF104" s="91">
        <f t="shared" ref="AF104:AH105" si="29">IF($AE104=AF$39,$AD104,0)</f>
        <v>0</v>
      </c>
      <c r="AG104" s="91">
        <f t="shared" si="29"/>
        <v>0</v>
      </c>
      <c r="AH104" s="91">
        <f t="shared" si="29"/>
        <v>0</v>
      </c>
      <c r="AI104" s="91"/>
      <c r="AJ104" s="91"/>
      <c r="AK104" s="91">
        <f t="shared" si="24"/>
        <v>0</v>
      </c>
      <c r="AL104" s="91">
        <f t="shared" si="24"/>
        <v>0</v>
      </c>
      <c r="AM104" s="91">
        <f t="shared" si="24"/>
        <v>0</v>
      </c>
      <c r="AN104" s="135" t="str">
        <f t="shared" si="25"/>
        <v/>
      </c>
      <c r="AO104" s="135" t="str">
        <f t="shared" si="25"/>
        <v/>
      </c>
      <c r="AP104" s="135" t="str">
        <f t="shared" si="25"/>
        <v/>
      </c>
      <c r="AQ104" s="106"/>
      <c r="AR104" s="169"/>
      <c r="AS104" s="169"/>
      <c r="AT104" s="170"/>
      <c r="AU104" s="169"/>
      <c r="AV104" s="169"/>
      <c r="AW104" s="170"/>
      <c r="AX104" s="169"/>
      <c r="AY104" s="169"/>
      <c r="AZ104" s="170"/>
      <c r="BA104" s="169"/>
      <c r="BB104" s="169"/>
      <c r="BC104" s="170"/>
      <c r="BD104" s="99"/>
      <c r="BE104" s="96"/>
      <c r="BF104" s="99"/>
      <c r="BG104" s="96"/>
      <c r="BH104" s="107"/>
      <c r="BI104" s="108"/>
      <c r="BJ104" s="107"/>
      <c r="BK104" s="109"/>
      <c r="BL104" s="116"/>
      <c r="BM104" s="117"/>
      <c r="BN104" s="110"/>
      <c r="BO104" s="70"/>
      <c r="BP104" s="18"/>
    </row>
    <row r="105" spans="2:68" s="14" customFormat="1" ht="24.95" customHeight="1" thickBot="1" x14ac:dyDescent="0.3">
      <c r="B105" s="92">
        <f>[1]Noon!C70</f>
        <v>0</v>
      </c>
      <c r="C105" s="93">
        <f>[1]Noon!D70</f>
        <v>0</v>
      </c>
      <c r="D105" s="184">
        <f>[1]Noon!A70</f>
        <v>0</v>
      </c>
      <c r="E105" s="77">
        <f t="shared" ref="E105" si="30">IF(D105="Bunkering", VLOOKUP(B105,$AQ$8:$AW$11,2,0),0)</f>
        <v>0</v>
      </c>
      <c r="F105" s="77">
        <f t="shared" ref="F105" si="31">IF(D105="Bunkering", VLOOKUP(B105,$AQ$8:$AW$11,3),0)</f>
        <v>0</v>
      </c>
      <c r="G105" s="77">
        <f t="shared" ref="G105" si="32">IF(D105="Bunkering", VLOOKUP(B105,$AQ$8:$AW$11,4),0)</f>
        <v>0</v>
      </c>
      <c r="H105" s="175">
        <f t="shared" si="18"/>
        <v>0</v>
      </c>
      <c r="I105" s="177">
        <f t="shared" si="19"/>
        <v>0</v>
      </c>
      <c r="J105" s="151">
        <f t="shared" si="20"/>
        <v>0</v>
      </c>
      <c r="K105" s="151">
        <f t="shared" si="21"/>
        <v>0</v>
      </c>
      <c r="L105" s="151">
        <f t="shared" si="22"/>
        <v>0</v>
      </c>
      <c r="M105" s="130"/>
      <c r="N105" s="89"/>
      <c r="O105" s="89"/>
      <c r="P105" s="90"/>
      <c r="Q105" s="134" t="str">
        <f t="shared" si="26"/>
        <v/>
      </c>
      <c r="R105" s="90"/>
      <c r="S105" s="134" t="str">
        <f t="shared" si="23"/>
        <v/>
      </c>
      <c r="T105" s="86"/>
      <c r="U105" s="91"/>
      <c r="V105" s="91">
        <f t="shared" si="27"/>
        <v>0</v>
      </c>
      <c r="W105" s="91">
        <f t="shared" si="27"/>
        <v>0</v>
      </c>
      <c r="X105" s="91">
        <f t="shared" si="27"/>
        <v>0</v>
      </c>
      <c r="Y105" s="91"/>
      <c r="Z105" s="91"/>
      <c r="AA105" s="91">
        <f t="shared" si="28"/>
        <v>0</v>
      </c>
      <c r="AB105" s="91">
        <f t="shared" si="28"/>
        <v>0</v>
      </c>
      <c r="AC105" s="91">
        <f t="shared" si="28"/>
        <v>0</v>
      </c>
      <c r="AD105" s="91"/>
      <c r="AE105" s="91"/>
      <c r="AF105" s="91">
        <f t="shared" si="29"/>
        <v>0</v>
      </c>
      <c r="AG105" s="91">
        <f t="shared" si="29"/>
        <v>0</v>
      </c>
      <c r="AH105" s="91">
        <f t="shared" si="29"/>
        <v>0</v>
      </c>
      <c r="AI105" s="91"/>
      <c r="AJ105" s="91"/>
      <c r="AK105" s="91">
        <f t="shared" si="24"/>
        <v>0</v>
      </c>
      <c r="AL105" s="91">
        <f t="shared" si="24"/>
        <v>0</v>
      </c>
      <c r="AM105" s="91">
        <f t="shared" si="24"/>
        <v>0</v>
      </c>
      <c r="AN105" s="135" t="str">
        <f t="shared" si="25"/>
        <v/>
      </c>
      <c r="AO105" s="135" t="str">
        <f t="shared" si="25"/>
        <v/>
      </c>
      <c r="AP105" s="135" t="str">
        <f t="shared" si="25"/>
        <v/>
      </c>
      <c r="AQ105" s="105"/>
      <c r="AR105" s="169"/>
      <c r="AS105" s="169"/>
      <c r="AT105" s="170"/>
      <c r="AU105" s="169"/>
      <c r="AV105" s="169"/>
      <c r="AW105" s="170"/>
      <c r="AX105" s="169"/>
      <c r="AY105" s="169"/>
      <c r="AZ105" s="170"/>
      <c r="BA105" s="169"/>
      <c r="BB105" s="169"/>
      <c r="BC105" s="170"/>
      <c r="BD105" s="99"/>
      <c r="BE105" s="96"/>
      <c r="BF105" s="99"/>
      <c r="BG105" s="96"/>
      <c r="BH105" s="101"/>
      <c r="BI105" s="102"/>
      <c r="BJ105" s="101"/>
      <c r="BK105" s="103"/>
      <c r="BL105" s="187"/>
      <c r="BM105" s="188"/>
      <c r="BN105" s="104"/>
      <c r="BO105" s="70"/>
      <c r="BP105" s="18"/>
    </row>
    <row r="106" spans="2:68" s="14" customFormat="1" ht="24.95" customHeight="1" thickBot="1" x14ac:dyDescent="0.3">
      <c r="B106" s="32"/>
      <c r="H106" s="185" t="s">
        <v>69</v>
      </c>
      <c r="I106" s="185"/>
      <c r="J106" s="185"/>
      <c r="K106" s="185"/>
      <c r="L106" s="185"/>
      <c r="M106" s="115"/>
      <c r="N106" s="80" t="e">
        <f t="shared" ref="N106:T106" si="33">SUM(N41:N105)</f>
        <v>#VALUE!</v>
      </c>
      <c r="O106" s="81">
        <f t="shared" si="33"/>
        <v>-14481.54385150812</v>
      </c>
      <c r="P106" s="81" t="e">
        <f t="shared" si="33"/>
        <v>#VALUE!</v>
      </c>
      <c r="Q106" s="81" t="e">
        <f t="shared" si="33"/>
        <v>#VALUE!</v>
      </c>
      <c r="R106" s="81">
        <f t="shared" si="33"/>
        <v>0</v>
      </c>
      <c r="S106" s="81" t="e">
        <f t="shared" si="33"/>
        <v>#VALUE!</v>
      </c>
      <c r="T106" s="81">
        <f t="shared" si="33"/>
        <v>5.4000000000000012</v>
      </c>
      <c r="U106" s="81"/>
      <c r="V106" s="81">
        <f>SUM(V41:V105)</f>
        <v>0</v>
      </c>
      <c r="W106" s="81">
        <f>SUM(W41:W105)</f>
        <v>0</v>
      </c>
      <c r="X106" s="81">
        <f>SUM(X41:X105)</f>
        <v>0</v>
      </c>
      <c r="Y106" s="81">
        <f>SUM(Y41:Y105)</f>
        <v>3.0000000000000009</v>
      </c>
      <c r="Z106" s="81"/>
      <c r="AA106" s="81">
        <f>SUM(AA41:AA105)</f>
        <v>0</v>
      </c>
      <c r="AB106" s="81">
        <f>SUM(AB41:AB105)</f>
        <v>0</v>
      </c>
      <c r="AC106" s="81">
        <f>SUM(AC41:AC105)</f>
        <v>0</v>
      </c>
      <c r="AD106" s="81">
        <f>SUM(AD41:AD105)</f>
        <v>0</v>
      </c>
      <c r="AE106" s="81"/>
      <c r="AF106" s="81">
        <f>SUM(AF41:AF105)</f>
        <v>0</v>
      </c>
      <c r="AG106" s="81">
        <f>SUM(AG41:AG105)</f>
        <v>0</v>
      </c>
      <c r="AH106" s="81">
        <f>SUM(AH41:AH105)</f>
        <v>0</v>
      </c>
      <c r="AI106" s="81">
        <f>SUM(AI41:AI105)</f>
        <v>2.6</v>
      </c>
      <c r="AJ106" s="81"/>
      <c r="AK106" s="81">
        <f>SUM(AK41:AK105)</f>
        <v>0</v>
      </c>
      <c r="AL106" s="81">
        <f>SUM(AL41:AL105)</f>
        <v>0</v>
      </c>
      <c r="AM106" s="81">
        <f>SUM(AM41:AM105)</f>
        <v>0</v>
      </c>
      <c r="AN106" s="135" t="str">
        <f>IF(SUM(V106,AA106,AF106,AK106)=0,"",SUM(V106,AA106,AF106,AK106))</f>
        <v/>
      </c>
      <c r="AO106" s="135" t="str">
        <f t="shared" ref="AO106:AP106" si="34">IF(SUM(W106,AB106,AG106,AL106)=0,"",SUM(W106,AB106,AG106,AL106))</f>
        <v/>
      </c>
      <c r="AP106" s="135" t="str">
        <f t="shared" si="34"/>
        <v/>
      </c>
      <c r="AQ106" s="45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I106" s="36"/>
      <c r="BO106" s="71"/>
      <c r="BP106" s="18"/>
    </row>
    <row r="107" spans="2:68" s="14" customFormat="1" ht="24.95" customHeight="1" thickBot="1" x14ac:dyDescent="0.3">
      <c r="B107" s="33"/>
      <c r="C107" s="34"/>
      <c r="D107" s="34"/>
      <c r="E107" s="34"/>
      <c r="F107" s="34"/>
      <c r="G107" s="34"/>
      <c r="H107" s="34"/>
      <c r="I107" s="34"/>
      <c r="J107" s="34"/>
      <c r="K107" s="34"/>
      <c r="L107" s="40"/>
      <c r="M107" s="40"/>
      <c r="N107" s="189"/>
      <c r="O107" s="190"/>
      <c r="P107" s="190"/>
      <c r="Q107" s="190"/>
      <c r="R107" s="190"/>
      <c r="S107" s="190"/>
      <c r="T107" s="190"/>
      <c r="U107" s="190"/>
      <c r="V107" s="190"/>
      <c r="W107" s="190"/>
      <c r="X107" s="190"/>
      <c r="Y107" s="190"/>
      <c r="Z107" s="190"/>
      <c r="AA107" s="190"/>
      <c r="AB107" s="190"/>
      <c r="AC107" s="190"/>
      <c r="AD107" s="190"/>
      <c r="AE107" s="190"/>
      <c r="AF107" s="190"/>
      <c r="AG107" s="190"/>
      <c r="AH107" s="190"/>
      <c r="AI107" s="190"/>
      <c r="AJ107" s="190"/>
      <c r="AK107" s="190"/>
      <c r="AL107" s="190"/>
      <c r="AM107" s="190"/>
      <c r="AN107" s="190"/>
      <c r="AO107" s="190"/>
      <c r="AP107" s="191"/>
      <c r="AQ107" s="111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34"/>
      <c r="BE107" s="34"/>
      <c r="BF107" s="34"/>
      <c r="BG107" s="34"/>
      <c r="BH107" s="34"/>
      <c r="BI107" s="53"/>
      <c r="BJ107" s="192" t="s">
        <v>34</v>
      </c>
      <c r="BK107" s="193"/>
      <c r="BL107" s="34"/>
      <c r="BM107" s="34"/>
      <c r="BN107" s="34"/>
      <c r="BO107" s="75"/>
      <c r="BP107" s="35"/>
    </row>
    <row r="108" spans="2:68" s="14" customFormat="1" ht="24.95" customHeight="1" x14ac:dyDescent="0.25">
      <c r="L108" s="41"/>
      <c r="M108" s="41"/>
      <c r="AQ108" s="48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I108" s="36"/>
      <c r="BO108" s="71"/>
    </row>
    <row r="109" spans="2:68" s="14" customFormat="1" ht="24.95" customHeight="1" x14ac:dyDescent="0.25">
      <c r="L109" s="41"/>
      <c r="M109" s="41"/>
      <c r="AQ109" s="48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I109" s="36"/>
      <c r="BO109" s="71"/>
    </row>
    <row r="110" spans="2:68" s="14" customFormat="1" ht="24.95" customHeight="1" x14ac:dyDescent="0.25">
      <c r="L110" s="41"/>
      <c r="M110" s="41"/>
      <c r="AQ110" s="48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I110" s="36"/>
      <c r="BO110" s="71"/>
    </row>
    <row r="111" spans="2:68" s="14" customFormat="1" ht="24.95" customHeight="1" x14ac:dyDescent="0.25">
      <c r="L111" s="41"/>
      <c r="M111" s="41"/>
      <c r="AQ111" s="48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I111" s="36"/>
      <c r="BO111" s="71"/>
    </row>
    <row r="112" spans="2:68" s="14" customFormat="1" ht="24.95" customHeight="1" x14ac:dyDescent="0.25">
      <c r="K112" s="36"/>
      <c r="L112" s="41"/>
      <c r="M112" s="41"/>
      <c r="AQ112" s="48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I112" s="36"/>
      <c r="BO112" s="71"/>
    </row>
    <row r="113" spans="12:67" s="14" customFormat="1" ht="24.95" customHeight="1" x14ac:dyDescent="0.25">
      <c r="L113" s="41"/>
      <c r="M113" s="41"/>
      <c r="AQ113" s="48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I113" s="36"/>
      <c r="BO113" s="71"/>
    </row>
    <row r="114" spans="12:67" s="14" customFormat="1" ht="24.95" customHeight="1" x14ac:dyDescent="0.25">
      <c r="L114" s="41"/>
      <c r="M114" s="41"/>
      <c r="AQ114" s="48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I114" s="36"/>
      <c r="BO114" s="71"/>
    </row>
  </sheetData>
  <sheetProtection selectLockedCells="1"/>
  <mergeCells count="112">
    <mergeCell ref="BL43:BM43"/>
    <mergeCell ref="BI27:BJ27"/>
    <mergeCell ref="BI28:BJ28"/>
    <mergeCell ref="BL42:BM42"/>
    <mergeCell ref="BI20:BJ20"/>
    <mergeCell ref="BI21:BJ21"/>
    <mergeCell ref="BI22:BJ22"/>
    <mergeCell ref="BI23:BJ23"/>
    <mergeCell ref="AA38:AC38"/>
    <mergeCell ref="AF38:AH38"/>
    <mergeCell ref="AK38:AM38"/>
    <mergeCell ref="AI38:AJ38"/>
    <mergeCell ref="AR37:BA37"/>
    <mergeCell ref="BD37:BG37"/>
    <mergeCell ref="BD38:BE38"/>
    <mergeCell ref="BF38:BG38"/>
    <mergeCell ref="BL75:BM75"/>
    <mergeCell ref="J12:K12"/>
    <mergeCell ref="B13:I13"/>
    <mergeCell ref="BL72:BM72"/>
    <mergeCell ref="BL70:BM70"/>
    <mergeCell ref="B14:H14"/>
    <mergeCell ref="J14:L14"/>
    <mergeCell ref="BI14:BJ14"/>
    <mergeCell ref="BL37:BN37"/>
    <mergeCell ref="BL38:BM38"/>
    <mergeCell ref="BL39:BM39"/>
    <mergeCell ref="BL41:BM41"/>
    <mergeCell ref="BL54:BM54"/>
    <mergeCell ref="BL55:BM55"/>
    <mergeCell ref="BL45:BM45"/>
    <mergeCell ref="BI26:BJ26"/>
    <mergeCell ref="BI35:BJ35"/>
    <mergeCell ref="BL40:BM40"/>
    <mergeCell ref="BL67:BM67"/>
    <mergeCell ref="BL68:BM68"/>
    <mergeCell ref="BI13:BJ13"/>
    <mergeCell ref="T38:U38"/>
    <mergeCell ref="Y38:Z38"/>
    <mergeCell ref="BL44:BM44"/>
    <mergeCell ref="BL58:BM58"/>
    <mergeCell ref="BK2:BL2"/>
    <mergeCell ref="BK3:BL3"/>
    <mergeCell ref="BK4:BL4"/>
    <mergeCell ref="P4:T4"/>
    <mergeCell ref="J6:L6"/>
    <mergeCell ref="J8:L8"/>
    <mergeCell ref="J9:L9"/>
    <mergeCell ref="BI8:BJ8"/>
    <mergeCell ref="J7:L7"/>
    <mergeCell ref="BI9:BJ9"/>
    <mergeCell ref="BI6:BJ6"/>
    <mergeCell ref="BK5:BL5"/>
    <mergeCell ref="BI24:BJ24"/>
    <mergeCell ref="BI25:BJ25"/>
    <mergeCell ref="J10:K10"/>
    <mergeCell ref="BI10:BJ10"/>
    <mergeCell ref="J11:L11"/>
    <mergeCell ref="J13:L13"/>
    <mergeCell ref="H37:L37"/>
    <mergeCell ref="BI11:BJ11"/>
    <mergeCell ref="AD38:AE38"/>
    <mergeCell ref="V38:X38"/>
    <mergeCell ref="BI18:BJ18"/>
    <mergeCell ref="N107:AP107"/>
    <mergeCell ref="BJ107:BK107"/>
    <mergeCell ref="P6:AO11"/>
    <mergeCell ref="BA5:BJ5"/>
    <mergeCell ref="BL66:BM66"/>
    <mergeCell ref="BI12:BJ12"/>
    <mergeCell ref="BL53:BM53"/>
    <mergeCell ref="BL47:BM47"/>
    <mergeCell ref="BL60:BM60"/>
    <mergeCell ref="BI7:BJ7"/>
    <mergeCell ref="BI15:BJ15"/>
    <mergeCell ref="BI16:BJ16"/>
    <mergeCell ref="BI17:BJ17"/>
    <mergeCell ref="BL87:BM87"/>
    <mergeCell ref="BL86:BM86"/>
    <mergeCell ref="BL77:BM77"/>
    <mergeCell ref="BL74:BM74"/>
    <mergeCell ref="BI19:BJ19"/>
    <mergeCell ref="BL63:BM63"/>
    <mergeCell ref="BL46:BM46"/>
    <mergeCell ref="BL64:BM64"/>
    <mergeCell ref="BL69:BM69"/>
    <mergeCell ref="BL59:BM59"/>
    <mergeCell ref="BL71:BM71"/>
    <mergeCell ref="H106:L106"/>
    <mergeCell ref="N37:S37"/>
    <mergeCell ref="T37:AP37"/>
    <mergeCell ref="BL105:BM105"/>
    <mergeCell ref="BL48:BM48"/>
    <mergeCell ref="BL49:BM49"/>
    <mergeCell ref="BL50:BM50"/>
    <mergeCell ref="BL51:BM51"/>
    <mergeCell ref="BL52:BM52"/>
    <mergeCell ref="BL56:BM56"/>
    <mergeCell ref="BL57:BM57"/>
    <mergeCell ref="BL76:BM76"/>
    <mergeCell ref="BL82:BM82"/>
    <mergeCell ref="BL80:BM80"/>
    <mergeCell ref="BL84:BM84"/>
    <mergeCell ref="BL85:BM85"/>
    <mergeCell ref="BL73:BM73"/>
    <mergeCell ref="BL61:BM61"/>
    <mergeCell ref="BL62:BM62"/>
    <mergeCell ref="BL65:BM65"/>
    <mergeCell ref="BL83:BM83"/>
    <mergeCell ref="BL81:BM81"/>
    <mergeCell ref="BL79:BM79"/>
    <mergeCell ref="BL78:BM78"/>
  </mergeCells>
  <phoneticPr fontId="20" type="noConversion"/>
  <conditionalFormatting sqref="BJ41:BJ105">
    <cfRule type="cellIs" dxfId="0" priority="1" operator="greaterThan">
      <formula>5</formula>
    </cfRule>
  </conditionalFormatting>
  <dataValidations disablePrompts="1" count="1">
    <dataValidation type="list" allowBlank="1" showInputMessage="1" showErrorMessage="1" sqref="M14:M25 J15:L25 J26:M35" xr:uid="{00000000-0002-0000-0000-000000000000}">
      <formula1>$BS$1:$BS$3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00000000-0002-0000-0000-000001000000}">
          <x14:formula1>
            <xm:f>Sheet3!$A$2:$A$3</xm:f>
          </x14:formula1>
          <xm:sqref>J7:L7</xm:sqref>
        </x14:dataValidation>
        <x14:dataValidation type="list" allowBlank="1" showInputMessage="1" showErrorMessage="1" xr:uid="{00000000-0002-0000-0000-000002000000}">
          <x14:formula1>
            <xm:f>Sheet3!$B$2:$B$5</xm:f>
          </x14:formula1>
          <xm:sqref>U42:U105</xm:sqref>
        </x14:dataValidation>
        <x14:dataValidation type="list" allowBlank="1" showInputMessage="1" showErrorMessage="1" xr:uid="{00000000-0002-0000-0000-000003000000}">
          <x14:formula1>
            <xm:f>Sheet3!$B$2:$B$4</xm:f>
          </x14:formula1>
          <xm:sqref>U41 AE41:AE105 Z41:Z105 AJ41:AJ105</xm:sqref>
        </x14:dataValidation>
        <x14:dataValidation type="list" allowBlank="1" showInputMessage="1" showErrorMessage="1" xr:uid="{3DD07239-9D74-4375-B85C-6727820680AE}">
          <x14:formula1>
            <xm:f>Sheet3!$F$2:$F$3</xm:f>
          </x14:formula1>
          <xm:sqref>M40:M44 M46:M105</xm:sqref>
        </x14:dataValidation>
        <x14:dataValidation type="list" allowBlank="1" showInputMessage="1" showErrorMessage="1" xr:uid="{8F985BA2-64A6-474E-97C4-B848E47996DE}">
          <x14:formula1>
            <xm:f>Sheet3!$E$2:$E$10</xm:f>
          </x14:formula1>
          <xm:sqref>J14:L14</xm:sqref>
        </x14:dataValidation>
        <x14:dataValidation type="list" allowBlank="1" showInputMessage="1" showErrorMessage="1" xr:uid="{8CDB494E-6BA3-4C24-8DB8-CAE5CDD74B59}">
          <x14:formula1>
            <xm:f>Sheet3!$C$2:$C$7</xm:f>
          </x14:formula1>
          <xm:sqref>D40:D44 D106:D1048576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1"/>
  <sheetViews>
    <sheetView workbookViewId="0">
      <selection activeCell="H35" sqref="H35"/>
    </sheetView>
  </sheetViews>
  <sheetFormatPr defaultRowHeight="15" x14ac:dyDescent="0.25"/>
  <cols>
    <col min="2" max="2" width="11.28515625" bestFit="1" customWidth="1"/>
    <col min="3" max="3" width="14" bestFit="1" customWidth="1"/>
    <col min="4" max="4" width="13.5703125" bestFit="1" customWidth="1"/>
    <col min="5" max="5" width="12.140625" bestFit="1" customWidth="1"/>
  </cols>
  <sheetData>
    <row r="1" spans="1:5" x14ac:dyDescent="0.25">
      <c r="A1" t="s">
        <v>30</v>
      </c>
      <c r="B1" t="s">
        <v>50</v>
      </c>
      <c r="C1" t="s">
        <v>49</v>
      </c>
      <c r="D1" t="s">
        <v>51</v>
      </c>
      <c r="E1" t="s">
        <v>52</v>
      </c>
    </row>
    <row r="2" spans="1:5" x14ac:dyDescent="0.25">
      <c r="A2" s="69">
        <f>Sheet1!B41</f>
        <v>45203</v>
      </c>
      <c r="B2" s="50">
        <f>Sheet1!N41</f>
        <v>0</v>
      </c>
      <c r="C2">
        <v>0</v>
      </c>
      <c r="D2" s="50">
        <f>B2</f>
        <v>0</v>
      </c>
      <c r="E2" s="50">
        <f>C2</f>
        <v>0</v>
      </c>
    </row>
    <row r="3" spans="1:5" x14ac:dyDescent="0.25">
      <c r="A3" s="69">
        <f>Sheet1!B42</f>
        <v>45204</v>
      </c>
      <c r="B3" s="50">
        <f>Sheet1!N42</f>
        <v>0</v>
      </c>
      <c r="C3">
        <v>193.5</v>
      </c>
      <c r="D3" s="50">
        <f>D2+B3</f>
        <v>0</v>
      </c>
      <c r="E3" s="50">
        <f>E2+C3</f>
        <v>193.5</v>
      </c>
    </row>
    <row r="4" spans="1:5" x14ac:dyDescent="0.25">
      <c r="A4" s="69">
        <f>Sheet1!B43</f>
        <v>45204</v>
      </c>
      <c r="B4" s="50">
        <f>Sheet1!N43</f>
        <v>0</v>
      </c>
      <c r="C4">
        <v>193.5</v>
      </c>
      <c r="D4" s="50">
        <f t="shared" ref="D4:D31" si="0">D3+B4</f>
        <v>0</v>
      </c>
      <c r="E4" s="50">
        <f t="shared" ref="E4:E31" si="1">E3+C4</f>
        <v>387</v>
      </c>
    </row>
    <row r="5" spans="1:5" x14ac:dyDescent="0.25">
      <c r="A5" s="69">
        <f>Sheet1!B44</f>
        <v>45205</v>
      </c>
      <c r="B5" s="50">
        <f>Sheet1!N44</f>
        <v>52.5</v>
      </c>
      <c r="C5">
        <v>193.5</v>
      </c>
      <c r="D5" s="50">
        <f t="shared" si="0"/>
        <v>52.5</v>
      </c>
      <c r="E5" s="50">
        <f t="shared" si="1"/>
        <v>580.5</v>
      </c>
    </row>
    <row r="6" spans="1:5" x14ac:dyDescent="0.25">
      <c r="A6" s="69">
        <f>Sheet1!B45</f>
        <v>45206</v>
      </c>
      <c r="B6" s="50">
        <f>Sheet1!N45</f>
        <v>142.74709976798144</v>
      </c>
      <c r="C6">
        <v>0</v>
      </c>
      <c r="D6" s="50">
        <f t="shared" si="0"/>
        <v>195.24709976798144</v>
      </c>
      <c r="E6" s="50">
        <f t="shared" si="1"/>
        <v>580.5</v>
      </c>
    </row>
    <row r="7" spans="1:5" x14ac:dyDescent="0.25">
      <c r="A7" s="69">
        <f>Sheet1!B46</f>
        <v>45206</v>
      </c>
      <c r="B7" s="50">
        <f>Sheet1!N46</f>
        <v>16.556844547563806</v>
      </c>
      <c r="C7">
        <v>193.5</v>
      </c>
      <c r="D7" s="50">
        <f t="shared" si="0"/>
        <v>211.80394431554524</v>
      </c>
      <c r="E7" s="50">
        <f t="shared" si="1"/>
        <v>774</v>
      </c>
    </row>
    <row r="8" spans="1:5" x14ac:dyDescent="0.25">
      <c r="A8" s="69">
        <f>Sheet1!B47</f>
        <v>45207</v>
      </c>
      <c r="B8" s="50">
        <f>Sheet1!N47</f>
        <v>76.315545243619482</v>
      </c>
      <c r="C8">
        <v>193.5</v>
      </c>
      <c r="D8" s="50">
        <f t="shared" si="0"/>
        <v>288.11948955916472</v>
      </c>
      <c r="E8" s="50">
        <f t="shared" si="1"/>
        <v>967.5</v>
      </c>
    </row>
    <row r="9" spans="1:5" x14ac:dyDescent="0.25">
      <c r="A9" s="69">
        <f>Sheet1!B48</f>
        <v>45208</v>
      </c>
      <c r="B9" s="50">
        <f>Sheet1!N48</f>
        <v>97.143851508120648</v>
      </c>
      <c r="C9">
        <v>193.5</v>
      </c>
      <c r="D9" s="50">
        <f t="shared" si="0"/>
        <v>385.26334106728535</v>
      </c>
      <c r="E9" s="50">
        <f t="shared" si="1"/>
        <v>1161</v>
      </c>
    </row>
    <row r="10" spans="1:5" x14ac:dyDescent="0.25">
      <c r="A10" s="69">
        <f>Sheet1!B49</f>
        <v>45209</v>
      </c>
      <c r="B10" s="50">
        <f>Sheet1!N49</f>
        <v>46.192575406032482</v>
      </c>
      <c r="C10">
        <v>193.5</v>
      </c>
      <c r="D10" s="50">
        <f t="shared" si="0"/>
        <v>431.45591647331781</v>
      </c>
      <c r="E10" s="50">
        <f t="shared" si="1"/>
        <v>1354.5</v>
      </c>
    </row>
    <row r="11" spans="1:5" x14ac:dyDescent="0.25">
      <c r="A11" s="69">
        <f>Sheet1!B50</f>
        <v>45210</v>
      </c>
      <c r="B11" s="50">
        <f>Sheet1!N50</f>
        <v>0</v>
      </c>
      <c r="C11">
        <v>193.5</v>
      </c>
      <c r="D11" s="50">
        <f t="shared" si="0"/>
        <v>431.45591647331781</v>
      </c>
      <c r="E11" s="50">
        <f t="shared" si="1"/>
        <v>1548</v>
      </c>
    </row>
    <row r="12" spans="1:5" x14ac:dyDescent="0.25">
      <c r="A12" s="69">
        <f>Sheet1!B51</f>
        <v>45210</v>
      </c>
      <c r="B12" s="50">
        <f>Sheet1!N51</f>
        <v>0</v>
      </c>
      <c r="C12">
        <v>193.5</v>
      </c>
      <c r="D12" s="50">
        <f t="shared" si="0"/>
        <v>431.45591647331781</v>
      </c>
      <c r="E12" s="50">
        <f t="shared" si="1"/>
        <v>1741.5</v>
      </c>
    </row>
    <row r="13" spans="1:5" x14ac:dyDescent="0.25">
      <c r="A13" s="69">
        <f>Sheet1!B52</f>
        <v>45211</v>
      </c>
      <c r="B13" s="50">
        <f>Sheet1!N52</f>
        <v>0</v>
      </c>
      <c r="C13">
        <v>193.5</v>
      </c>
      <c r="D13" s="50">
        <f t="shared" si="0"/>
        <v>431.45591647331781</v>
      </c>
      <c r="E13" s="50">
        <f t="shared" si="1"/>
        <v>1935</v>
      </c>
    </row>
    <row r="14" spans="1:5" x14ac:dyDescent="0.25">
      <c r="A14" s="69">
        <f>Sheet1!B53</f>
        <v>45211</v>
      </c>
      <c r="B14" s="50" t="e">
        <f>Sheet1!N53</f>
        <v>#VALUE!</v>
      </c>
      <c r="C14">
        <v>193.5</v>
      </c>
      <c r="D14" s="50" t="e">
        <f t="shared" si="0"/>
        <v>#VALUE!</v>
      </c>
      <c r="E14" s="50">
        <f t="shared" si="1"/>
        <v>2128.5</v>
      </c>
    </row>
    <row r="15" spans="1:5" x14ac:dyDescent="0.25">
      <c r="A15" s="69">
        <f>Sheet1!B54</f>
        <v>45212</v>
      </c>
      <c r="B15" s="50" t="e">
        <f>Sheet1!N54</f>
        <v>#VALUE!</v>
      </c>
      <c r="C15">
        <v>193.5</v>
      </c>
      <c r="D15" s="50" t="e">
        <f t="shared" si="0"/>
        <v>#VALUE!</v>
      </c>
      <c r="E15" s="50">
        <f t="shared" si="1"/>
        <v>2322</v>
      </c>
    </row>
    <row r="16" spans="1:5" x14ac:dyDescent="0.25">
      <c r="A16" s="69">
        <f>Sheet1!B55</f>
        <v>0</v>
      </c>
      <c r="B16" s="50" t="e">
        <f>Sheet1!N55</f>
        <v>#VALUE!</v>
      </c>
      <c r="D16" s="50" t="e">
        <f t="shared" si="0"/>
        <v>#VALUE!</v>
      </c>
      <c r="E16" s="50">
        <f t="shared" si="1"/>
        <v>2322</v>
      </c>
    </row>
    <row r="17" spans="1:10" x14ac:dyDescent="0.25">
      <c r="A17" s="69">
        <f>Sheet1!B56</f>
        <v>0</v>
      </c>
      <c r="B17" s="50" t="e">
        <f>Sheet1!N56</f>
        <v>#VALUE!</v>
      </c>
      <c r="D17" s="50" t="e">
        <f t="shared" si="0"/>
        <v>#VALUE!</v>
      </c>
      <c r="E17" s="50">
        <f t="shared" si="1"/>
        <v>2322</v>
      </c>
    </row>
    <row r="18" spans="1:10" x14ac:dyDescent="0.25">
      <c r="A18" s="69">
        <f>Sheet1!B57</f>
        <v>0</v>
      </c>
      <c r="B18" s="50" t="e">
        <f>Sheet1!N57</f>
        <v>#VALUE!</v>
      </c>
      <c r="D18" s="50" t="e">
        <f t="shared" si="0"/>
        <v>#VALUE!</v>
      </c>
      <c r="E18" s="50">
        <f t="shared" si="1"/>
        <v>2322</v>
      </c>
    </row>
    <row r="19" spans="1:10" x14ac:dyDescent="0.25">
      <c r="A19" s="69">
        <f>Sheet1!B58</f>
        <v>0</v>
      </c>
      <c r="B19" s="50" t="e">
        <f>Sheet1!N58</f>
        <v>#VALUE!</v>
      </c>
      <c r="D19" s="50" t="e">
        <f t="shared" si="0"/>
        <v>#VALUE!</v>
      </c>
      <c r="E19" s="50">
        <f t="shared" si="1"/>
        <v>2322</v>
      </c>
    </row>
    <row r="20" spans="1:10" x14ac:dyDescent="0.25">
      <c r="A20" s="69">
        <f>Sheet1!B59</f>
        <v>0</v>
      </c>
      <c r="B20" s="50" t="e">
        <f>Sheet1!N59</f>
        <v>#VALUE!</v>
      </c>
      <c r="D20" s="50" t="e">
        <f t="shared" si="0"/>
        <v>#VALUE!</v>
      </c>
      <c r="E20" s="50">
        <f t="shared" si="1"/>
        <v>2322</v>
      </c>
    </row>
    <row r="21" spans="1:10" x14ac:dyDescent="0.25">
      <c r="A21" s="69">
        <f>Sheet1!B60</f>
        <v>0</v>
      </c>
      <c r="B21" s="50" t="e">
        <f>Sheet1!N60</f>
        <v>#VALUE!</v>
      </c>
      <c r="D21" s="50" t="e">
        <f t="shared" si="0"/>
        <v>#VALUE!</v>
      </c>
      <c r="E21" s="50">
        <f t="shared" si="1"/>
        <v>2322</v>
      </c>
    </row>
    <row r="22" spans="1:10" x14ac:dyDescent="0.25">
      <c r="A22" s="69">
        <f>Sheet1!B61</f>
        <v>0</v>
      </c>
      <c r="B22" s="50" t="e">
        <f>Sheet1!N61</f>
        <v>#VALUE!</v>
      </c>
      <c r="D22" s="50" t="e">
        <f t="shared" si="0"/>
        <v>#VALUE!</v>
      </c>
      <c r="E22" s="50">
        <f t="shared" si="1"/>
        <v>2322</v>
      </c>
    </row>
    <row r="23" spans="1:10" x14ac:dyDescent="0.25">
      <c r="A23" s="69">
        <f>Sheet1!B62</f>
        <v>0</v>
      </c>
      <c r="B23" s="50" t="e">
        <f>Sheet1!N62</f>
        <v>#VALUE!</v>
      </c>
      <c r="D23" s="50" t="e">
        <f t="shared" si="0"/>
        <v>#VALUE!</v>
      </c>
      <c r="E23" s="50">
        <f t="shared" si="1"/>
        <v>2322</v>
      </c>
    </row>
    <row r="24" spans="1:10" x14ac:dyDescent="0.25">
      <c r="A24" s="69">
        <f>Sheet1!B63</f>
        <v>0</v>
      </c>
      <c r="B24" s="50" t="e">
        <f>Sheet1!N63</f>
        <v>#VALUE!</v>
      </c>
      <c r="D24" s="50" t="e">
        <f t="shared" si="0"/>
        <v>#VALUE!</v>
      </c>
      <c r="E24" s="50">
        <f t="shared" si="1"/>
        <v>2322</v>
      </c>
    </row>
    <row r="25" spans="1:10" x14ac:dyDescent="0.25">
      <c r="A25" s="69">
        <f>Sheet1!B64</f>
        <v>0</v>
      </c>
      <c r="B25" s="50" t="e">
        <f>Sheet1!N64</f>
        <v>#VALUE!</v>
      </c>
      <c r="D25" s="50" t="e">
        <f t="shared" si="0"/>
        <v>#VALUE!</v>
      </c>
      <c r="E25" s="50">
        <f t="shared" si="1"/>
        <v>2322</v>
      </c>
    </row>
    <row r="26" spans="1:10" x14ac:dyDescent="0.25">
      <c r="A26" s="69">
        <f>Sheet1!B65</f>
        <v>0</v>
      </c>
      <c r="B26" s="50" t="e">
        <f>Sheet1!N65</f>
        <v>#VALUE!</v>
      </c>
      <c r="D26" s="50" t="e">
        <f t="shared" si="0"/>
        <v>#VALUE!</v>
      </c>
      <c r="E26" s="50">
        <f t="shared" si="1"/>
        <v>2322</v>
      </c>
    </row>
    <row r="27" spans="1:10" x14ac:dyDescent="0.25">
      <c r="A27" s="69">
        <f>Sheet1!B66</f>
        <v>0</v>
      </c>
      <c r="B27" s="50" t="e">
        <f>Sheet1!N66</f>
        <v>#VALUE!</v>
      </c>
      <c r="D27" s="50" t="e">
        <f t="shared" si="0"/>
        <v>#VALUE!</v>
      </c>
      <c r="E27" s="50">
        <f t="shared" si="1"/>
        <v>2322</v>
      </c>
    </row>
    <row r="28" spans="1:10" x14ac:dyDescent="0.25">
      <c r="A28" s="69">
        <f>Sheet1!B67</f>
        <v>0</v>
      </c>
      <c r="B28" s="50" t="e">
        <f>Sheet1!N67</f>
        <v>#VALUE!</v>
      </c>
      <c r="D28" s="50" t="e">
        <f t="shared" si="0"/>
        <v>#VALUE!</v>
      </c>
      <c r="E28" s="50">
        <f t="shared" si="1"/>
        <v>2322</v>
      </c>
    </row>
    <row r="29" spans="1:10" x14ac:dyDescent="0.25">
      <c r="A29" s="69">
        <f>Sheet1!B68</f>
        <v>0</v>
      </c>
      <c r="B29" s="50" t="e">
        <f>Sheet1!N68</f>
        <v>#VALUE!</v>
      </c>
      <c r="D29" s="50" t="e">
        <f t="shared" si="0"/>
        <v>#VALUE!</v>
      </c>
      <c r="E29" s="50">
        <f t="shared" si="1"/>
        <v>2322</v>
      </c>
    </row>
    <row r="30" spans="1:10" x14ac:dyDescent="0.25">
      <c r="A30" s="69">
        <f>Sheet1!B69</f>
        <v>0</v>
      </c>
      <c r="B30" s="50" t="e">
        <f>Sheet1!N69</f>
        <v>#VALUE!</v>
      </c>
      <c r="D30" s="50" t="e">
        <f t="shared" si="0"/>
        <v>#VALUE!</v>
      </c>
      <c r="E30" s="50">
        <f t="shared" si="1"/>
        <v>2322</v>
      </c>
      <c r="J30" t="s">
        <v>53</v>
      </c>
    </row>
    <row r="31" spans="1:10" x14ac:dyDescent="0.25">
      <c r="A31" s="69">
        <f>Sheet1!B70</f>
        <v>0</v>
      </c>
      <c r="B31" s="50" t="e">
        <f>Sheet1!N70</f>
        <v>#VALUE!</v>
      </c>
      <c r="D31" s="50" t="e">
        <f t="shared" si="0"/>
        <v>#VALUE!</v>
      </c>
      <c r="E31" s="50">
        <f t="shared" si="1"/>
        <v>2322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10"/>
  <sheetViews>
    <sheetView workbookViewId="0">
      <selection activeCell="C1" sqref="C1:C7"/>
    </sheetView>
  </sheetViews>
  <sheetFormatPr defaultRowHeight="15" x14ac:dyDescent="0.25"/>
  <cols>
    <col min="1" max="1" width="13.28515625" customWidth="1"/>
    <col min="2" max="2" width="16.140625" customWidth="1"/>
    <col min="3" max="3" width="15.140625" customWidth="1"/>
    <col min="5" max="5" width="27.5703125" customWidth="1"/>
  </cols>
  <sheetData>
    <row r="1" spans="1:6" x14ac:dyDescent="0.25">
      <c r="A1" t="s">
        <v>38</v>
      </c>
      <c r="B1" t="s">
        <v>58</v>
      </c>
      <c r="C1" t="s">
        <v>70</v>
      </c>
      <c r="E1" t="s">
        <v>85</v>
      </c>
      <c r="F1" t="s">
        <v>106</v>
      </c>
    </row>
    <row r="2" spans="1:6" x14ac:dyDescent="0.25">
      <c r="A2" t="s">
        <v>100</v>
      </c>
      <c r="B2" t="s">
        <v>18</v>
      </c>
      <c r="C2" t="s">
        <v>71</v>
      </c>
      <c r="E2" t="s">
        <v>86</v>
      </c>
      <c r="F2" t="s">
        <v>107</v>
      </c>
    </row>
    <row r="3" spans="1:6" x14ac:dyDescent="0.25">
      <c r="A3" t="s">
        <v>101</v>
      </c>
      <c r="B3" t="s">
        <v>45</v>
      </c>
      <c r="C3" t="s">
        <v>102</v>
      </c>
      <c r="E3" t="s">
        <v>89</v>
      </c>
      <c r="F3" t="s">
        <v>108</v>
      </c>
    </row>
    <row r="4" spans="1:6" x14ac:dyDescent="0.25">
      <c r="B4" t="s">
        <v>59</v>
      </c>
      <c r="C4" t="s">
        <v>103</v>
      </c>
      <c r="E4" t="s">
        <v>87</v>
      </c>
    </row>
    <row r="5" spans="1:6" x14ac:dyDescent="0.25">
      <c r="C5" t="s">
        <v>72</v>
      </c>
      <c r="E5" t="s">
        <v>112</v>
      </c>
    </row>
    <row r="6" spans="1:6" x14ac:dyDescent="0.25">
      <c r="C6" t="s">
        <v>73</v>
      </c>
      <c r="E6" t="s">
        <v>88</v>
      </c>
    </row>
    <row r="7" spans="1:6" x14ac:dyDescent="0.25">
      <c r="C7" t="s">
        <v>113</v>
      </c>
      <c r="E7" t="s">
        <v>104</v>
      </c>
    </row>
    <row r="8" spans="1:6" x14ac:dyDescent="0.25">
      <c r="E8" t="s">
        <v>90</v>
      </c>
    </row>
    <row r="9" spans="1:6" x14ac:dyDescent="0.25">
      <c r="E9" t="s">
        <v>105</v>
      </c>
    </row>
    <row r="10" spans="1:6" x14ac:dyDescent="0.25">
      <c r="E10" t="s">
        <v>91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AD647C2A5B254C985A680D845F5A58" ma:contentTypeVersion="8" ma:contentTypeDescription="Create a new document." ma:contentTypeScope="" ma:versionID="3e880f9daa18bb3ae4973be92050b2a7">
  <xsd:schema xmlns:xsd="http://www.w3.org/2001/XMLSchema" xmlns:xs="http://www.w3.org/2001/XMLSchema" xmlns:p="http://schemas.microsoft.com/office/2006/metadata/properties" xmlns:ns3="bb4d7a47-b276-43e3-aabc-a4ff35699ce2" targetNamespace="http://schemas.microsoft.com/office/2006/metadata/properties" ma:root="true" ma:fieldsID="9d9ffac0355003de7705294a815bc9bb" ns3:_="">
    <xsd:import namespace="bb4d7a47-b276-43e3-aabc-a4ff35699c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4d7a47-b276-43e3-aabc-a4ff35699c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A1462-588A-4441-8F03-9C4E5E17A3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4d7a47-b276-43e3-aabc-a4ff35699c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F1B41F-7343-44F9-8FFB-56BAEA79061F}">
  <ds:schemaRefs>
    <ds:schemaRef ds:uri="http://schemas.microsoft.com/office/infopath/2007/PartnerControls"/>
    <ds:schemaRef ds:uri="bb4d7a47-b276-43e3-aabc-a4ff35699ce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5F42977-FD3A-47A9-B7D5-65C3591EA7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BP Shipping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MEGI Noon Sheet</dc:title>
  <dc:creator>Jones, Philip</dc:creator>
  <cp:lastModifiedBy>ORS-CHENGOFF</cp:lastModifiedBy>
  <cp:lastPrinted>2022-10-28T16:20:37Z</cp:lastPrinted>
  <dcterms:created xsi:type="dcterms:W3CDTF">2015-05-11T14:09:26Z</dcterms:created>
  <dcterms:modified xsi:type="dcterms:W3CDTF">2023-10-12T16:00:12Z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0x01010060AD647C2A5B254C985A680D845F5A58</vt:lpwstr>
  </property>
  <property fmtid="{D5CDD505-2E9C-101B-9397-08002B2CF9AE}" pid="4" name="MSIP_Label_569bf4a9-87bd-4dbf-a36c-1db5158e5def_Enabled">
    <vt:lpwstr>true</vt:lpwstr>
  </property>
  <property fmtid="{D5CDD505-2E9C-101B-9397-08002B2CF9AE}" pid="5" name="MSIP_Label_569bf4a9-87bd-4dbf-a36c-1db5158e5def_SetDate">
    <vt:lpwstr>2021-05-17T15:11:06Z</vt:lpwstr>
  </property>
  <property fmtid="{D5CDD505-2E9C-101B-9397-08002B2CF9AE}" pid="6" name="MSIP_Label_569bf4a9-87bd-4dbf-a36c-1db5158e5def_Method">
    <vt:lpwstr>Privileged</vt:lpwstr>
  </property>
  <property fmtid="{D5CDD505-2E9C-101B-9397-08002B2CF9AE}" pid="7" name="MSIP_Label_569bf4a9-87bd-4dbf-a36c-1db5158e5def_Name">
    <vt:lpwstr>569bf4a9-87bd-4dbf-a36c-1db5158e5def</vt:lpwstr>
  </property>
  <property fmtid="{D5CDD505-2E9C-101B-9397-08002B2CF9AE}" pid="8" name="MSIP_Label_569bf4a9-87bd-4dbf-a36c-1db5158e5def_SiteId">
    <vt:lpwstr>ea80952e-a476-42d4-aaf4-5457852b0f7e</vt:lpwstr>
  </property>
  <property fmtid="{D5CDD505-2E9C-101B-9397-08002B2CF9AE}" pid="9" name="MSIP_Label_569bf4a9-87bd-4dbf-a36c-1db5158e5def_ActionId">
    <vt:lpwstr/>
  </property>
  <property fmtid="{D5CDD505-2E9C-101B-9397-08002B2CF9AE}" pid="10" name="MSIP_Label_569bf4a9-87bd-4dbf-a36c-1db5158e5def_ContentBits">
    <vt:lpwstr>0</vt:lpwstr>
  </property>
</Properties>
</file>