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charts/chart4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5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harts/chart6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4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harts/chart6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5.xml" ContentType="application/vnd.openxmlformats-officedocument.drawing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charts/chart7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6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charts/chart7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7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charts/chart8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8.xml" ContentType="application/vnd.openxmlformats-officedocument.drawing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charts/chart8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9.xml" ContentType="application/vnd.openxmlformats-officedocument.drawing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charts/chart9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9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0.xml" ContentType="application/vnd.openxmlformats-officedocument.drawing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9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1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charts/chart10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2.xml" ContentType="application/vnd.openxmlformats-officedocument.drawing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charts/chart10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23.xml" ContentType="application/vnd.openxmlformats-officedocument.drawing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charts/chart11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1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15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24.xml" ContentType="application/vnd.openxmlformats-officedocument.drawing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charts/chart116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9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25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charts/chart12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4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25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6.xml" ContentType="application/vnd.openxmlformats-officedocument.drawing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charts/chart126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3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7.xml" ContentType="application/vnd.openxmlformats-officedocument.drawing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charts/chart13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34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35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28.xml" ContentType="application/vnd.openxmlformats-officedocument.drawing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charts/chart136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39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40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9.xml" ContentType="application/vnd.openxmlformats-officedocument.drawing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charts/chart141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44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45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30.xml" ContentType="application/vnd.openxmlformats-officedocument.drawing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harts/chart146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4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5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31.xml" ContentType="application/vnd.openxmlformats-officedocument.drawing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charts/chart15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5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5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32.xml" ContentType="application/vnd.openxmlformats-officedocument.drawing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charts/chart15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5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6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33.xml" ContentType="application/vnd.openxmlformats-officedocument.drawing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charts/chart16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6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65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34.xml" ContentType="application/vnd.openxmlformats-officedocument.drawing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charts/chart16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69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70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35.xml" ContentType="application/vnd.openxmlformats-officedocument.drawing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charts/chart171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7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7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36.xml" ContentType="application/vnd.openxmlformats-officedocument.drawing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charts/chart17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79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80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37.xml" ContentType="application/vnd.openxmlformats-officedocument.drawing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charts/chart181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8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8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8.xml" ContentType="application/vnd.openxmlformats-officedocument.drawing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charts/chart18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89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90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39.xml" ContentType="application/vnd.openxmlformats-officedocument.drawing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charts/chart191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94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95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40.xml" ContentType="application/vnd.openxmlformats-officedocument.drawing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charts/chart196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9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20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41.xml" ContentType="application/vnd.openxmlformats-officedocument.drawing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charts/chart20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20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20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42.xml" ContentType="application/vnd.openxmlformats-officedocument.drawing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charts/chart20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209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210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43.xml" ContentType="application/vnd.openxmlformats-officedocument.drawing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charts/chart211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214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215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44.xml" ContentType="application/vnd.openxmlformats-officedocument.drawing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charts/chart216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219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220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45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charts/chart221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224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225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46.xml" ContentType="application/vnd.openxmlformats-officedocument.drawing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charts/chart226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22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3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47.xml" ContentType="application/vnd.openxmlformats-officedocument.drawing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23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34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35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48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charts/chart236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39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40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49.xml" ContentType="application/vnd.openxmlformats-officedocument.drawing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charts/chart241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44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45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50.xml" ContentType="application/vnd.openxmlformats-officedocument.drawing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charts/chart246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4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5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51.xml" ContentType="application/vnd.openxmlformats-officedocument.drawing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charts/chart25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54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55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drawings/drawing52.xml" ContentType="application/vnd.openxmlformats-officedocument.drawing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charts/chart256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59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60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53.xml" ContentType="application/vnd.openxmlformats-officedocument.drawing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charts/chart261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64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65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54.xml" ContentType="application/vnd.openxmlformats-officedocument.drawing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charts/chart266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69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70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55.xml" ContentType="application/vnd.openxmlformats-officedocument.drawing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charts/chart271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74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75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56.xml" ContentType="application/vnd.openxmlformats-officedocument.drawing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charts/chart276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79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80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57.xml" ContentType="application/vnd.openxmlformats-officedocument.drawing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charts/chart281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84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85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drawings/drawing58.xml" ContentType="application/vnd.openxmlformats-officedocument.drawing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charts/chart286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89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90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59.xml" ContentType="application/vnd.openxmlformats-officedocument.drawing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charts/chart291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94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95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60.xml" ContentType="application/vnd.openxmlformats-officedocument.drawing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charts/chart296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9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30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61.xml" ContentType="application/vnd.openxmlformats-officedocument.drawing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charts/chart30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304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305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drawings/drawing62.xml" ContentType="application/vnd.openxmlformats-officedocument.drawing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charts/chart306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309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310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drawings/drawing63.xml" ContentType="application/vnd.openxmlformats-officedocument.drawing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charts/chart311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314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315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drawings/drawing64.xml" ContentType="application/vnd.openxmlformats-officedocument.drawing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charts/chart316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319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320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drawings/drawing65.xml" ContentType="application/vnd.openxmlformats-officedocument.drawing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charts/chart321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324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325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66.xml" ContentType="application/vnd.openxmlformats-officedocument.drawing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charts/chart326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329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330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drawings/drawing67.xml" ContentType="application/vnd.openxmlformats-officedocument.drawing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charts/chart331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334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335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drawings/drawing68.xml" ContentType="application/vnd.openxmlformats-officedocument.drawing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charts/chart336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339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340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69.xml" ContentType="application/vnd.openxmlformats-officedocument.drawing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charts/chart341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344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345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drawings/drawing70.xml" ContentType="application/vnd.openxmlformats-officedocument.drawing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charts/chart346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34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35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drawings/drawing71.xml" ContentType="application/vnd.openxmlformats-officedocument.drawing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charts/chart35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354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355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drawings/drawing72.xml" ContentType="application/vnd.openxmlformats-officedocument.drawing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charts/chart356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359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360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73.xml" ContentType="application/vnd.openxmlformats-officedocument.drawing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charts/chart361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364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365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drawings/drawing74.xml" ContentType="application/vnd.openxmlformats-officedocument.drawing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charts/chart366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69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70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drawings/drawing75.xml" ContentType="application/vnd.openxmlformats-officedocument.drawing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charts/chart371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74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75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drawings/drawing76.xml" ContentType="application/vnd.openxmlformats-officedocument.drawing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charts/chart376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79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80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77.xml" ContentType="application/vnd.openxmlformats-officedocument.drawing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charts/chart381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84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85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drawings/drawing78.xml" ContentType="application/vnd.openxmlformats-officedocument.drawing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charts/chart386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89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90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79.xml" ContentType="application/vnd.openxmlformats-officedocument.drawing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391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94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95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drawings/drawing80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charts/chart396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9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40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drawings/drawing81.xml" ContentType="application/vnd.openxmlformats-officedocument.drawing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charts/chart40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404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405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drawings/drawing82.xml" ContentType="application/vnd.openxmlformats-officedocument.drawing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charts/chart406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409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410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drawings/drawing83.xml" ContentType="application/vnd.openxmlformats-officedocument.drawing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charts/chart411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414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415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drawings/drawing84.xml" ContentType="application/vnd.openxmlformats-officedocument.drawing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charts/chart416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419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420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drawings/drawing85.xml" ContentType="application/vnd.openxmlformats-officedocument.drawing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charts/chart421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424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425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drawings/drawing86.xml" ContentType="application/vnd.openxmlformats-officedocument.drawing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charts/chart426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429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430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drawings/drawing87.xml" ContentType="application/vnd.openxmlformats-officedocument.drawing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charts/chart431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434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435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drawings/drawing88.xml" ContentType="application/vnd.openxmlformats-officedocument.drawing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charts/chart436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439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440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drawings/drawing89.xml" ContentType="application/vnd.openxmlformats-officedocument.drawing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charts/chart441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444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445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drawings/drawing90.xml" ContentType="application/vnd.openxmlformats-officedocument.drawing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charts/chart446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44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45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enjamin.brousse\Desktop\Suivi véhicules\"/>
    </mc:Choice>
  </mc:AlternateContent>
  <xr:revisionPtr revIDLastSave="0" documentId="13_ncr:1_{F6959429-21E8-497D-BA7F-C2244C57C279}" xr6:coauthVersionLast="47" xr6:coauthVersionMax="47" xr10:uidLastSave="{00000000-0000-0000-0000-000000000000}"/>
  <bookViews>
    <workbookView xWindow="3228" yWindow="480" windowWidth="21600" windowHeight="11328" tabRatio="836" xr2:uid="{00000000-000D-0000-FFFF-FFFF00000000}"/>
  </bookViews>
  <sheets>
    <sheet name="Inventaire" sheetId="8" r:id="rId1"/>
    <sheet name="Sortie de parc" sheetId="4" r:id="rId2"/>
    <sheet name="Prévisionnel" sheetId="5" r:id="rId3"/>
    <sheet name="Attribution" sheetId="6" r:id="rId4"/>
    <sheet name="Récap" sheetId="7" r:id="rId5"/>
    <sheet name="CAT 432 F" sheetId="12" r:id="rId6"/>
    <sheet name="CAT ELEVATEUR" sheetId="27" r:id="rId7"/>
    <sheet name="CAT MINI PELLE" sheetId="32" r:id="rId8"/>
    <sheet name="392-CBP-44" sheetId="31" r:id="rId9"/>
    <sheet name="394-CBP-44" sheetId="10" r:id="rId10"/>
    <sheet name="948 CHJ 44" sheetId="9" r:id="rId11"/>
    <sheet name="AF-088-WC" sheetId="1" r:id="rId12"/>
    <sheet name="FX-316-PB" sheetId="13" r:id="rId13"/>
    <sheet name="CH-484-MJ" sheetId="14" r:id="rId14"/>
    <sheet name="FW-145-KS" sheetId="15" r:id="rId15"/>
    <sheet name="DEVOYS GIRO BROY." sheetId="28" r:id="rId16"/>
    <sheet name="ET-976-RM" sheetId="26" r:id="rId17"/>
    <sheet name="EF-414-YC" sheetId="29" r:id="rId18"/>
    <sheet name="FK-844-DE" sheetId="30" r:id="rId19"/>
    <sheet name="17-BWL-44" sheetId="34" r:id="rId20"/>
    <sheet name="GENI GR12" sheetId="35" r:id="rId21"/>
    <sheet name="EB-847-NJ" sheetId="36" r:id="rId22"/>
    <sheet name="DG-784-HV" sheetId="37" r:id="rId23"/>
    <sheet name="HEGE HERSE" sheetId="38" r:id="rId24"/>
    <sheet name="783-BPS-44" sheetId="39" r:id="rId25"/>
    <sheet name="AX-425-YE" sheetId="40" r:id="rId26"/>
    <sheet name="EK-800-LK" sheetId="41" r:id="rId27"/>
    <sheet name="VTM 160" sheetId="43" r:id="rId28"/>
    <sheet name="241-CJJ-44" sheetId="42" r:id="rId29"/>
    <sheet name="T 3060" sheetId="44" r:id="rId30"/>
    <sheet name="383-AZQ-44" sheetId="46" r:id="rId31"/>
    <sheet name="FY-347-SM" sheetId="47" r:id="rId32"/>
    <sheet name="782-YB-44" sheetId="48" r:id="rId33"/>
    <sheet name="Manuscopique " sheetId="49" r:id="rId34"/>
    <sheet name="FM-250-NY" sheetId="50" r:id="rId35"/>
    <sheet name="Aspire feuille " sheetId="57" r:id="rId36"/>
    <sheet name="FY-093-MV" sheetId="58" r:id="rId37"/>
    <sheet name="BM 14.22" sheetId="59" r:id="rId38"/>
    <sheet name="M 57 t" sheetId="60" r:id="rId39"/>
    <sheet name="941-BAR-44" sheetId="61" r:id="rId40"/>
    <sheet name="DH-206-AZ" sheetId="62" r:id="rId41"/>
    <sheet name="DH-710-PX" sheetId="63" r:id="rId42"/>
    <sheet name="758-CJV-44" sheetId="64" r:id="rId43"/>
    <sheet name="FP-419-BG" sheetId="65" r:id="rId44"/>
    <sheet name="GC-503-RW" sheetId="66" r:id="rId45"/>
    <sheet name="GC-518-RW" sheetId="67" r:id="rId46"/>
    <sheet name="Ravo 540 xl" sheetId="68" r:id="rId47"/>
    <sheet name="452-CJV-44" sheetId="69" r:id="rId48"/>
    <sheet name="AB-660-AH" sheetId="70" r:id="rId49"/>
    <sheet name="AX-064-LF " sheetId="71" r:id="rId50"/>
    <sheet name="AX-109-LF" sheetId="72" r:id="rId51"/>
    <sheet name="BM-729-RX" sheetId="73" r:id="rId52"/>
    <sheet name="BP-250-QF" sheetId="74" r:id="rId53"/>
    <sheet name="BR-045-HT" sheetId="75" r:id="rId54"/>
    <sheet name="BT-923-WC" sheetId="76" r:id="rId55"/>
    <sheet name="BW-700-AX" sheetId="77" r:id="rId56"/>
    <sheet name="CG-073-NK" sheetId="78" r:id="rId57"/>
    <sheet name="CG-480-XA" sheetId="79" r:id="rId58"/>
    <sheet name="CH-270-BW" sheetId="80" r:id="rId59"/>
    <sheet name="CJ-328-GE" sheetId="81" r:id="rId60"/>
    <sheet name="CJ-830-GE" sheetId="82" r:id="rId61"/>
    <sheet name="CL-647-MS" sheetId="83" r:id="rId62"/>
    <sheet name="CV-919-VA" sheetId="84" r:id="rId63"/>
    <sheet name="CW-861-AN" sheetId="85" r:id="rId64"/>
    <sheet name="CY-449-SB" sheetId="86" r:id="rId65"/>
    <sheet name="EM-185-KL" sheetId="87" r:id="rId66"/>
    <sheet name="EM-206-KL" sheetId="88" r:id="rId67"/>
    <sheet name="FC-494-SX" sheetId="89" r:id="rId68"/>
    <sheet name="FG-375-DN" sheetId="90" r:id="rId69"/>
    <sheet name="FK-719-DZ" sheetId="91" r:id="rId70"/>
    <sheet name="FL-220-EJ" sheetId="92" r:id="rId71"/>
    <sheet name="FL-237-NS" sheetId="97" r:id="rId72"/>
    <sheet name="FW-087-NX" sheetId="93" r:id="rId73"/>
    <sheet name="FW-177-NX" sheetId="94" r:id="rId74"/>
    <sheet name="FW-519-NB" sheetId="95" r:id="rId75"/>
    <sheet name="FW-532-NB" sheetId="96" r:id="rId76"/>
    <sheet name="FX-745-WS" sheetId="98" r:id="rId77"/>
    <sheet name="FZ-652-TS" sheetId="99" r:id="rId78"/>
    <sheet name="FZ-764-DV" sheetId="100" r:id="rId79"/>
    <sheet name="GD-225-SP" sheetId="101" r:id="rId80"/>
    <sheet name="GD-356-SP" sheetId="102" r:id="rId81"/>
    <sheet name="GD-113-ZD" sheetId="103" r:id="rId82"/>
    <sheet name="GE-875-SH" sheetId="104" r:id="rId83"/>
    <sheet name="BQ-149-QC" sheetId="105" r:id="rId84"/>
    <sheet name="586 CNQ 44" sheetId="106" r:id="rId85"/>
    <sheet name="FY-319-PJ" sheetId="107" r:id="rId86"/>
    <sheet name="Lynx 2465" sheetId="108" r:id="rId87"/>
    <sheet name="AH-952-BF" sheetId="109" r:id="rId88"/>
    <sheet name="Décompacteur" sheetId="110" r:id="rId89"/>
    <sheet name="DJ-659-TG" sheetId="111" r:id="rId90"/>
    <sheet name="DX-853-PM" sheetId="112" r:id="rId91"/>
    <sheet name="BB-926-VP" sheetId="119" r:id="rId92"/>
    <sheet name="BL 71" sheetId="113" r:id="rId93"/>
    <sheet name="BS-541-HS" sheetId="114" r:id="rId94"/>
    <sheet name="Porte engin" sheetId="115" r:id="rId95"/>
    <sheet name="calculs" sheetId="2" state="hidden" r:id="rId96"/>
  </sheets>
  <definedNames>
    <definedName name="ChoixTraçage" localSheetId="19">'17-BWL-44'!#REF!</definedName>
    <definedName name="ChoixTraçage" localSheetId="28">'241-CJJ-44'!#REF!</definedName>
    <definedName name="ChoixTraçage" localSheetId="30">'383-AZQ-44'!#REF!</definedName>
    <definedName name="ChoixTraçage" localSheetId="8">'392-CBP-44'!#REF!</definedName>
    <definedName name="ChoixTraçage" localSheetId="9">'394-CBP-44'!#REF!</definedName>
    <definedName name="ChoixTraçage" localSheetId="47">'452-CJV-44'!#REF!</definedName>
    <definedName name="ChoixTraçage" localSheetId="84">'586 CNQ 44'!#REF!</definedName>
    <definedName name="ChoixTraçage" localSheetId="42">'758-CJV-44'!#REF!</definedName>
    <definedName name="ChoixTraçage" localSheetId="32">'782-YB-44'!#REF!</definedName>
    <definedName name="ChoixTraçage" localSheetId="24">'783-BPS-44'!#REF!</definedName>
    <definedName name="ChoixTraçage" localSheetId="39">'941-BAR-44'!#REF!</definedName>
    <definedName name="ChoixTraçage" localSheetId="10">'948 CHJ 44'!#REF!</definedName>
    <definedName name="ChoixTraçage" localSheetId="48">'AB-660-AH'!#REF!</definedName>
    <definedName name="ChoixTraçage" localSheetId="87">'AH-952-BF'!#REF!</definedName>
    <definedName name="ChoixTraçage" localSheetId="35">'Aspire feuille '!#REF!</definedName>
    <definedName name="ChoixTraçage" localSheetId="49">'AX-064-LF '!#REF!</definedName>
    <definedName name="ChoixTraçage" localSheetId="50">'AX-109-LF'!#REF!</definedName>
    <definedName name="ChoixTraçage" localSheetId="25">'AX-425-YE'!#REF!</definedName>
    <definedName name="ChoixTraçage" localSheetId="91">'BB-926-VP'!#REF!</definedName>
    <definedName name="ChoixTraçage" localSheetId="92">'BL 71'!#REF!</definedName>
    <definedName name="ChoixTraçage" localSheetId="37">'BM 14.22'!#REF!</definedName>
    <definedName name="ChoixTraçage" localSheetId="51">'BM-729-RX'!#REF!</definedName>
    <definedName name="ChoixTraçage" localSheetId="52">'BP-250-QF'!#REF!</definedName>
    <definedName name="ChoixTraçage" localSheetId="83">'BQ-149-QC'!#REF!</definedName>
    <definedName name="ChoixTraçage" localSheetId="53">'BR-045-HT'!#REF!</definedName>
    <definedName name="ChoixTraçage" localSheetId="93">'BS-541-HS'!#REF!</definedName>
    <definedName name="ChoixTraçage" localSheetId="54">'BT-923-WC'!#REF!</definedName>
    <definedName name="ChoixTraçage" localSheetId="55">'BW-700-AX'!#REF!</definedName>
    <definedName name="ChoixTraçage" localSheetId="5">'CAT 432 F'!#REF!</definedName>
    <definedName name="ChoixTraçage" localSheetId="6">'CAT ELEVATEUR'!#REF!</definedName>
    <definedName name="ChoixTraçage" localSheetId="7">'CAT MINI PELLE'!#REF!</definedName>
    <definedName name="ChoixTraçage" localSheetId="56">'CG-073-NK'!#REF!</definedName>
    <definedName name="ChoixTraçage" localSheetId="57">'CG-480-XA'!#REF!</definedName>
    <definedName name="ChoixTraçage" localSheetId="58">'CH-270-BW'!#REF!</definedName>
    <definedName name="ChoixTraçage" localSheetId="13">'CH-484-MJ'!#REF!</definedName>
    <definedName name="ChoixTraçage" localSheetId="59">'CJ-328-GE'!#REF!</definedName>
    <definedName name="ChoixTraçage" localSheetId="60">'CJ-830-GE'!#REF!</definedName>
    <definedName name="ChoixTraçage" localSheetId="61">'CL-647-MS'!#REF!</definedName>
    <definedName name="ChoixTraçage" localSheetId="62">'CV-919-VA'!#REF!</definedName>
    <definedName name="ChoixTraçage" localSheetId="63">'CW-861-AN'!#REF!</definedName>
    <definedName name="ChoixTraçage" localSheetId="64">'CY-449-SB'!#REF!</definedName>
    <definedName name="ChoixTraçage" localSheetId="88">Décompacteur!#REF!</definedName>
    <definedName name="ChoixTraçage" localSheetId="15">'DEVOYS GIRO BROY.'!#REF!</definedName>
    <definedName name="ChoixTraçage" localSheetId="22">'DG-784-HV'!#REF!</definedName>
    <definedName name="ChoixTraçage" localSheetId="40">'DH-206-AZ'!#REF!</definedName>
    <definedName name="ChoixTraçage" localSheetId="41">'DH-710-PX'!#REF!</definedName>
    <definedName name="ChoixTraçage" localSheetId="89">'DJ-659-TG'!#REF!</definedName>
    <definedName name="ChoixTraçage" localSheetId="90">'DX-853-PM'!#REF!</definedName>
    <definedName name="ChoixTraçage" localSheetId="21">'EB-847-NJ'!#REF!</definedName>
    <definedName name="ChoixTraçage" localSheetId="17">'EF-414-YC'!#REF!</definedName>
    <definedName name="ChoixTraçage" localSheetId="26">'EK-800-LK'!#REF!</definedName>
    <definedName name="ChoixTraçage" localSheetId="65">'EM-185-KL'!#REF!</definedName>
    <definedName name="ChoixTraçage" localSheetId="66">'EM-206-KL'!#REF!</definedName>
    <definedName name="ChoixTraçage" localSheetId="16">'ET-976-RM'!#REF!</definedName>
    <definedName name="ChoixTraçage" localSheetId="67">'FC-494-SX'!#REF!</definedName>
    <definedName name="ChoixTraçage" localSheetId="68">'FG-375-DN'!#REF!</definedName>
    <definedName name="ChoixTraçage" localSheetId="69">'FK-719-DZ'!#REF!</definedName>
    <definedName name="ChoixTraçage" localSheetId="18">'FK-844-DE'!#REF!</definedName>
    <definedName name="ChoixTraçage" localSheetId="70">'FL-220-EJ'!#REF!</definedName>
    <definedName name="ChoixTraçage" localSheetId="71">'FL-237-NS'!#REF!</definedName>
    <definedName name="ChoixTraçage" localSheetId="34">'FM-250-NY'!#REF!</definedName>
    <definedName name="ChoixTraçage" localSheetId="43">'FP-419-BG'!#REF!</definedName>
    <definedName name="ChoixTraçage" localSheetId="72">'FW-087-NX'!#REF!</definedName>
    <definedName name="ChoixTraçage" localSheetId="14">'FW-145-KS'!#REF!</definedName>
    <definedName name="ChoixTraçage" localSheetId="73">'FW-177-NX'!#REF!</definedName>
    <definedName name="ChoixTraçage" localSheetId="74">'FW-519-NB'!#REF!</definedName>
    <definedName name="ChoixTraçage" localSheetId="75">'FW-532-NB'!#REF!</definedName>
    <definedName name="ChoixTraçage" localSheetId="12">'FX-316-PB'!#REF!</definedName>
    <definedName name="ChoixTraçage" localSheetId="76">'FX-745-WS'!#REF!</definedName>
    <definedName name="ChoixTraçage" localSheetId="36">'FY-093-MV'!#REF!</definedName>
    <definedName name="ChoixTraçage" localSheetId="85">'FY-319-PJ'!#REF!</definedName>
    <definedName name="ChoixTraçage" localSheetId="31">'FY-347-SM'!#REF!</definedName>
    <definedName name="ChoixTraçage" localSheetId="77">'FZ-652-TS'!#REF!</definedName>
    <definedName name="ChoixTraçage" localSheetId="78">'FZ-764-DV'!#REF!</definedName>
    <definedName name="ChoixTraçage" localSheetId="44">'GC-503-RW'!#REF!</definedName>
    <definedName name="ChoixTraçage" localSheetId="45">'GC-518-RW'!#REF!</definedName>
    <definedName name="ChoixTraçage" localSheetId="81">'GD-113-ZD'!#REF!</definedName>
    <definedName name="ChoixTraçage" localSheetId="79">'GD-225-SP'!#REF!</definedName>
    <definedName name="ChoixTraçage" localSheetId="80">'GD-356-SP'!#REF!</definedName>
    <definedName name="ChoixTraçage" localSheetId="82">'GE-875-SH'!#REF!</definedName>
    <definedName name="ChoixTraçage" localSheetId="20">'GENI GR12'!#REF!</definedName>
    <definedName name="ChoixTraçage" localSheetId="23">'HEGE HERSE'!#REF!</definedName>
    <definedName name="ChoixTraçage" localSheetId="86">'Lynx 2465'!#REF!</definedName>
    <definedName name="ChoixTraçage" localSheetId="38">'M 57 t'!#REF!</definedName>
    <definedName name="ChoixTraçage" localSheetId="33">'Manuscopique '!#REF!</definedName>
    <definedName name="ChoixTraçage" localSheetId="94">'Porte engin'!#REF!</definedName>
    <definedName name="ChoixTraçage" localSheetId="46">'Ravo 540 xl'!#REF!</definedName>
    <definedName name="ChoixTraçage" localSheetId="29">'T 3060'!#REF!</definedName>
    <definedName name="ChoixTraçage" localSheetId="27">'VTM 160'!#REF!</definedName>
    <definedName name="ChoixTraçage">'AF-088-WC'!#REF!</definedName>
    <definedName name="DatesGraphiques" localSheetId="19">CHOOSE('17-BWL-44'!TableauGraphique,Carburant6[DATE],Entretien5[DATE])</definedName>
    <definedName name="DatesGraphiques" localSheetId="28">CHOOSE('241-CJJ-44'!TableauGraphique,Carburant6[DATE],Entretien5[DATE])</definedName>
    <definedName name="DatesGraphiques" localSheetId="30">CHOOSE('383-AZQ-44'!TableauGraphique,Carburant6[DATE],Entretien5[DATE])</definedName>
    <definedName name="DatesGraphiques" localSheetId="8">CHOOSE('392-CBP-44'!TableauGraphique,Carburant939[DATE],Entretien838[DATE])</definedName>
    <definedName name="DatesGraphiques" localSheetId="9">CHOOSE('394-CBP-44'!TableauGraphique,Carburant9[DATE],Entretien8[DATE])</definedName>
    <definedName name="DatesGraphiques" localSheetId="47">CHOOSE('452-CJV-44'!TableauGraphique,Carburant6[DATE],Entretien5[DATE])</definedName>
    <definedName name="DatesGraphiques" localSheetId="84">CHOOSE('586 CNQ 44'!TableauGraphique,Carburant6[DATE],Entretien5[DATE])</definedName>
    <definedName name="DatesGraphiques" localSheetId="42">CHOOSE('758-CJV-44'!TableauGraphique,Carburant6[DATE],Entretien5[DATE])</definedName>
    <definedName name="DatesGraphiques" localSheetId="32">CHOOSE('782-YB-44'!TableauGraphique,Carburant6[DATE],Entretien5[DATE])</definedName>
    <definedName name="DatesGraphiques" localSheetId="24">CHOOSE('783-BPS-44'!TableauGraphique,Carburant6[DATE],Entretien5[DATE])</definedName>
    <definedName name="DatesGraphiques" localSheetId="39">CHOOSE('941-BAR-44'!TableauGraphique,Carburant6[DATE],Entretien5[DATE])</definedName>
    <definedName name="DatesGraphiques" localSheetId="10">CHOOSE('948 CHJ 44'!TableauGraphique,Carburant6[DATE],Entretien5[DATE])</definedName>
    <definedName name="DatesGraphiques" localSheetId="48">CHOOSE('AB-660-AH'!TableauGraphique,Carburant6[DATE],Entretien5[DATE])</definedName>
    <definedName name="DatesGraphiques" localSheetId="87">CHOOSE('AH-952-BF'!TableauGraphique,Carburant6[DATE],Entretien5[DATE])</definedName>
    <definedName name="DatesGraphiques" localSheetId="35">CHOOSE('Aspire feuille '!TableauGraphique,Carburant6[DATE],Entretien5[DATE])</definedName>
    <definedName name="DatesGraphiques" localSheetId="49">CHOOSE('AX-064-LF '!TableauGraphique,Carburant6[DATE],Entretien5[DATE])</definedName>
    <definedName name="DatesGraphiques" localSheetId="50">CHOOSE('AX-109-LF'!TableauGraphique,Carburant6[DATE],Entretien5[DATE])</definedName>
    <definedName name="DatesGraphiques" localSheetId="25">CHOOSE('AX-425-YE'!TableauGraphique,Carburant6[DATE],Entretien5[DATE])</definedName>
    <definedName name="DatesGraphiques" localSheetId="91">CHOOSE('BB-926-VP'!TableauGraphique,Carburant6[DATE],Entretien5[DATE])</definedName>
    <definedName name="DatesGraphiques" localSheetId="92">CHOOSE('BL 71'!TableauGraphique,Carburant6[DATE],Entretien5[DATE])</definedName>
    <definedName name="DatesGraphiques" localSheetId="37">CHOOSE('BM 14.22'!TableauGraphique,Carburant6[DATE],Entretien5[DATE])</definedName>
    <definedName name="DatesGraphiques" localSheetId="51">CHOOSE('BM-729-RX'!TableauGraphique,Carburant6[DATE],Entretien5[DATE])</definedName>
    <definedName name="DatesGraphiques" localSheetId="52">CHOOSE('BP-250-QF'!TableauGraphique,Carburant6[DATE],Entretien5[DATE])</definedName>
    <definedName name="DatesGraphiques" localSheetId="83">CHOOSE('BQ-149-QC'!TableauGraphique,Carburant6[DATE],Entretien5[DATE])</definedName>
    <definedName name="DatesGraphiques" localSheetId="53">CHOOSE('BR-045-HT'!TableauGraphique,Carburant6[DATE],Entretien5[DATE])</definedName>
    <definedName name="DatesGraphiques" localSheetId="93">CHOOSE('BS-541-HS'!TableauGraphique,Carburant6[DATE],Entretien5[DATE])</definedName>
    <definedName name="DatesGraphiques" localSheetId="54">CHOOSE('BT-923-WC'!TableauGraphique,Carburant6[DATE],Entretien5[DATE])</definedName>
    <definedName name="DatesGraphiques" localSheetId="55">CHOOSE('BW-700-AX'!TableauGraphique,Carburant6[DATE],Entretien5[DATE])</definedName>
    <definedName name="DatesGraphiques" localSheetId="5">CHOOSE('CAT 432 F'!TableauGraphique,Carburant9[DATE],Entretien8[DATE])</definedName>
    <definedName name="DatesGraphiques" localSheetId="6">CHOOSE('CAT ELEVATEUR'!TableauGraphique,Carburant9[DATE],Entretien8[DATE])</definedName>
    <definedName name="DatesGraphiques" localSheetId="7">CHOOSE('CAT MINI PELLE'!TableauGraphique,Carburant9[DATE],Entretien8[DATE])</definedName>
    <definedName name="DatesGraphiques" localSheetId="56">CHOOSE('CG-073-NK'!TableauGraphique,Carburant6[DATE],Entretien5[DATE])</definedName>
    <definedName name="DatesGraphiques" localSheetId="57">CHOOSE('CG-480-XA'!TableauGraphique,Carburant6[DATE],Entretien5[DATE])</definedName>
    <definedName name="DatesGraphiques" localSheetId="58">CHOOSE('CH-270-BW'!TableauGraphique,Carburant6[DATE],Entretien5[DATE])</definedName>
    <definedName name="DatesGraphiques" localSheetId="13">CHOOSE('CH-484-MJ'!TableauGraphique,Carburant6[DATE],Entretien5[DATE])</definedName>
    <definedName name="DatesGraphiques" localSheetId="59">CHOOSE('CJ-328-GE'!TableauGraphique,Carburant6[DATE],Entretien5[DATE])</definedName>
    <definedName name="DatesGraphiques" localSheetId="60">CHOOSE('CJ-830-GE'!TableauGraphique,Carburant6[DATE],Entretien5[DATE])</definedName>
    <definedName name="DatesGraphiques" localSheetId="61">CHOOSE('CL-647-MS'!TableauGraphique,Carburant6[DATE],Entretien5[DATE])</definedName>
    <definedName name="DatesGraphiques" localSheetId="62">CHOOSE('CV-919-VA'!TableauGraphique,Carburant6[DATE],Entretien5[DATE])</definedName>
    <definedName name="DatesGraphiques" localSheetId="63">CHOOSE('CW-861-AN'!TableauGraphique,Carburant6[DATE],Entretien5[DATE])</definedName>
    <definedName name="DatesGraphiques" localSheetId="64">CHOOSE('CY-449-SB'!TableauGraphique,Carburant6[DATE],Entretien5[DATE])</definedName>
    <definedName name="DatesGraphiques" localSheetId="88">CHOOSE(Décompacteur!TableauGraphique,Carburant6[DATE],Entretien5[DATE])</definedName>
    <definedName name="DatesGraphiques" localSheetId="15">CHOOSE('DEVOYS GIRO BROY.'!TableauGraphique,Carburant9[DATE],Entretien8[DATE])</definedName>
    <definedName name="DatesGraphiques" localSheetId="22">CHOOSE('DG-784-HV'!TableauGraphique,Carburant6[DATE],Entretien5[DATE])</definedName>
    <definedName name="DatesGraphiques" localSheetId="40">CHOOSE('DH-206-AZ'!TableauGraphique,Carburant6[DATE],Entretien5[DATE])</definedName>
    <definedName name="DatesGraphiques" localSheetId="41">CHOOSE('DH-710-PX'!TableauGraphique,Carburant6[DATE],Entretien5[DATE])</definedName>
    <definedName name="DatesGraphiques" localSheetId="89">CHOOSE('DJ-659-TG'!TableauGraphique,Carburant6[DATE],Entretien5[DATE])</definedName>
    <definedName name="DatesGraphiques" localSheetId="90">CHOOSE('DX-853-PM'!TableauGraphique,Carburant6[DATE],Entretien5[DATE])</definedName>
    <definedName name="DatesGraphiques" localSheetId="21">CHOOSE('EB-847-NJ'!TableauGraphique,Carburant6[DATE],Entretien5[DATE])</definedName>
    <definedName name="DatesGraphiques" localSheetId="17">CHOOSE('EF-414-YC'!TableauGraphique,Carburant6[DATE],Entretien5[DATE])</definedName>
    <definedName name="DatesGraphiques" localSheetId="26">CHOOSE('EK-800-LK'!TableauGraphique,Carburant6[DATE],Entretien5[DATE])</definedName>
    <definedName name="DatesGraphiques" localSheetId="65">CHOOSE('EM-185-KL'!TableauGraphique,Carburant6[DATE],Entretien5[DATE])</definedName>
    <definedName name="DatesGraphiques" localSheetId="66">CHOOSE('EM-206-KL'!TableauGraphique,Carburant6[DATE],Entretien5[DATE])</definedName>
    <definedName name="DatesGraphiques" localSheetId="16">CHOOSE('ET-976-RM'!TableauGraphique,Carburant6[DATE],Entretien5[DATE])</definedName>
    <definedName name="DatesGraphiques" localSheetId="67">CHOOSE('FC-494-SX'!TableauGraphique,Carburant6[DATE],Entretien5[DATE])</definedName>
    <definedName name="DatesGraphiques" localSheetId="68">CHOOSE('FG-375-DN'!TableauGraphique,Carburant6[DATE],Entretien5[DATE])</definedName>
    <definedName name="DatesGraphiques" localSheetId="69">CHOOSE('FK-719-DZ'!TableauGraphique,Carburant6[DATE],Entretien5[DATE])</definedName>
    <definedName name="DatesGraphiques" localSheetId="18">CHOOSE('FK-844-DE'!TableauGraphique,Carburant6[DATE],Entretien5[DATE])</definedName>
    <definedName name="DatesGraphiques" localSheetId="70">CHOOSE('FL-220-EJ'!TableauGraphique,Carburant6[DATE],Entretien5[DATE])</definedName>
    <definedName name="DatesGraphiques" localSheetId="71">CHOOSE('FL-237-NS'!TableauGraphique,Carburant6[DATE],Entretien5[DATE])</definedName>
    <definedName name="DatesGraphiques" localSheetId="34">CHOOSE('FM-250-NY'!TableauGraphique,Carburant6[DATE],Entretien5[DATE])</definedName>
    <definedName name="DatesGraphiques" localSheetId="43">CHOOSE('FP-419-BG'!TableauGraphique,Carburant6[DATE],Entretien5[DATE])</definedName>
    <definedName name="DatesGraphiques" localSheetId="72">CHOOSE('FW-087-NX'!TableauGraphique,Carburant6[DATE],Entretien5[DATE])</definedName>
    <definedName name="DatesGraphiques" localSheetId="14">CHOOSE('FW-145-KS'!TableauGraphique,Carburant6[DATE],Entretien5[DATE])</definedName>
    <definedName name="DatesGraphiques" localSheetId="73">CHOOSE('FW-177-NX'!TableauGraphique,Carburant6[DATE],Entretien5[DATE])</definedName>
    <definedName name="DatesGraphiques" localSheetId="74">CHOOSE('FW-519-NB'!TableauGraphique,Carburant6[DATE],Entretien5[DATE])</definedName>
    <definedName name="DatesGraphiques" localSheetId="75">CHOOSE('FW-532-NB'!TableauGraphique,Carburant6[DATE],Entretien5[DATE])</definedName>
    <definedName name="DatesGraphiques" localSheetId="12">CHOOSE('FX-316-PB'!TableauGraphique,Carburant6[DATE],Entretien5[DATE])</definedName>
    <definedName name="DatesGraphiques" localSheetId="76">CHOOSE('FX-745-WS'!TableauGraphique,Carburant6[DATE],Entretien5[DATE])</definedName>
    <definedName name="DatesGraphiques" localSheetId="36">CHOOSE('FY-093-MV'!TableauGraphique,Carburant6[DATE],Entretien5[DATE])</definedName>
    <definedName name="DatesGraphiques" localSheetId="85">CHOOSE('FY-319-PJ'!TableauGraphique,Carburant6[DATE],Entretien5[DATE])</definedName>
    <definedName name="DatesGraphiques" localSheetId="31">CHOOSE('FY-347-SM'!TableauGraphique,Carburant6[DATE],Entretien5[DATE])</definedName>
    <definedName name="DatesGraphiques" localSheetId="77">CHOOSE('FZ-652-TS'!TableauGraphique,Carburant6[DATE],Entretien5[DATE])</definedName>
    <definedName name="DatesGraphiques" localSheetId="78">CHOOSE('FZ-764-DV'!TableauGraphique,Carburant6[DATE],Entretien5[DATE])</definedName>
    <definedName name="DatesGraphiques" localSheetId="44">CHOOSE('GC-503-RW'!TableauGraphique,Carburant6[DATE],Entretien5[DATE])</definedName>
    <definedName name="DatesGraphiques" localSheetId="45">CHOOSE('GC-518-RW'!TableauGraphique,Carburant6[DATE],Entretien5[DATE])</definedName>
    <definedName name="DatesGraphiques" localSheetId="81">CHOOSE('GD-113-ZD'!TableauGraphique,Carburant6[DATE],Entretien5[DATE])</definedName>
    <definedName name="DatesGraphiques" localSheetId="79">CHOOSE('GD-225-SP'!TableauGraphique,Carburant6[DATE],Entretien5[DATE])</definedName>
    <definedName name="DatesGraphiques" localSheetId="80">CHOOSE('GD-356-SP'!TableauGraphique,Carburant6[DATE],Entretien5[DATE])</definedName>
    <definedName name="DatesGraphiques" localSheetId="82">CHOOSE('GE-875-SH'!TableauGraphique,Carburant6[DATE],Entretien5[DATE])</definedName>
    <definedName name="DatesGraphiques" localSheetId="20">CHOOSE('GENI GR12'!TableauGraphique,Carburant6[DATE],Entretien5[DATE])</definedName>
    <definedName name="DatesGraphiques" localSheetId="23">CHOOSE('HEGE HERSE'!TableauGraphique,Carburant6[DATE],Entretien5[DATE])</definedName>
    <definedName name="DatesGraphiques" localSheetId="86">CHOOSE('Lynx 2465'!TableauGraphique,Carburant6[DATE],Entretien5[DATE])</definedName>
    <definedName name="DatesGraphiques" localSheetId="38">CHOOSE('M 57 t'!TableauGraphique,Carburant6[DATE],Entretien5[DATE])</definedName>
    <definedName name="DatesGraphiques" localSheetId="33">CHOOSE('Manuscopique '!TableauGraphique,Carburant6[DATE],Entretien5[DATE])</definedName>
    <definedName name="DatesGraphiques" localSheetId="94">CHOOSE('Porte engin'!TableauGraphique,Carburant6[DATE],Entretien5[DATE])</definedName>
    <definedName name="DatesGraphiques" localSheetId="46">CHOOSE('Ravo 540 xl'!TableauGraphique,Carburant6[DATE],Entretien5[DATE])</definedName>
    <definedName name="DatesGraphiques" localSheetId="29">CHOOSE('T 3060'!TableauGraphique,Carburant6[DATE],Entretien5[DATE])</definedName>
    <definedName name="DatesGraphiques" localSheetId="27">CHOOSE('VTM 160'!TableauGraphique,Carburant6[DATE],Entretien5[DATE])</definedName>
    <definedName name="DatesGraphiques">CHOOSE(TableauGraphique,Carburant[DATE],Entretien[DATE])</definedName>
    <definedName name="KilométrageDébut" localSheetId="19">'17-BWL-44'!$N$2</definedName>
    <definedName name="KilométrageDébut" localSheetId="28">'241-CJJ-44'!$N$2</definedName>
    <definedName name="KilométrageDébut" localSheetId="30">'383-AZQ-44'!$N$2</definedName>
    <definedName name="KilométrageDébut" localSheetId="8">'392-CBP-44'!$N$2</definedName>
    <definedName name="KilométrageDébut" localSheetId="9">'394-CBP-44'!$N$2</definedName>
    <definedName name="KilométrageDébut" localSheetId="47">'452-CJV-44'!$N$2</definedName>
    <definedName name="KilométrageDébut" localSheetId="84">'586 CNQ 44'!$N$2</definedName>
    <definedName name="KilométrageDébut" localSheetId="42">'758-CJV-44'!$N$2</definedName>
    <definedName name="KilométrageDébut" localSheetId="32">'782-YB-44'!$N$2</definedName>
    <definedName name="KilométrageDébut" localSheetId="24">'783-BPS-44'!$N$2</definedName>
    <definedName name="KilométrageDébut" localSheetId="39">'941-BAR-44'!$N$2</definedName>
    <definedName name="KilométrageDébut" localSheetId="10">'948 CHJ 44'!$N$2</definedName>
    <definedName name="KilométrageDébut" localSheetId="48">'AB-660-AH'!$N$2</definedName>
    <definedName name="KilométrageDébut" localSheetId="87">'AH-952-BF'!$N$2</definedName>
    <definedName name="KilométrageDébut" localSheetId="35">'Aspire feuille '!$N$2</definedName>
    <definedName name="KilométrageDébut" localSheetId="49">'AX-064-LF '!$N$2</definedName>
    <definedName name="KilométrageDébut" localSheetId="50">'AX-109-LF'!$N$2</definedName>
    <definedName name="KilométrageDébut" localSheetId="25">'AX-425-YE'!$N$2</definedName>
    <definedName name="KilométrageDébut" localSheetId="91">'BB-926-VP'!$N$2</definedName>
    <definedName name="KilométrageDébut" localSheetId="92">'BL 71'!$N$2</definedName>
    <definedName name="KilométrageDébut" localSheetId="37">'BM 14.22'!$N$2</definedName>
    <definedName name="KilométrageDébut" localSheetId="51">'BM-729-RX'!$N$2</definedName>
    <definedName name="KilométrageDébut" localSheetId="52">'BP-250-QF'!$N$2</definedName>
    <definedName name="KilométrageDébut" localSheetId="83">'BQ-149-QC'!$N$2</definedName>
    <definedName name="KilométrageDébut" localSheetId="53">'BR-045-HT'!$N$2</definedName>
    <definedName name="KilométrageDébut" localSheetId="93">'BS-541-HS'!$N$2</definedName>
    <definedName name="KilométrageDébut" localSheetId="54">'BT-923-WC'!$N$2</definedName>
    <definedName name="KilométrageDébut" localSheetId="55">'BW-700-AX'!$N$2</definedName>
    <definedName name="KilométrageDébut" localSheetId="5">'CAT 432 F'!$N$2</definedName>
    <definedName name="KilométrageDébut" localSheetId="6">'CAT ELEVATEUR'!$N$2</definedName>
    <definedName name="KilométrageDébut" localSheetId="7">'CAT MINI PELLE'!$N$2</definedName>
    <definedName name="KilométrageDébut" localSheetId="56">'CG-073-NK'!$N$2</definedName>
    <definedName name="KilométrageDébut" localSheetId="57">'CG-480-XA'!$N$2</definedName>
    <definedName name="KilométrageDébut" localSheetId="58">'CH-270-BW'!$N$2</definedName>
    <definedName name="KilométrageDébut" localSheetId="13">'CH-484-MJ'!$N$2</definedName>
    <definedName name="KilométrageDébut" localSheetId="59">'CJ-328-GE'!$N$2</definedName>
    <definedName name="KilométrageDébut" localSheetId="60">'CJ-830-GE'!$N$2</definedName>
    <definedName name="KilométrageDébut" localSheetId="61">'CL-647-MS'!$N$2</definedName>
    <definedName name="KilométrageDébut" localSheetId="62">'CV-919-VA'!$N$2</definedName>
    <definedName name="KilométrageDébut" localSheetId="63">'CW-861-AN'!$N$2</definedName>
    <definedName name="KilométrageDébut" localSheetId="64">'CY-449-SB'!$N$2</definedName>
    <definedName name="KilométrageDébut" localSheetId="88">Décompacteur!$N$2</definedName>
    <definedName name="KilométrageDébut" localSheetId="15">'DEVOYS GIRO BROY.'!$N$2</definedName>
    <definedName name="KilométrageDébut" localSheetId="22">'DG-784-HV'!$N$2</definedName>
    <definedName name="KilométrageDébut" localSheetId="40">'DH-206-AZ'!$N$2</definedName>
    <definedName name="KilométrageDébut" localSheetId="41">'DH-710-PX'!$N$2</definedName>
    <definedName name="KilométrageDébut" localSheetId="89">'DJ-659-TG'!$N$2</definedName>
    <definedName name="KilométrageDébut" localSheetId="90">'DX-853-PM'!$N$2</definedName>
    <definedName name="KilométrageDébut" localSheetId="21">'EB-847-NJ'!$N$2</definedName>
    <definedName name="KilométrageDébut" localSheetId="17">'EF-414-YC'!$N$2</definedName>
    <definedName name="KilométrageDébut" localSheetId="26">'EK-800-LK'!$N$2</definedName>
    <definedName name="KilométrageDébut" localSheetId="65">'EM-185-KL'!$N$2</definedName>
    <definedName name="KilométrageDébut" localSheetId="66">'EM-206-KL'!$N$2</definedName>
    <definedName name="KilométrageDébut" localSheetId="16">'ET-976-RM'!$N$2</definedName>
    <definedName name="KilométrageDébut" localSheetId="67">'FC-494-SX'!$N$2</definedName>
    <definedName name="KilométrageDébut" localSheetId="68">'FG-375-DN'!$N$2</definedName>
    <definedName name="KilométrageDébut" localSheetId="69">'FK-719-DZ'!$N$2</definedName>
    <definedName name="KilométrageDébut" localSheetId="18">'FK-844-DE'!$N$2</definedName>
    <definedName name="KilométrageDébut" localSheetId="70">'FL-220-EJ'!$N$2</definedName>
    <definedName name="KilométrageDébut" localSheetId="71">'FL-237-NS'!$N$2</definedName>
    <definedName name="KilométrageDébut" localSheetId="34">'FM-250-NY'!$N$2</definedName>
    <definedName name="KilométrageDébut" localSheetId="43">'FP-419-BG'!$N$2</definedName>
    <definedName name="KilométrageDébut" localSheetId="72">'FW-087-NX'!$N$2</definedName>
    <definedName name="KilométrageDébut" localSheetId="14">'FW-145-KS'!$N$2</definedName>
    <definedName name="KilométrageDébut" localSheetId="73">'FW-177-NX'!$N$2</definedName>
    <definedName name="KilométrageDébut" localSheetId="74">'FW-519-NB'!$N$2</definedName>
    <definedName name="KilométrageDébut" localSheetId="75">'FW-532-NB'!$N$2</definedName>
    <definedName name="KilométrageDébut" localSheetId="12">'FX-316-PB'!$N$2</definedName>
    <definedName name="KilométrageDébut" localSheetId="76">'FX-745-WS'!$N$2</definedName>
    <definedName name="KilométrageDébut" localSheetId="36">'FY-093-MV'!$N$2</definedName>
    <definedName name="KilométrageDébut" localSheetId="85">'FY-319-PJ'!$N$2</definedName>
    <definedName name="KilométrageDébut" localSheetId="31">'FY-347-SM'!$N$2</definedName>
    <definedName name="KilométrageDébut" localSheetId="77">'FZ-652-TS'!$N$2</definedName>
    <definedName name="KilométrageDébut" localSheetId="78">'FZ-764-DV'!$N$2</definedName>
    <definedName name="KilométrageDébut" localSheetId="44">'GC-503-RW'!$N$2</definedName>
    <definedName name="KilométrageDébut" localSheetId="45">'GC-518-RW'!$N$2</definedName>
    <definedName name="KilométrageDébut" localSheetId="81">'GD-113-ZD'!$N$2</definedName>
    <definedName name="KilométrageDébut" localSheetId="79">'GD-225-SP'!$N$2</definedName>
    <definedName name="KilométrageDébut" localSheetId="80">'GD-356-SP'!$N$2</definedName>
    <definedName name="KilométrageDébut" localSheetId="82">'GE-875-SH'!$N$2</definedName>
    <definedName name="KilométrageDébut" localSheetId="20">'GENI GR12'!$N$2</definedName>
    <definedName name="KilométrageDébut" localSheetId="23">'HEGE HERSE'!$N$2</definedName>
    <definedName name="KilométrageDébut" localSheetId="86">'Lynx 2465'!$N$2</definedName>
    <definedName name="KilométrageDébut" localSheetId="38">'M 57 t'!$N$2</definedName>
    <definedName name="KilométrageDébut" localSheetId="33">'Manuscopique '!$N$2</definedName>
    <definedName name="KilométrageDébut" localSheetId="94">'Porte engin'!$N$2</definedName>
    <definedName name="KilométrageDébut" localSheetId="46">'Ravo 540 xl'!$N$2</definedName>
    <definedName name="KilométrageDébut" localSheetId="29">'T 3060'!$N$2</definedName>
    <definedName name="KilométrageDébut" localSheetId="27">'VTM 160'!$N$2</definedName>
    <definedName name="KilométrageDébut">'AF-088-WC'!$N$2</definedName>
    <definedName name="TableauGraphique" localSheetId="19">IF('17-BWL-44'!ChoixTraçage="ENTRETIEN",1,2)</definedName>
    <definedName name="TableauGraphique" localSheetId="28">IF('241-CJJ-44'!ChoixTraçage="ENTRETIEN",1,2)</definedName>
    <definedName name="TableauGraphique" localSheetId="30">IF('383-AZQ-44'!ChoixTraçage="ENTRETIEN",1,2)</definedName>
    <definedName name="TableauGraphique" localSheetId="8">IF('392-CBP-44'!ChoixTraçage="ENTRETIEN",1,2)</definedName>
    <definedName name="TableauGraphique" localSheetId="9">IF('394-CBP-44'!ChoixTraçage="ENTRETIEN",1,2)</definedName>
    <definedName name="TableauGraphique" localSheetId="47">IF('452-CJV-44'!ChoixTraçage="ENTRETIEN",1,2)</definedName>
    <definedName name="TableauGraphique" localSheetId="84">IF('586 CNQ 44'!ChoixTraçage="ENTRETIEN",1,2)</definedName>
    <definedName name="TableauGraphique" localSheetId="42">IF('758-CJV-44'!ChoixTraçage="ENTRETIEN",1,2)</definedName>
    <definedName name="TableauGraphique" localSheetId="32">IF('782-YB-44'!ChoixTraçage="ENTRETIEN",1,2)</definedName>
    <definedName name="TableauGraphique" localSheetId="24">IF('783-BPS-44'!ChoixTraçage="ENTRETIEN",1,2)</definedName>
    <definedName name="TableauGraphique" localSheetId="39">IF('941-BAR-44'!ChoixTraçage="ENTRETIEN",1,2)</definedName>
    <definedName name="TableauGraphique" localSheetId="10">IF('948 CHJ 44'!ChoixTraçage="ENTRETIEN",1,2)</definedName>
    <definedName name="TableauGraphique" localSheetId="48">IF('AB-660-AH'!ChoixTraçage="ENTRETIEN",1,2)</definedName>
    <definedName name="TableauGraphique" localSheetId="87">IF('AH-952-BF'!ChoixTraçage="ENTRETIEN",1,2)</definedName>
    <definedName name="TableauGraphique" localSheetId="35">IF('Aspire feuille '!ChoixTraçage="ENTRETIEN",1,2)</definedName>
    <definedName name="TableauGraphique" localSheetId="49">IF('AX-064-LF '!ChoixTraçage="ENTRETIEN",1,2)</definedName>
    <definedName name="TableauGraphique" localSheetId="50">IF('AX-109-LF'!ChoixTraçage="ENTRETIEN",1,2)</definedName>
    <definedName name="TableauGraphique" localSheetId="25">IF('AX-425-YE'!ChoixTraçage="ENTRETIEN",1,2)</definedName>
    <definedName name="TableauGraphique" localSheetId="91">IF('BB-926-VP'!ChoixTraçage="ENTRETIEN",1,2)</definedName>
    <definedName name="TableauGraphique" localSheetId="92">IF('BL 71'!ChoixTraçage="ENTRETIEN",1,2)</definedName>
    <definedName name="TableauGraphique" localSheetId="37">IF('BM 14.22'!ChoixTraçage="ENTRETIEN",1,2)</definedName>
    <definedName name="TableauGraphique" localSheetId="51">IF('BM-729-RX'!ChoixTraçage="ENTRETIEN",1,2)</definedName>
    <definedName name="TableauGraphique" localSheetId="52">IF('BP-250-QF'!ChoixTraçage="ENTRETIEN",1,2)</definedName>
    <definedName name="TableauGraphique" localSheetId="83">IF('BQ-149-QC'!ChoixTraçage="ENTRETIEN",1,2)</definedName>
    <definedName name="TableauGraphique" localSheetId="53">IF('BR-045-HT'!ChoixTraçage="ENTRETIEN",1,2)</definedName>
    <definedName name="TableauGraphique" localSheetId="93">IF('BS-541-HS'!ChoixTraçage="ENTRETIEN",1,2)</definedName>
    <definedName name="TableauGraphique" localSheetId="54">IF('BT-923-WC'!ChoixTraçage="ENTRETIEN",1,2)</definedName>
    <definedName name="TableauGraphique" localSheetId="55">IF('BW-700-AX'!ChoixTraçage="ENTRETIEN",1,2)</definedName>
    <definedName name="TableauGraphique" localSheetId="5">IF('CAT 432 F'!ChoixTraçage="ENTRETIEN",1,2)</definedName>
    <definedName name="TableauGraphique" localSheetId="6">IF('CAT ELEVATEUR'!ChoixTraçage="ENTRETIEN",1,2)</definedName>
    <definedName name="TableauGraphique" localSheetId="7">IF('CAT MINI PELLE'!ChoixTraçage="ENTRETIEN",1,2)</definedName>
    <definedName name="TableauGraphique" localSheetId="56">IF('CG-073-NK'!ChoixTraçage="ENTRETIEN",1,2)</definedName>
    <definedName name="TableauGraphique" localSheetId="57">IF('CG-480-XA'!ChoixTraçage="ENTRETIEN",1,2)</definedName>
    <definedName name="TableauGraphique" localSheetId="58">IF('CH-270-BW'!ChoixTraçage="ENTRETIEN",1,2)</definedName>
    <definedName name="TableauGraphique" localSheetId="13">IF('CH-484-MJ'!ChoixTraçage="ENTRETIEN",1,2)</definedName>
    <definedName name="TableauGraphique" localSheetId="59">IF('CJ-328-GE'!ChoixTraçage="ENTRETIEN",1,2)</definedName>
    <definedName name="TableauGraphique" localSheetId="60">IF('CJ-830-GE'!ChoixTraçage="ENTRETIEN",1,2)</definedName>
    <definedName name="TableauGraphique" localSheetId="61">IF('CL-647-MS'!ChoixTraçage="ENTRETIEN",1,2)</definedName>
    <definedName name="TableauGraphique" localSheetId="62">IF('CV-919-VA'!ChoixTraçage="ENTRETIEN",1,2)</definedName>
    <definedName name="TableauGraphique" localSheetId="63">IF('CW-861-AN'!ChoixTraçage="ENTRETIEN",1,2)</definedName>
    <definedName name="TableauGraphique" localSheetId="64">IF('CY-449-SB'!ChoixTraçage="ENTRETIEN",1,2)</definedName>
    <definedName name="TableauGraphique" localSheetId="88">IF(Décompacteur!ChoixTraçage="ENTRETIEN",1,2)</definedName>
    <definedName name="TableauGraphique" localSheetId="15">IF('DEVOYS GIRO BROY.'!ChoixTraçage="ENTRETIEN",1,2)</definedName>
    <definedName name="TableauGraphique" localSheetId="22">IF('DG-784-HV'!ChoixTraçage="ENTRETIEN",1,2)</definedName>
    <definedName name="TableauGraphique" localSheetId="40">IF('DH-206-AZ'!ChoixTraçage="ENTRETIEN",1,2)</definedName>
    <definedName name="TableauGraphique" localSheetId="41">IF('DH-710-PX'!ChoixTraçage="ENTRETIEN",1,2)</definedName>
    <definedName name="TableauGraphique" localSheetId="89">IF('DJ-659-TG'!ChoixTraçage="ENTRETIEN",1,2)</definedName>
    <definedName name="TableauGraphique" localSheetId="90">IF('DX-853-PM'!ChoixTraçage="ENTRETIEN",1,2)</definedName>
    <definedName name="TableauGraphique" localSheetId="21">IF('EB-847-NJ'!ChoixTraçage="ENTRETIEN",1,2)</definedName>
    <definedName name="TableauGraphique" localSheetId="17">IF('EF-414-YC'!ChoixTraçage="ENTRETIEN",1,2)</definedName>
    <definedName name="TableauGraphique" localSheetId="26">IF('EK-800-LK'!ChoixTraçage="ENTRETIEN",1,2)</definedName>
    <definedName name="TableauGraphique" localSheetId="65">IF('EM-185-KL'!ChoixTraçage="ENTRETIEN",1,2)</definedName>
    <definedName name="TableauGraphique" localSheetId="66">IF('EM-206-KL'!ChoixTraçage="ENTRETIEN",1,2)</definedName>
    <definedName name="TableauGraphique" localSheetId="16">IF('ET-976-RM'!ChoixTraçage="ENTRETIEN",1,2)</definedName>
    <definedName name="TableauGraphique" localSheetId="67">IF('FC-494-SX'!ChoixTraçage="ENTRETIEN",1,2)</definedName>
    <definedName name="TableauGraphique" localSheetId="68">IF('FG-375-DN'!ChoixTraçage="ENTRETIEN",1,2)</definedName>
    <definedName name="TableauGraphique" localSheetId="69">IF('FK-719-DZ'!ChoixTraçage="ENTRETIEN",1,2)</definedName>
    <definedName name="TableauGraphique" localSheetId="18">IF('FK-844-DE'!ChoixTraçage="ENTRETIEN",1,2)</definedName>
    <definedName name="TableauGraphique" localSheetId="70">IF('FL-220-EJ'!ChoixTraçage="ENTRETIEN",1,2)</definedName>
    <definedName name="TableauGraphique" localSheetId="71">IF('FL-237-NS'!ChoixTraçage="ENTRETIEN",1,2)</definedName>
    <definedName name="TableauGraphique" localSheetId="34">IF('FM-250-NY'!ChoixTraçage="ENTRETIEN",1,2)</definedName>
    <definedName name="TableauGraphique" localSheetId="43">IF('FP-419-BG'!ChoixTraçage="ENTRETIEN",1,2)</definedName>
    <definedName name="TableauGraphique" localSheetId="72">IF('FW-087-NX'!ChoixTraçage="ENTRETIEN",1,2)</definedName>
    <definedName name="TableauGraphique" localSheetId="14">IF('FW-145-KS'!ChoixTraçage="ENTRETIEN",1,2)</definedName>
    <definedName name="TableauGraphique" localSheetId="73">IF('FW-177-NX'!ChoixTraçage="ENTRETIEN",1,2)</definedName>
    <definedName name="TableauGraphique" localSheetId="74">IF('FW-519-NB'!ChoixTraçage="ENTRETIEN",1,2)</definedName>
    <definedName name="TableauGraphique" localSheetId="75">IF('FW-532-NB'!ChoixTraçage="ENTRETIEN",1,2)</definedName>
    <definedName name="TableauGraphique" localSheetId="12">IF('FX-316-PB'!ChoixTraçage="ENTRETIEN",1,2)</definedName>
    <definedName name="TableauGraphique" localSheetId="76">IF('FX-745-WS'!ChoixTraçage="ENTRETIEN",1,2)</definedName>
    <definedName name="TableauGraphique" localSheetId="36">IF('FY-093-MV'!ChoixTraçage="ENTRETIEN",1,2)</definedName>
    <definedName name="TableauGraphique" localSheetId="85">IF('FY-319-PJ'!ChoixTraçage="ENTRETIEN",1,2)</definedName>
    <definedName name="TableauGraphique" localSheetId="31">IF('FY-347-SM'!ChoixTraçage="ENTRETIEN",1,2)</definedName>
    <definedName name="TableauGraphique" localSheetId="77">IF('FZ-652-TS'!ChoixTraçage="ENTRETIEN",1,2)</definedName>
    <definedName name="TableauGraphique" localSheetId="78">IF('FZ-764-DV'!ChoixTraçage="ENTRETIEN",1,2)</definedName>
    <definedName name="TableauGraphique" localSheetId="44">IF('GC-503-RW'!ChoixTraçage="ENTRETIEN",1,2)</definedName>
    <definedName name="TableauGraphique" localSheetId="45">IF('GC-518-RW'!ChoixTraçage="ENTRETIEN",1,2)</definedName>
    <definedName name="TableauGraphique" localSheetId="81">IF('GD-113-ZD'!ChoixTraçage="ENTRETIEN",1,2)</definedName>
    <definedName name="TableauGraphique" localSheetId="79">IF('GD-225-SP'!ChoixTraçage="ENTRETIEN",1,2)</definedName>
    <definedName name="TableauGraphique" localSheetId="80">IF('GD-356-SP'!ChoixTraçage="ENTRETIEN",1,2)</definedName>
    <definedName name="TableauGraphique" localSheetId="82">IF('GE-875-SH'!ChoixTraçage="ENTRETIEN",1,2)</definedName>
    <definedName name="TableauGraphique" localSheetId="20">IF('GENI GR12'!ChoixTraçage="ENTRETIEN",1,2)</definedName>
    <definedName name="TableauGraphique" localSheetId="23">IF('HEGE HERSE'!ChoixTraçage="ENTRETIEN",1,2)</definedName>
    <definedName name="TableauGraphique" localSheetId="86">IF('Lynx 2465'!ChoixTraçage="ENTRETIEN",1,2)</definedName>
    <definedName name="TableauGraphique" localSheetId="38">IF('M 57 t'!ChoixTraçage="ENTRETIEN",1,2)</definedName>
    <definedName name="TableauGraphique" localSheetId="33">IF('Manuscopique '!ChoixTraçage="ENTRETIEN",1,2)</definedName>
    <definedName name="TableauGraphique" localSheetId="94">IF('Porte engin'!ChoixTraçage="ENTRETIEN",1,2)</definedName>
    <definedName name="TableauGraphique" localSheetId="46">IF('Ravo 540 xl'!ChoixTraçage="ENTRETIEN",1,2)</definedName>
    <definedName name="TableauGraphique" localSheetId="29">IF('T 3060'!ChoixTraçage="ENTRETIEN",1,2)</definedName>
    <definedName name="TableauGraphique" localSheetId="27">IF('VTM 160'!ChoixTraçage="ENTRETIEN",1,2)</definedName>
    <definedName name="TableauGraphique">IF(ChoixTraçage="ENTRETIEN",1,2)</definedName>
    <definedName name="ValeursGraphique" localSheetId="19">CHOOSE('17-BWL-44'!TableauGraphique,Carburant6[COÛT],Entretien5[COÛT])</definedName>
    <definedName name="ValeursGraphique" localSheetId="28">CHOOSE('241-CJJ-44'!TableauGraphique,Carburant6[COÛT],Entretien5[COÛT])</definedName>
    <definedName name="ValeursGraphique" localSheetId="30">CHOOSE('383-AZQ-44'!TableauGraphique,Carburant6[COÛT],Entretien5[COÛT])</definedName>
    <definedName name="ValeursGraphique" localSheetId="8">CHOOSE('392-CBP-44'!TableauGraphique,Carburant939[COÛT],Entretien838[COÛT])</definedName>
    <definedName name="ValeursGraphique" localSheetId="9">CHOOSE('394-CBP-44'!TableauGraphique,Carburant9[COÛT],Entretien8[COÛT])</definedName>
    <definedName name="ValeursGraphique" localSheetId="47">CHOOSE('452-CJV-44'!TableauGraphique,Carburant6[COÛT],Entretien5[COÛT])</definedName>
    <definedName name="ValeursGraphique" localSheetId="84">CHOOSE('586 CNQ 44'!TableauGraphique,Carburant6[COÛT],Entretien5[COÛT])</definedName>
    <definedName name="ValeursGraphique" localSheetId="42">CHOOSE('758-CJV-44'!TableauGraphique,Carburant6[COÛT],Entretien5[COÛT])</definedName>
    <definedName name="ValeursGraphique" localSheetId="32">CHOOSE('782-YB-44'!TableauGraphique,Carburant6[COÛT],Entretien5[COÛT])</definedName>
    <definedName name="ValeursGraphique" localSheetId="24">CHOOSE('783-BPS-44'!TableauGraphique,Carburant6[COÛT],Entretien5[COÛT])</definedName>
    <definedName name="ValeursGraphique" localSheetId="39">CHOOSE('941-BAR-44'!TableauGraphique,Carburant6[COÛT],Entretien5[COÛT])</definedName>
    <definedName name="ValeursGraphique" localSheetId="10">CHOOSE('948 CHJ 44'!TableauGraphique,Carburant6[COÛT],Entretien5[COÛT])</definedName>
    <definedName name="ValeursGraphique" localSheetId="48">CHOOSE('AB-660-AH'!TableauGraphique,Carburant6[COÛT],Entretien5[COÛT])</definedName>
    <definedName name="ValeursGraphique" localSheetId="87">CHOOSE('AH-952-BF'!TableauGraphique,Carburant6[COÛT],Entretien5[COÛT])</definedName>
    <definedName name="ValeursGraphique" localSheetId="35">CHOOSE('Aspire feuille '!TableauGraphique,Carburant6[COÛT],Entretien5[COÛT])</definedName>
    <definedName name="ValeursGraphique" localSheetId="49">CHOOSE('AX-064-LF '!TableauGraphique,Carburant6[COÛT],Entretien5[COÛT])</definedName>
    <definedName name="ValeursGraphique" localSheetId="50">CHOOSE('AX-109-LF'!TableauGraphique,Carburant6[COÛT],Entretien5[COÛT])</definedName>
    <definedName name="ValeursGraphique" localSheetId="25">CHOOSE('AX-425-YE'!TableauGraphique,Carburant6[COÛT],Entretien5[COÛT])</definedName>
    <definedName name="ValeursGraphique" localSheetId="91">CHOOSE('BB-926-VP'!TableauGraphique,Carburant6[COÛT],Entretien5[COÛT])</definedName>
    <definedName name="ValeursGraphique" localSheetId="92">CHOOSE('BL 71'!TableauGraphique,Carburant6[COÛT],Entretien5[COÛT])</definedName>
    <definedName name="ValeursGraphique" localSheetId="37">CHOOSE('BM 14.22'!TableauGraphique,Carburant6[COÛT],Entretien5[COÛT])</definedName>
    <definedName name="ValeursGraphique" localSheetId="51">CHOOSE('BM-729-RX'!TableauGraphique,Carburant6[COÛT],Entretien5[COÛT])</definedName>
    <definedName name="ValeursGraphique" localSheetId="52">CHOOSE('BP-250-QF'!TableauGraphique,Carburant6[COÛT],Entretien5[COÛT])</definedName>
    <definedName name="ValeursGraphique" localSheetId="83">CHOOSE('BQ-149-QC'!TableauGraphique,Carburant6[COÛT],Entretien5[COÛT])</definedName>
    <definedName name="ValeursGraphique" localSheetId="53">CHOOSE('BR-045-HT'!TableauGraphique,Carburant6[COÛT],Entretien5[COÛT])</definedName>
    <definedName name="ValeursGraphique" localSheetId="93">CHOOSE('BS-541-HS'!TableauGraphique,Carburant6[COÛT],Entretien5[COÛT])</definedName>
    <definedName name="ValeursGraphique" localSheetId="54">CHOOSE('BT-923-WC'!TableauGraphique,Carburant6[COÛT],Entretien5[COÛT])</definedName>
    <definedName name="ValeursGraphique" localSheetId="55">CHOOSE('BW-700-AX'!TableauGraphique,Carburant6[COÛT],Entretien5[COÛT])</definedName>
    <definedName name="ValeursGraphique" localSheetId="5">CHOOSE('CAT 432 F'!TableauGraphique,Carburant9[COÛT],Entretien8[COÛT])</definedName>
    <definedName name="ValeursGraphique" localSheetId="6">CHOOSE('CAT ELEVATEUR'!TableauGraphique,Carburant9[COÛT],Entretien8[COÛT])</definedName>
    <definedName name="ValeursGraphique" localSheetId="7">CHOOSE('CAT MINI PELLE'!TableauGraphique,Carburant9[COÛT],Entretien8[COÛT])</definedName>
    <definedName name="ValeursGraphique" localSheetId="56">CHOOSE('CG-073-NK'!TableauGraphique,Carburant6[COÛT],Entretien5[COÛT])</definedName>
    <definedName name="ValeursGraphique" localSheetId="57">CHOOSE('CG-480-XA'!TableauGraphique,Carburant6[COÛT],Entretien5[COÛT])</definedName>
    <definedName name="ValeursGraphique" localSheetId="58">CHOOSE('CH-270-BW'!TableauGraphique,Carburant6[COÛT],Entretien5[COÛT])</definedName>
    <definedName name="ValeursGraphique" localSheetId="13">CHOOSE('CH-484-MJ'!TableauGraphique,Carburant6[COÛT],Entretien5[COÛT])</definedName>
    <definedName name="ValeursGraphique" localSheetId="59">CHOOSE('CJ-328-GE'!TableauGraphique,Carburant6[COÛT],Entretien5[COÛT])</definedName>
    <definedName name="ValeursGraphique" localSheetId="60">CHOOSE('CJ-830-GE'!TableauGraphique,Carburant6[COÛT],Entretien5[COÛT])</definedName>
    <definedName name="ValeursGraphique" localSheetId="61">CHOOSE('CL-647-MS'!TableauGraphique,Carburant6[COÛT],Entretien5[COÛT])</definedName>
    <definedName name="ValeursGraphique" localSheetId="62">CHOOSE('CV-919-VA'!TableauGraphique,Carburant6[COÛT],Entretien5[COÛT])</definedName>
    <definedName name="ValeursGraphique" localSheetId="63">CHOOSE('CW-861-AN'!TableauGraphique,Carburant6[COÛT],Entretien5[COÛT])</definedName>
    <definedName name="ValeursGraphique" localSheetId="64">CHOOSE('CY-449-SB'!TableauGraphique,Carburant6[COÛT],Entretien5[COÛT])</definedName>
    <definedName name="ValeursGraphique" localSheetId="88">CHOOSE(Décompacteur!TableauGraphique,Carburant6[COÛT],Entretien5[COÛT])</definedName>
    <definedName name="ValeursGraphique" localSheetId="15">CHOOSE('DEVOYS GIRO BROY.'!TableauGraphique,Carburant9[COÛT],Entretien8[COÛT])</definedName>
    <definedName name="ValeursGraphique" localSheetId="22">CHOOSE('DG-784-HV'!TableauGraphique,Carburant6[COÛT],Entretien5[COÛT])</definedName>
    <definedName name="ValeursGraphique" localSheetId="40">CHOOSE('DH-206-AZ'!TableauGraphique,Carburant6[COÛT],Entretien5[COÛT])</definedName>
    <definedName name="ValeursGraphique" localSheetId="41">CHOOSE('DH-710-PX'!TableauGraphique,Carburant6[COÛT],Entretien5[COÛT])</definedName>
    <definedName name="ValeursGraphique" localSheetId="89">CHOOSE('DJ-659-TG'!TableauGraphique,Carburant6[COÛT],Entretien5[COÛT])</definedName>
    <definedName name="ValeursGraphique" localSheetId="90">CHOOSE('DX-853-PM'!TableauGraphique,Carburant6[COÛT],Entretien5[COÛT])</definedName>
    <definedName name="ValeursGraphique" localSheetId="21">CHOOSE('EB-847-NJ'!TableauGraphique,Carburant6[COÛT],Entretien5[COÛT])</definedName>
    <definedName name="ValeursGraphique" localSheetId="17">CHOOSE('EF-414-YC'!TableauGraphique,Carburant6[COÛT],Entretien5[COÛT])</definedName>
    <definedName name="ValeursGraphique" localSheetId="26">CHOOSE('EK-800-LK'!TableauGraphique,Carburant6[COÛT],Entretien5[COÛT])</definedName>
    <definedName name="ValeursGraphique" localSheetId="65">CHOOSE('EM-185-KL'!TableauGraphique,Carburant6[COÛT],Entretien5[COÛT])</definedName>
    <definedName name="ValeursGraphique" localSheetId="66">CHOOSE('EM-206-KL'!TableauGraphique,Carburant6[COÛT],Entretien5[COÛT])</definedName>
    <definedName name="ValeursGraphique" localSheetId="16">CHOOSE('ET-976-RM'!TableauGraphique,Carburant6[COÛT],Entretien5[COÛT])</definedName>
    <definedName name="ValeursGraphique" localSheetId="67">CHOOSE('FC-494-SX'!TableauGraphique,Carburant6[COÛT],Entretien5[COÛT])</definedName>
    <definedName name="ValeursGraphique" localSheetId="68">CHOOSE('FG-375-DN'!TableauGraphique,Carburant6[COÛT],Entretien5[COÛT])</definedName>
    <definedName name="ValeursGraphique" localSheetId="69">CHOOSE('FK-719-DZ'!TableauGraphique,Carburant6[COÛT],Entretien5[COÛT])</definedName>
    <definedName name="ValeursGraphique" localSheetId="18">CHOOSE('FK-844-DE'!TableauGraphique,Carburant6[COÛT],Entretien5[COÛT])</definedName>
    <definedName name="ValeursGraphique" localSheetId="70">CHOOSE('FL-220-EJ'!TableauGraphique,Carburant6[COÛT],Entretien5[COÛT])</definedName>
    <definedName name="ValeursGraphique" localSheetId="71">CHOOSE('FL-237-NS'!TableauGraphique,Carburant6[COÛT],Entretien5[COÛT])</definedName>
    <definedName name="ValeursGraphique" localSheetId="34">CHOOSE('FM-250-NY'!TableauGraphique,Carburant6[COÛT],Entretien5[COÛT])</definedName>
    <definedName name="ValeursGraphique" localSheetId="43">CHOOSE('FP-419-BG'!TableauGraphique,Carburant6[COÛT],Entretien5[COÛT])</definedName>
    <definedName name="ValeursGraphique" localSheetId="72">CHOOSE('FW-087-NX'!TableauGraphique,Carburant6[COÛT],Entretien5[COÛT])</definedName>
    <definedName name="ValeursGraphique" localSheetId="14">CHOOSE('FW-145-KS'!TableauGraphique,Carburant6[COÛT],Entretien5[COÛT])</definedName>
    <definedName name="ValeursGraphique" localSheetId="73">CHOOSE('FW-177-NX'!TableauGraphique,Carburant6[COÛT],Entretien5[COÛT])</definedName>
    <definedName name="ValeursGraphique" localSheetId="74">CHOOSE('FW-519-NB'!TableauGraphique,Carburant6[COÛT],Entretien5[COÛT])</definedName>
    <definedName name="ValeursGraphique" localSheetId="75">CHOOSE('FW-532-NB'!TableauGraphique,Carburant6[COÛT],Entretien5[COÛT])</definedName>
    <definedName name="ValeursGraphique" localSheetId="12">CHOOSE('FX-316-PB'!TableauGraphique,Carburant6[COÛT],Entretien5[COÛT])</definedName>
    <definedName name="ValeursGraphique" localSheetId="76">CHOOSE('FX-745-WS'!TableauGraphique,Carburant6[COÛT],Entretien5[COÛT])</definedName>
    <definedName name="ValeursGraphique" localSheetId="36">CHOOSE('FY-093-MV'!TableauGraphique,Carburant6[COÛT],Entretien5[COÛT])</definedName>
    <definedName name="ValeursGraphique" localSheetId="85">CHOOSE('FY-319-PJ'!TableauGraphique,Carburant6[COÛT],Entretien5[COÛT])</definedName>
    <definedName name="ValeursGraphique" localSheetId="31">CHOOSE('FY-347-SM'!TableauGraphique,Carburant6[COÛT],Entretien5[COÛT])</definedName>
    <definedName name="ValeursGraphique" localSheetId="77">CHOOSE('FZ-652-TS'!TableauGraphique,Carburant6[COÛT],Entretien5[COÛT])</definedName>
    <definedName name="ValeursGraphique" localSheetId="78">CHOOSE('FZ-764-DV'!TableauGraphique,Carburant6[COÛT],Entretien5[COÛT])</definedName>
    <definedName name="ValeursGraphique" localSheetId="44">CHOOSE('GC-503-RW'!TableauGraphique,Carburant6[COÛT],Entretien5[COÛT])</definedName>
    <definedName name="ValeursGraphique" localSheetId="45">CHOOSE('GC-518-RW'!TableauGraphique,Carburant6[COÛT],Entretien5[COÛT])</definedName>
    <definedName name="ValeursGraphique" localSheetId="81">CHOOSE('GD-113-ZD'!TableauGraphique,Carburant6[COÛT],Entretien5[COÛT])</definedName>
    <definedName name="ValeursGraphique" localSheetId="79">CHOOSE('GD-225-SP'!TableauGraphique,Carburant6[COÛT],Entretien5[COÛT])</definedName>
    <definedName name="ValeursGraphique" localSheetId="80">CHOOSE('GD-356-SP'!TableauGraphique,Carburant6[COÛT],Entretien5[COÛT])</definedName>
    <definedName name="ValeursGraphique" localSheetId="82">CHOOSE('GE-875-SH'!TableauGraphique,Carburant6[COÛT],Entretien5[COÛT])</definedName>
    <definedName name="ValeursGraphique" localSheetId="20">CHOOSE('GENI GR12'!TableauGraphique,Carburant6[COÛT],Entretien5[COÛT])</definedName>
    <definedName name="ValeursGraphique" localSheetId="23">CHOOSE('HEGE HERSE'!TableauGraphique,Carburant6[COÛT],Entretien5[COÛT])</definedName>
    <definedName name="ValeursGraphique" localSheetId="86">CHOOSE('Lynx 2465'!TableauGraphique,Carburant6[COÛT],Entretien5[COÛT])</definedName>
    <definedName name="ValeursGraphique" localSheetId="38">CHOOSE('M 57 t'!TableauGraphique,Carburant6[COÛT],Entretien5[COÛT])</definedName>
    <definedName name="ValeursGraphique" localSheetId="33">CHOOSE('Manuscopique '!TableauGraphique,Carburant6[COÛT],Entretien5[COÛT])</definedName>
    <definedName name="ValeursGraphique" localSheetId="94">CHOOSE('Porte engin'!TableauGraphique,Carburant6[COÛT],Entretien5[COÛT])</definedName>
    <definedName name="ValeursGraphique" localSheetId="46">CHOOSE('Ravo 540 xl'!TableauGraphique,Carburant6[COÛT],Entretien5[COÛT])</definedName>
    <definedName name="ValeursGraphique" localSheetId="29">CHOOSE('T 3060'!TableauGraphique,Carburant6[COÛT],Entretien5[COÛT])</definedName>
    <definedName name="ValeursGraphique" localSheetId="27">CHOOSE('VTM 160'!TableauGraphique,Carburant6[COÛT],Entretien5[COÛT])</definedName>
    <definedName name="ValeursGraphique">CHOOSE(TableauGraphique,Carburant[COÛT],Entretien[COÛT])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119" l="1" a="1"/>
  <c r="C23" i="119" s="1"/>
  <c r="G23" i="119" s="1"/>
  <c r="H23" i="119" s="1"/>
  <c r="C22" i="119" a="1"/>
  <c r="C22" i="119" s="1"/>
  <c r="G22" i="119" s="1"/>
  <c r="H22" i="119" s="1"/>
  <c r="C21" i="119" a="1"/>
  <c r="C21" i="119" s="1"/>
  <c r="G21" i="119" s="1"/>
  <c r="F15" i="119"/>
  <c r="B15" i="119"/>
  <c r="F11" i="119"/>
  <c r="F7" i="119"/>
  <c r="C23" i="115" a="1"/>
  <c r="C23" i="115" s="1"/>
  <c r="G23" i="115" s="1"/>
  <c r="H23" i="115" s="1"/>
  <c r="C22" i="115" a="1"/>
  <c r="C22" i="115" s="1"/>
  <c r="G22" i="115" s="1"/>
  <c r="H22" i="115" s="1"/>
  <c r="C21" i="115" a="1"/>
  <c r="C21" i="115" s="1"/>
  <c r="G21" i="115" s="1"/>
  <c r="F15" i="115"/>
  <c r="B15" i="115"/>
  <c r="F11" i="115"/>
  <c r="F7" i="115"/>
  <c r="C23" i="114" a="1"/>
  <c r="C23" i="114" s="1"/>
  <c r="G23" i="114" s="1"/>
  <c r="H23" i="114" s="1"/>
  <c r="C22" i="114" a="1"/>
  <c r="C22" i="114" s="1"/>
  <c r="G22" i="114" s="1"/>
  <c r="H22" i="114" s="1"/>
  <c r="C21" i="114" a="1"/>
  <c r="C21" i="114" s="1"/>
  <c r="G21" i="114" s="1"/>
  <c r="F15" i="114"/>
  <c r="B15" i="114"/>
  <c r="F11" i="114"/>
  <c r="F7" i="114"/>
  <c r="C23" i="113" a="1"/>
  <c r="C23" i="113" s="1"/>
  <c r="G23" i="113" s="1"/>
  <c r="H23" i="113" s="1"/>
  <c r="C22" i="113" a="1"/>
  <c r="C22" i="113" s="1"/>
  <c r="G22" i="113" s="1"/>
  <c r="H22" i="113" s="1"/>
  <c r="C21" i="113" a="1"/>
  <c r="C21" i="113" s="1"/>
  <c r="G21" i="113" s="1"/>
  <c r="F15" i="113"/>
  <c r="B15" i="113"/>
  <c r="F11" i="113"/>
  <c r="F7" i="113"/>
  <c r="C23" i="112" a="1"/>
  <c r="C23" i="112" s="1"/>
  <c r="G23" i="112" s="1"/>
  <c r="H23" i="112" s="1"/>
  <c r="C22" i="112" a="1"/>
  <c r="C22" i="112" s="1"/>
  <c r="G22" i="112" s="1"/>
  <c r="H22" i="112" s="1"/>
  <c r="C21" i="112" a="1"/>
  <c r="C21" i="112" s="1"/>
  <c r="G21" i="112" s="1"/>
  <c r="F15" i="112"/>
  <c r="B15" i="112"/>
  <c r="F11" i="112"/>
  <c r="F7" i="112"/>
  <c r="C23" i="111" a="1"/>
  <c r="C23" i="111" s="1"/>
  <c r="G23" i="111" s="1"/>
  <c r="H23" i="111" s="1"/>
  <c r="C22" i="111" a="1"/>
  <c r="C22" i="111" s="1"/>
  <c r="G22" i="111" s="1"/>
  <c r="H22" i="111" s="1"/>
  <c r="C21" i="111" a="1"/>
  <c r="C21" i="111" s="1"/>
  <c r="G21" i="111" s="1"/>
  <c r="F15" i="111"/>
  <c r="B15" i="111"/>
  <c r="F11" i="111"/>
  <c r="F7" i="111"/>
  <c r="C23" i="110" a="1"/>
  <c r="C23" i="110" s="1"/>
  <c r="G23" i="110" s="1"/>
  <c r="H23" i="110" s="1"/>
  <c r="C22" i="110" a="1"/>
  <c r="C22" i="110" s="1"/>
  <c r="G22" i="110" s="1"/>
  <c r="H22" i="110" s="1"/>
  <c r="C21" i="110" a="1"/>
  <c r="C21" i="110" s="1"/>
  <c r="G21" i="110" s="1"/>
  <c r="F15" i="110"/>
  <c r="B15" i="110"/>
  <c r="F11" i="110"/>
  <c r="F7" i="110"/>
  <c r="C23" i="109" a="1"/>
  <c r="C23" i="109" s="1"/>
  <c r="G23" i="109" s="1"/>
  <c r="H23" i="109" s="1"/>
  <c r="C22" i="109" a="1"/>
  <c r="C22" i="109" s="1"/>
  <c r="G22" i="109" s="1"/>
  <c r="H22" i="109" s="1"/>
  <c r="C21" i="109" a="1"/>
  <c r="C21" i="109" s="1"/>
  <c r="G21" i="109" s="1"/>
  <c r="F15" i="109"/>
  <c r="B15" i="109"/>
  <c r="F11" i="109"/>
  <c r="F7" i="109"/>
  <c r="C23" i="108" a="1"/>
  <c r="C23" i="108" s="1"/>
  <c r="G23" i="108" s="1"/>
  <c r="H23" i="108" s="1"/>
  <c r="C22" i="108" a="1"/>
  <c r="C22" i="108" s="1"/>
  <c r="G22" i="108" s="1"/>
  <c r="H22" i="108" s="1"/>
  <c r="C21" i="108" a="1"/>
  <c r="C21" i="108" s="1"/>
  <c r="G21" i="108" s="1"/>
  <c r="F15" i="108"/>
  <c r="B15" i="108"/>
  <c r="F11" i="108"/>
  <c r="F7" i="108"/>
  <c r="C23" i="107" a="1"/>
  <c r="C23" i="107" s="1"/>
  <c r="G23" i="107" s="1"/>
  <c r="H23" i="107" s="1"/>
  <c r="C22" i="107" a="1"/>
  <c r="C22" i="107" s="1"/>
  <c r="G22" i="107" s="1"/>
  <c r="H22" i="107" s="1"/>
  <c r="C21" i="107" a="1"/>
  <c r="C21" i="107" s="1"/>
  <c r="G21" i="107" s="1"/>
  <c r="H21" i="107" s="1"/>
  <c r="F15" i="107"/>
  <c r="B15" i="107"/>
  <c r="F11" i="107"/>
  <c r="F7" i="107"/>
  <c r="C23" i="106" a="1"/>
  <c r="C23" i="106" s="1"/>
  <c r="G23" i="106" s="1"/>
  <c r="H23" i="106" s="1"/>
  <c r="C22" i="106" a="1"/>
  <c r="C22" i="106" s="1"/>
  <c r="G22" i="106" s="1"/>
  <c r="H22" i="106" s="1"/>
  <c r="C21" i="106" a="1"/>
  <c r="C21" i="106" s="1"/>
  <c r="G21" i="106" s="1"/>
  <c r="F15" i="106"/>
  <c r="B15" i="106"/>
  <c r="F11" i="106"/>
  <c r="F7" i="106"/>
  <c r="C23" i="105" a="1"/>
  <c r="C23" i="105" s="1"/>
  <c r="G23" i="105" s="1"/>
  <c r="H23" i="105" s="1"/>
  <c r="C22" i="105" a="1"/>
  <c r="C22" i="105" s="1"/>
  <c r="G22" i="105" s="1"/>
  <c r="H22" i="105" s="1"/>
  <c r="C21" i="105" a="1"/>
  <c r="C21" i="105" s="1"/>
  <c r="G21" i="105" s="1"/>
  <c r="F15" i="105"/>
  <c r="B15" i="105"/>
  <c r="F11" i="105"/>
  <c r="F7" i="105"/>
  <c r="C23" i="104" a="1"/>
  <c r="C23" i="104" s="1"/>
  <c r="G23" i="104" s="1"/>
  <c r="H23" i="104" s="1"/>
  <c r="C22" i="104" a="1"/>
  <c r="C22" i="104" s="1"/>
  <c r="G22" i="104" s="1"/>
  <c r="H22" i="104" s="1"/>
  <c r="C21" i="104" a="1"/>
  <c r="C21" i="104" s="1"/>
  <c r="G21" i="104" s="1"/>
  <c r="F15" i="104"/>
  <c r="B15" i="104"/>
  <c r="F11" i="104"/>
  <c r="F7" i="104"/>
  <c r="C23" i="103" a="1"/>
  <c r="C23" i="103" s="1"/>
  <c r="G23" i="103" s="1"/>
  <c r="H23" i="103" s="1"/>
  <c r="C22" i="103" a="1"/>
  <c r="C22" i="103" s="1"/>
  <c r="G22" i="103" s="1"/>
  <c r="H22" i="103" s="1"/>
  <c r="C21" i="103" a="1"/>
  <c r="C21" i="103" s="1"/>
  <c r="G21" i="103" s="1"/>
  <c r="F15" i="103"/>
  <c r="B15" i="103"/>
  <c r="F11" i="103"/>
  <c r="F7" i="103"/>
  <c r="C23" i="102" a="1"/>
  <c r="C23" i="102" s="1"/>
  <c r="G23" i="102" s="1"/>
  <c r="H23" i="102" s="1"/>
  <c r="C22" i="102" a="1"/>
  <c r="C22" i="102" s="1"/>
  <c r="G22" i="102" s="1"/>
  <c r="C21" i="102" a="1"/>
  <c r="C21" i="102" s="1"/>
  <c r="G21" i="102" s="1"/>
  <c r="H21" i="102" s="1"/>
  <c r="F15" i="102"/>
  <c r="B15" i="102"/>
  <c r="F11" i="102"/>
  <c r="F7" i="102"/>
  <c r="C23" i="101" a="1"/>
  <c r="C23" i="101" s="1"/>
  <c r="G23" i="101" s="1"/>
  <c r="H23" i="101" s="1"/>
  <c r="C22" i="101" a="1"/>
  <c r="C22" i="101" s="1"/>
  <c r="G22" i="101" s="1"/>
  <c r="H22" i="101" s="1"/>
  <c r="C21" i="101" a="1"/>
  <c r="C21" i="101" s="1"/>
  <c r="G21" i="101" s="1"/>
  <c r="F15" i="101"/>
  <c r="B15" i="101"/>
  <c r="F11" i="101"/>
  <c r="F7" i="101"/>
  <c r="C23" i="100" a="1"/>
  <c r="C23" i="100" s="1"/>
  <c r="G23" i="100" s="1"/>
  <c r="H23" i="100" s="1"/>
  <c r="C22" i="100" a="1"/>
  <c r="C22" i="100" s="1"/>
  <c r="G22" i="100" s="1"/>
  <c r="H22" i="100" s="1"/>
  <c r="C21" i="100" a="1"/>
  <c r="C21" i="100" s="1"/>
  <c r="G21" i="100" s="1"/>
  <c r="F15" i="100"/>
  <c r="B15" i="100"/>
  <c r="F11" i="100"/>
  <c r="F7" i="100"/>
  <c r="C23" i="99" a="1"/>
  <c r="C23" i="99" s="1"/>
  <c r="G23" i="99" s="1"/>
  <c r="H23" i="99" s="1"/>
  <c r="C22" i="99" a="1"/>
  <c r="C22" i="99" s="1"/>
  <c r="G22" i="99" s="1"/>
  <c r="H22" i="99" s="1"/>
  <c r="C21" i="99" a="1"/>
  <c r="C21" i="99" s="1"/>
  <c r="G21" i="99" s="1"/>
  <c r="F15" i="99"/>
  <c r="B15" i="99"/>
  <c r="F11" i="99"/>
  <c r="F7" i="99"/>
  <c r="C23" i="98" a="1"/>
  <c r="C23" i="98" s="1"/>
  <c r="G23" i="98" s="1"/>
  <c r="H23" i="98" s="1"/>
  <c r="C22" i="98" a="1"/>
  <c r="C22" i="98" s="1"/>
  <c r="G22" i="98" s="1"/>
  <c r="H22" i="98" s="1"/>
  <c r="C21" i="98" a="1"/>
  <c r="C21" i="98" s="1"/>
  <c r="G21" i="98" s="1"/>
  <c r="F15" i="98"/>
  <c r="B15" i="98"/>
  <c r="F11" i="98"/>
  <c r="F7" i="98"/>
  <c r="C23" i="97" a="1"/>
  <c r="C23" i="97" s="1"/>
  <c r="G23" i="97" s="1"/>
  <c r="H23" i="97" s="1"/>
  <c r="C22" i="97" a="1"/>
  <c r="C22" i="97" s="1"/>
  <c r="G22" i="97" s="1"/>
  <c r="H22" i="97" s="1"/>
  <c r="C21" i="97" a="1"/>
  <c r="C21" i="97" s="1"/>
  <c r="G21" i="97" s="1"/>
  <c r="F15" i="97"/>
  <c r="B15" i="97"/>
  <c r="F11" i="97"/>
  <c r="F7" i="97"/>
  <c r="H21" i="119" l="1"/>
  <c r="B11" i="119" s="1"/>
  <c r="B7" i="119"/>
  <c r="N3" i="119" s="1"/>
  <c r="H21" i="115"/>
  <c r="B11" i="115" s="1"/>
  <c r="B7" i="115"/>
  <c r="N3" i="115" s="1"/>
  <c r="B7" i="114"/>
  <c r="N3" i="114" s="1"/>
  <c r="H21" i="114"/>
  <c r="B11" i="114" s="1"/>
  <c r="H21" i="113"/>
  <c r="B11" i="113" s="1"/>
  <c r="B7" i="113"/>
  <c r="N3" i="113" s="1"/>
  <c r="H21" i="112"/>
  <c r="B11" i="112" s="1"/>
  <c r="B7" i="112"/>
  <c r="N3" i="112" s="1"/>
  <c r="H21" i="111"/>
  <c r="B11" i="111" s="1"/>
  <c r="B7" i="111"/>
  <c r="N3" i="111" s="1"/>
  <c r="H21" i="110"/>
  <c r="B11" i="110" s="1"/>
  <c r="B7" i="110"/>
  <c r="N3" i="110" s="1"/>
  <c r="H21" i="109"/>
  <c r="B11" i="109" s="1"/>
  <c r="B7" i="109"/>
  <c r="N3" i="109" s="1"/>
  <c r="H21" i="108"/>
  <c r="B11" i="108" s="1"/>
  <c r="B7" i="108"/>
  <c r="N3" i="108" s="1"/>
  <c r="B11" i="107"/>
  <c r="B7" i="107"/>
  <c r="N3" i="107" s="1"/>
  <c r="H21" i="106"/>
  <c r="B11" i="106" s="1"/>
  <c r="B7" i="106"/>
  <c r="N3" i="106" s="1"/>
  <c r="H21" i="105"/>
  <c r="B11" i="105" s="1"/>
  <c r="B7" i="105"/>
  <c r="N3" i="105" s="1"/>
  <c r="H21" i="104"/>
  <c r="B11" i="104" s="1"/>
  <c r="B7" i="104"/>
  <c r="N3" i="104" s="1"/>
  <c r="H21" i="103"/>
  <c r="B11" i="103" s="1"/>
  <c r="B7" i="103"/>
  <c r="N3" i="103" s="1"/>
  <c r="H22" i="102"/>
  <c r="B11" i="102" s="1"/>
  <c r="B7" i="102"/>
  <c r="N3" i="102" s="1"/>
  <c r="H21" i="101"/>
  <c r="B11" i="101" s="1"/>
  <c r="B7" i="101"/>
  <c r="N3" i="101" s="1"/>
  <c r="H21" i="100"/>
  <c r="B11" i="100" s="1"/>
  <c r="B7" i="100"/>
  <c r="N3" i="100" s="1"/>
  <c r="H21" i="99"/>
  <c r="B11" i="99" s="1"/>
  <c r="B7" i="99"/>
  <c r="N3" i="99" s="1"/>
  <c r="H21" i="98"/>
  <c r="B11" i="98" s="1"/>
  <c r="B7" i="98"/>
  <c r="N3" i="98" s="1"/>
  <c r="H21" i="97"/>
  <c r="B11" i="97" s="1"/>
  <c r="B7" i="97"/>
  <c r="N3" i="97" s="1"/>
  <c r="C23" i="96" l="1" a="1"/>
  <c r="C23" i="96" s="1"/>
  <c r="G23" i="96" s="1"/>
  <c r="H23" i="96" s="1"/>
  <c r="C22" i="96" a="1"/>
  <c r="C22" i="96" s="1"/>
  <c r="G22" i="96" s="1"/>
  <c r="C21" i="96" a="1"/>
  <c r="C21" i="96" s="1"/>
  <c r="G21" i="96" s="1"/>
  <c r="H21" i="96" s="1"/>
  <c r="F15" i="96"/>
  <c r="B15" i="96"/>
  <c r="F11" i="96"/>
  <c r="F7" i="96"/>
  <c r="C23" i="95" a="1"/>
  <c r="C23" i="95" s="1"/>
  <c r="G23" i="95" s="1"/>
  <c r="H23" i="95" s="1"/>
  <c r="C22" i="95" a="1"/>
  <c r="C22" i="95" s="1"/>
  <c r="G22" i="95" s="1"/>
  <c r="H22" i="95" s="1"/>
  <c r="C21" i="95" a="1"/>
  <c r="C21" i="95" s="1"/>
  <c r="G21" i="95" s="1"/>
  <c r="F15" i="95"/>
  <c r="B15" i="95"/>
  <c r="F11" i="95"/>
  <c r="F7" i="95"/>
  <c r="C23" i="94" a="1"/>
  <c r="C23" i="94" s="1"/>
  <c r="G23" i="94" s="1"/>
  <c r="H23" i="94" s="1"/>
  <c r="C22" i="94" a="1"/>
  <c r="C22" i="94" s="1"/>
  <c r="G22" i="94" s="1"/>
  <c r="H22" i="94" s="1"/>
  <c r="C21" i="94" a="1"/>
  <c r="C21" i="94" s="1"/>
  <c r="G21" i="94" s="1"/>
  <c r="F15" i="94"/>
  <c r="B15" i="94"/>
  <c r="F11" i="94"/>
  <c r="F7" i="94"/>
  <c r="C23" i="93" a="1"/>
  <c r="C23" i="93" s="1"/>
  <c r="G23" i="93" s="1"/>
  <c r="H23" i="93" s="1"/>
  <c r="C22" i="93" a="1"/>
  <c r="C22" i="93" s="1"/>
  <c r="G22" i="93" s="1"/>
  <c r="C21" i="93" a="1"/>
  <c r="C21" i="93" s="1"/>
  <c r="G21" i="93" s="1"/>
  <c r="H21" i="93" s="1"/>
  <c r="F15" i="93"/>
  <c r="B15" i="93"/>
  <c r="F11" i="93"/>
  <c r="F7" i="93"/>
  <c r="C23" i="92" a="1"/>
  <c r="C23" i="92" s="1"/>
  <c r="G23" i="92" s="1"/>
  <c r="H23" i="92" s="1"/>
  <c r="C22" i="92" a="1"/>
  <c r="C22" i="92" s="1"/>
  <c r="G22" i="92" s="1"/>
  <c r="H22" i="92" s="1"/>
  <c r="C21" i="92" a="1"/>
  <c r="C21" i="92" s="1"/>
  <c r="G21" i="92" s="1"/>
  <c r="F15" i="92"/>
  <c r="B15" i="92"/>
  <c r="F11" i="92"/>
  <c r="F7" i="92"/>
  <c r="C23" i="91" a="1"/>
  <c r="C23" i="91" s="1"/>
  <c r="G23" i="91" s="1"/>
  <c r="H23" i="91" s="1"/>
  <c r="C22" i="91" a="1"/>
  <c r="C22" i="91" s="1"/>
  <c r="G22" i="91" s="1"/>
  <c r="H22" i="91" s="1"/>
  <c r="C21" i="91" a="1"/>
  <c r="C21" i="91" s="1"/>
  <c r="G21" i="91" s="1"/>
  <c r="F15" i="91"/>
  <c r="B15" i="91"/>
  <c r="F11" i="91"/>
  <c r="F7" i="91"/>
  <c r="C23" i="90" a="1"/>
  <c r="C23" i="90" s="1"/>
  <c r="G23" i="90" s="1"/>
  <c r="H23" i="90" s="1"/>
  <c r="C22" i="90" a="1"/>
  <c r="C22" i="90" s="1"/>
  <c r="G22" i="90" s="1"/>
  <c r="H22" i="90" s="1"/>
  <c r="C21" i="90" a="1"/>
  <c r="C21" i="90" s="1"/>
  <c r="G21" i="90" s="1"/>
  <c r="F15" i="90"/>
  <c r="B15" i="90"/>
  <c r="F11" i="90"/>
  <c r="F7" i="90"/>
  <c r="C23" i="89" a="1"/>
  <c r="C23" i="89" s="1"/>
  <c r="G23" i="89" s="1"/>
  <c r="H23" i="89" s="1"/>
  <c r="C22" i="89" a="1"/>
  <c r="C22" i="89" s="1"/>
  <c r="G22" i="89" s="1"/>
  <c r="H22" i="89" s="1"/>
  <c r="C21" i="89" a="1"/>
  <c r="C21" i="89" s="1"/>
  <c r="G21" i="89" s="1"/>
  <c r="F15" i="89"/>
  <c r="B15" i="89"/>
  <c r="F11" i="89"/>
  <c r="F7" i="89"/>
  <c r="C23" i="88" a="1"/>
  <c r="C23" i="88" s="1"/>
  <c r="G23" i="88" s="1"/>
  <c r="H23" i="88" s="1"/>
  <c r="C22" i="88" a="1"/>
  <c r="C22" i="88" s="1"/>
  <c r="G22" i="88" s="1"/>
  <c r="H22" i="88" s="1"/>
  <c r="C21" i="88" a="1"/>
  <c r="C21" i="88" s="1"/>
  <c r="G21" i="88" s="1"/>
  <c r="F15" i="88"/>
  <c r="B15" i="88"/>
  <c r="F11" i="88"/>
  <c r="F7" i="88"/>
  <c r="C23" i="87" a="1"/>
  <c r="C23" i="87" s="1"/>
  <c r="G23" i="87" s="1"/>
  <c r="H23" i="87" s="1"/>
  <c r="C22" i="87" a="1"/>
  <c r="C22" i="87" s="1"/>
  <c r="G22" i="87" s="1"/>
  <c r="H22" i="87" s="1"/>
  <c r="C21" i="87" a="1"/>
  <c r="C21" i="87" s="1"/>
  <c r="G21" i="87" s="1"/>
  <c r="F15" i="87"/>
  <c r="B15" i="87"/>
  <c r="F11" i="87"/>
  <c r="F7" i="87"/>
  <c r="C23" i="86" a="1"/>
  <c r="C23" i="86" s="1"/>
  <c r="G23" i="86" s="1"/>
  <c r="H23" i="86" s="1"/>
  <c r="C22" i="86" a="1"/>
  <c r="C22" i="86" s="1"/>
  <c r="G22" i="86" s="1"/>
  <c r="H22" i="86" s="1"/>
  <c r="C21" i="86" a="1"/>
  <c r="C21" i="86" s="1"/>
  <c r="G21" i="86" s="1"/>
  <c r="F15" i="86"/>
  <c r="B15" i="86"/>
  <c r="F11" i="86"/>
  <c r="F7" i="86"/>
  <c r="C23" i="85" a="1"/>
  <c r="C23" i="85" s="1"/>
  <c r="G23" i="85" s="1"/>
  <c r="H23" i="85" s="1"/>
  <c r="C22" i="85" a="1"/>
  <c r="C22" i="85" s="1"/>
  <c r="G22" i="85" s="1"/>
  <c r="H22" i="85" s="1"/>
  <c r="C21" i="85" a="1"/>
  <c r="C21" i="85" s="1"/>
  <c r="G21" i="85" s="1"/>
  <c r="F15" i="85"/>
  <c r="B15" i="85"/>
  <c r="F11" i="85"/>
  <c r="F7" i="85"/>
  <c r="C23" i="84" a="1"/>
  <c r="C23" i="84" s="1"/>
  <c r="G23" i="84" s="1"/>
  <c r="H23" i="84" s="1"/>
  <c r="C22" i="84" a="1"/>
  <c r="C22" i="84" s="1"/>
  <c r="G22" i="84" s="1"/>
  <c r="H22" i="84" s="1"/>
  <c r="C21" i="84" a="1"/>
  <c r="C21" i="84" s="1"/>
  <c r="G21" i="84" s="1"/>
  <c r="F15" i="84"/>
  <c r="B15" i="84"/>
  <c r="F11" i="84"/>
  <c r="F7" i="84"/>
  <c r="C23" i="83" a="1"/>
  <c r="C23" i="83" s="1"/>
  <c r="G23" i="83" s="1"/>
  <c r="H23" i="83" s="1"/>
  <c r="C22" i="83" a="1"/>
  <c r="C22" i="83" s="1"/>
  <c r="G22" i="83" s="1"/>
  <c r="H22" i="83" s="1"/>
  <c r="C21" i="83" a="1"/>
  <c r="C21" i="83" s="1"/>
  <c r="G21" i="83" s="1"/>
  <c r="F15" i="83"/>
  <c r="B15" i="83"/>
  <c r="F11" i="83"/>
  <c r="F7" i="83"/>
  <c r="C23" i="82" a="1"/>
  <c r="C23" i="82" s="1"/>
  <c r="G23" i="82" s="1"/>
  <c r="H23" i="82" s="1"/>
  <c r="C22" i="82" a="1"/>
  <c r="C22" i="82" s="1"/>
  <c r="G22" i="82" s="1"/>
  <c r="H22" i="82" s="1"/>
  <c r="C21" i="82" a="1"/>
  <c r="C21" i="82" s="1"/>
  <c r="G21" i="82" s="1"/>
  <c r="F15" i="82"/>
  <c r="B15" i="82"/>
  <c r="F11" i="82"/>
  <c r="F7" i="82"/>
  <c r="C23" i="81" a="1"/>
  <c r="C23" i="81" s="1"/>
  <c r="G23" i="81" s="1"/>
  <c r="H23" i="81" s="1"/>
  <c r="C22" i="81" a="1"/>
  <c r="C22" i="81" s="1"/>
  <c r="G22" i="81" s="1"/>
  <c r="H22" i="81" s="1"/>
  <c r="C21" i="81" a="1"/>
  <c r="C21" i="81" s="1"/>
  <c r="G21" i="81" s="1"/>
  <c r="F15" i="81"/>
  <c r="B15" i="81"/>
  <c r="F11" i="81"/>
  <c r="F7" i="81"/>
  <c r="C23" i="80" a="1"/>
  <c r="C23" i="80" s="1"/>
  <c r="G23" i="80" s="1"/>
  <c r="H23" i="80" s="1"/>
  <c r="C22" i="80" a="1"/>
  <c r="C22" i="80" s="1"/>
  <c r="G22" i="80" s="1"/>
  <c r="H22" i="80" s="1"/>
  <c r="C21" i="80" a="1"/>
  <c r="C21" i="80" s="1"/>
  <c r="G21" i="80" s="1"/>
  <c r="F15" i="80"/>
  <c r="B15" i="80"/>
  <c r="F11" i="80"/>
  <c r="F7" i="80"/>
  <c r="C23" i="79" a="1"/>
  <c r="C23" i="79" s="1"/>
  <c r="G23" i="79" s="1"/>
  <c r="H23" i="79" s="1"/>
  <c r="C22" i="79" a="1"/>
  <c r="C22" i="79" s="1"/>
  <c r="G22" i="79" s="1"/>
  <c r="H22" i="79" s="1"/>
  <c r="C21" i="79" a="1"/>
  <c r="C21" i="79" s="1"/>
  <c r="G21" i="79" s="1"/>
  <c r="F15" i="79"/>
  <c r="B15" i="79"/>
  <c r="F11" i="79"/>
  <c r="F7" i="79"/>
  <c r="C23" i="78" a="1"/>
  <c r="C23" i="78" s="1"/>
  <c r="G23" i="78" s="1"/>
  <c r="H23" i="78" s="1"/>
  <c r="C22" i="78" a="1"/>
  <c r="C22" i="78" s="1"/>
  <c r="G22" i="78" s="1"/>
  <c r="H22" i="78" s="1"/>
  <c r="C21" i="78" a="1"/>
  <c r="C21" i="78" s="1"/>
  <c r="G21" i="78" s="1"/>
  <c r="F15" i="78"/>
  <c r="B15" i="78"/>
  <c r="F11" i="78"/>
  <c r="F7" i="78"/>
  <c r="C23" i="77" a="1"/>
  <c r="C23" i="77" s="1"/>
  <c r="G23" i="77" s="1"/>
  <c r="H23" i="77" s="1"/>
  <c r="C22" i="77" a="1"/>
  <c r="C22" i="77" s="1"/>
  <c r="G22" i="77" s="1"/>
  <c r="H22" i="77" s="1"/>
  <c r="C21" i="77" a="1"/>
  <c r="C21" i="77" s="1"/>
  <c r="G21" i="77" s="1"/>
  <c r="F15" i="77"/>
  <c r="B15" i="77"/>
  <c r="F11" i="77"/>
  <c r="F7" i="77"/>
  <c r="C23" i="76" a="1"/>
  <c r="C23" i="76" s="1"/>
  <c r="G23" i="76" s="1"/>
  <c r="H23" i="76" s="1"/>
  <c r="C22" i="76" a="1"/>
  <c r="C22" i="76" s="1"/>
  <c r="G22" i="76" s="1"/>
  <c r="H22" i="76" s="1"/>
  <c r="C21" i="76" a="1"/>
  <c r="C21" i="76" s="1"/>
  <c r="G21" i="76" s="1"/>
  <c r="F15" i="76"/>
  <c r="B15" i="76"/>
  <c r="F11" i="76"/>
  <c r="F7" i="76"/>
  <c r="C23" i="75" a="1"/>
  <c r="C23" i="75" s="1"/>
  <c r="G23" i="75" s="1"/>
  <c r="H23" i="75" s="1"/>
  <c r="C22" i="75" a="1"/>
  <c r="C22" i="75" s="1"/>
  <c r="G22" i="75" s="1"/>
  <c r="H22" i="75" s="1"/>
  <c r="C21" i="75" a="1"/>
  <c r="C21" i="75" s="1"/>
  <c r="G21" i="75" s="1"/>
  <c r="F15" i="75"/>
  <c r="B15" i="75"/>
  <c r="F11" i="75"/>
  <c r="F7" i="75"/>
  <c r="C23" i="74" a="1"/>
  <c r="C23" i="74" s="1"/>
  <c r="G23" i="74" s="1"/>
  <c r="H23" i="74" s="1"/>
  <c r="C22" i="74" a="1"/>
  <c r="C22" i="74" s="1"/>
  <c r="G22" i="74" s="1"/>
  <c r="H22" i="74" s="1"/>
  <c r="C21" i="74" a="1"/>
  <c r="C21" i="74" s="1"/>
  <c r="G21" i="74" s="1"/>
  <c r="F15" i="74"/>
  <c r="B15" i="74"/>
  <c r="F11" i="74"/>
  <c r="F7" i="74"/>
  <c r="C23" i="73" a="1"/>
  <c r="C23" i="73" s="1"/>
  <c r="G23" i="73" s="1"/>
  <c r="H23" i="73" s="1"/>
  <c r="C22" i="73" a="1"/>
  <c r="C22" i="73" s="1"/>
  <c r="G22" i="73" s="1"/>
  <c r="H22" i="73" s="1"/>
  <c r="C21" i="73" a="1"/>
  <c r="C21" i="73" s="1"/>
  <c r="G21" i="73" s="1"/>
  <c r="F15" i="73"/>
  <c r="B15" i="73"/>
  <c r="F11" i="73"/>
  <c r="F7" i="73"/>
  <c r="C23" i="72" a="1"/>
  <c r="C23" i="72" s="1"/>
  <c r="G23" i="72" s="1"/>
  <c r="H23" i="72" s="1"/>
  <c r="C22" i="72" a="1"/>
  <c r="C22" i="72" s="1"/>
  <c r="G22" i="72" s="1"/>
  <c r="H22" i="72" s="1"/>
  <c r="C21" i="72" a="1"/>
  <c r="C21" i="72" s="1"/>
  <c r="G21" i="72" s="1"/>
  <c r="F15" i="72"/>
  <c r="B15" i="72"/>
  <c r="F11" i="72"/>
  <c r="F7" i="72"/>
  <c r="C23" i="71" a="1"/>
  <c r="C23" i="71" s="1"/>
  <c r="G23" i="71" s="1"/>
  <c r="H23" i="71" s="1"/>
  <c r="C22" i="71" a="1"/>
  <c r="C22" i="71" s="1"/>
  <c r="G22" i="71" s="1"/>
  <c r="H22" i="71" s="1"/>
  <c r="C21" i="71" a="1"/>
  <c r="C21" i="71" s="1"/>
  <c r="G21" i="71" s="1"/>
  <c r="F15" i="71"/>
  <c r="B15" i="71"/>
  <c r="F11" i="71"/>
  <c r="F7" i="71"/>
  <c r="C23" i="70" a="1"/>
  <c r="C23" i="70" s="1"/>
  <c r="G23" i="70" s="1"/>
  <c r="H23" i="70" s="1"/>
  <c r="C22" i="70" a="1"/>
  <c r="C22" i="70" s="1"/>
  <c r="G22" i="70" s="1"/>
  <c r="H22" i="70" s="1"/>
  <c r="C21" i="70" a="1"/>
  <c r="C21" i="70" s="1"/>
  <c r="G21" i="70" s="1"/>
  <c r="F15" i="70"/>
  <c r="B15" i="70"/>
  <c r="F11" i="70"/>
  <c r="F7" i="70"/>
  <c r="C23" i="69" a="1"/>
  <c r="C23" i="69" s="1"/>
  <c r="G23" i="69" s="1"/>
  <c r="H23" i="69" s="1"/>
  <c r="C22" i="69" a="1"/>
  <c r="C22" i="69" s="1"/>
  <c r="G22" i="69" s="1"/>
  <c r="H22" i="69" s="1"/>
  <c r="C21" i="69" a="1"/>
  <c r="C21" i="69" s="1"/>
  <c r="G21" i="69" s="1"/>
  <c r="F15" i="69"/>
  <c r="B15" i="69"/>
  <c r="F11" i="69"/>
  <c r="F7" i="69"/>
  <c r="C23" i="68" a="1"/>
  <c r="C23" i="68" s="1"/>
  <c r="G23" i="68" s="1"/>
  <c r="H23" i="68" s="1"/>
  <c r="C22" i="68" a="1"/>
  <c r="C22" i="68" s="1"/>
  <c r="G22" i="68" s="1"/>
  <c r="H22" i="68" s="1"/>
  <c r="C21" i="68" a="1"/>
  <c r="C21" i="68" s="1"/>
  <c r="G21" i="68" s="1"/>
  <c r="F15" i="68"/>
  <c r="B15" i="68"/>
  <c r="F11" i="68"/>
  <c r="F7" i="68"/>
  <c r="C23" i="67" a="1"/>
  <c r="C23" i="67" s="1"/>
  <c r="G23" i="67" s="1"/>
  <c r="H23" i="67" s="1"/>
  <c r="C22" i="67" a="1"/>
  <c r="C22" i="67" s="1"/>
  <c r="G22" i="67" s="1"/>
  <c r="H22" i="67" s="1"/>
  <c r="C21" i="67" a="1"/>
  <c r="C21" i="67" s="1"/>
  <c r="G21" i="67" s="1"/>
  <c r="F15" i="67"/>
  <c r="B15" i="67"/>
  <c r="F11" i="67"/>
  <c r="F7" i="67"/>
  <c r="C23" i="66" a="1"/>
  <c r="C23" i="66" s="1"/>
  <c r="G23" i="66" s="1"/>
  <c r="H23" i="66" s="1"/>
  <c r="C22" i="66" a="1"/>
  <c r="C22" i="66" s="1"/>
  <c r="G22" i="66" s="1"/>
  <c r="H22" i="66" s="1"/>
  <c r="C21" i="66" a="1"/>
  <c r="C21" i="66" s="1"/>
  <c r="G21" i="66" s="1"/>
  <c r="F15" i="66"/>
  <c r="B15" i="66"/>
  <c r="F11" i="66"/>
  <c r="F7" i="66"/>
  <c r="C23" i="65" a="1"/>
  <c r="C23" i="65" s="1"/>
  <c r="G23" i="65" s="1"/>
  <c r="H23" i="65" s="1"/>
  <c r="C22" i="65" a="1"/>
  <c r="C22" i="65" s="1"/>
  <c r="G22" i="65" s="1"/>
  <c r="H22" i="65" s="1"/>
  <c r="C21" i="65" a="1"/>
  <c r="C21" i="65" s="1"/>
  <c r="G21" i="65" s="1"/>
  <c r="F15" i="65"/>
  <c r="B15" i="65"/>
  <c r="F11" i="65"/>
  <c r="F7" i="65"/>
  <c r="C23" i="64" a="1"/>
  <c r="C23" i="64" s="1"/>
  <c r="G23" i="64" s="1"/>
  <c r="H23" i="64" s="1"/>
  <c r="C22" i="64" a="1"/>
  <c r="C22" i="64" s="1"/>
  <c r="G22" i="64" s="1"/>
  <c r="H22" i="64" s="1"/>
  <c r="C21" i="64" a="1"/>
  <c r="C21" i="64" s="1"/>
  <c r="G21" i="64" s="1"/>
  <c r="F15" i="64"/>
  <c r="B15" i="64"/>
  <c r="F11" i="64"/>
  <c r="F7" i="64"/>
  <c r="C23" i="63" a="1"/>
  <c r="C23" i="63" s="1"/>
  <c r="G23" i="63" s="1"/>
  <c r="H23" i="63" s="1"/>
  <c r="C22" i="63" a="1"/>
  <c r="C22" i="63" s="1"/>
  <c r="G22" i="63" s="1"/>
  <c r="H22" i="63" s="1"/>
  <c r="C21" i="63" a="1"/>
  <c r="C21" i="63" s="1"/>
  <c r="G21" i="63" s="1"/>
  <c r="F15" i="63"/>
  <c r="B15" i="63"/>
  <c r="F11" i="63"/>
  <c r="F7" i="63"/>
  <c r="C23" i="62" a="1"/>
  <c r="C23" i="62" s="1"/>
  <c r="G23" i="62" s="1"/>
  <c r="H23" i="62" s="1"/>
  <c r="C22" i="62" a="1"/>
  <c r="C22" i="62" s="1"/>
  <c r="G22" i="62" s="1"/>
  <c r="H22" i="62" s="1"/>
  <c r="C21" i="62" a="1"/>
  <c r="C21" i="62" s="1"/>
  <c r="G21" i="62" s="1"/>
  <c r="F15" i="62"/>
  <c r="B15" i="62"/>
  <c r="F11" i="62"/>
  <c r="F7" i="62"/>
  <c r="C23" i="61" a="1"/>
  <c r="C23" i="61" s="1"/>
  <c r="G23" i="61" s="1"/>
  <c r="H23" i="61" s="1"/>
  <c r="C22" i="61" a="1"/>
  <c r="C22" i="61" s="1"/>
  <c r="G22" i="61" s="1"/>
  <c r="H22" i="61" s="1"/>
  <c r="C21" i="61" a="1"/>
  <c r="C21" i="61" s="1"/>
  <c r="G21" i="61" s="1"/>
  <c r="F15" i="61"/>
  <c r="B15" i="61"/>
  <c r="F11" i="61"/>
  <c r="F7" i="61"/>
  <c r="C23" i="60" a="1"/>
  <c r="C23" i="60" s="1"/>
  <c r="G23" i="60" s="1"/>
  <c r="H23" i="60" s="1"/>
  <c r="C22" i="60" a="1"/>
  <c r="C22" i="60" s="1"/>
  <c r="G22" i="60" s="1"/>
  <c r="H22" i="60" s="1"/>
  <c r="C21" i="60" a="1"/>
  <c r="C21" i="60" s="1"/>
  <c r="G21" i="60" s="1"/>
  <c r="F15" i="60"/>
  <c r="B15" i="60"/>
  <c r="F11" i="60"/>
  <c r="F7" i="60"/>
  <c r="C23" i="59" a="1"/>
  <c r="C23" i="59" s="1"/>
  <c r="G23" i="59" s="1"/>
  <c r="H23" i="59" s="1"/>
  <c r="C22" i="59" a="1"/>
  <c r="C22" i="59" s="1"/>
  <c r="G22" i="59" s="1"/>
  <c r="H22" i="59" s="1"/>
  <c r="C21" i="59" a="1"/>
  <c r="C21" i="59" s="1"/>
  <c r="G21" i="59" s="1"/>
  <c r="F15" i="59"/>
  <c r="B15" i="59"/>
  <c r="F11" i="59"/>
  <c r="F7" i="59"/>
  <c r="C23" i="58" a="1"/>
  <c r="C23" i="58" s="1"/>
  <c r="G23" i="58" s="1"/>
  <c r="H23" i="58" s="1"/>
  <c r="C22" i="58" a="1"/>
  <c r="C22" i="58" s="1"/>
  <c r="G22" i="58" s="1"/>
  <c r="H22" i="58" s="1"/>
  <c r="C21" i="58" a="1"/>
  <c r="C21" i="58" s="1"/>
  <c r="G21" i="58" s="1"/>
  <c r="F15" i="58"/>
  <c r="B15" i="58"/>
  <c r="F11" i="58"/>
  <c r="F7" i="58"/>
  <c r="C23" i="57" a="1"/>
  <c r="C23" i="57" s="1"/>
  <c r="G23" i="57" s="1"/>
  <c r="H23" i="57" s="1"/>
  <c r="C22" i="57" a="1"/>
  <c r="C22" i="57" s="1"/>
  <c r="G22" i="57" s="1"/>
  <c r="H22" i="57" s="1"/>
  <c r="C21" i="57" a="1"/>
  <c r="C21" i="57" s="1"/>
  <c r="G21" i="57" s="1"/>
  <c r="F15" i="57"/>
  <c r="B15" i="57"/>
  <c r="F11" i="57"/>
  <c r="F7" i="57"/>
  <c r="C23" i="50" a="1"/>
  <c r="C23" i="50" s="1"/>
  <c r="G23" i="50" s="1"/>
  <c r="H23" i="50" s="1"/>
  <c r="C22" i="50" a="1"/>
  <c r="C22" i="50" s="1"/>
  <c r="G22" i="50" s="1"/>
  <c r="H22" i="50" s="1"/>
  <c r="C21" i="50" a="1"/>
  <c r="C21" i="50" s="1"/>
  <c r="G21" i="50" s="1"/>
  <c r="F15" i="50"/>
  <c r="B15" i="50"/>
  <c r="F11" i="50"/>
  <c r="F7" i="50"/>
  <c r="C23" i="49" a="1"/>
  <c r="C23" i="49" s="1"/>
  <c r="G23" i="49" s="1"/>
  <c r="H23" i="49" s="1"/>
  <c r="C22" i="49" a="1"/>
  <c r="C22" i="49" s="1"/>
  <c r="G22" i="49" s="1"/>
  <c r="H22" i="49" s="1"/>
  <c r="C21" i="49" a="1"/>
  <c r="C21" i="49" s="1"/>
  <c r="G21" i="49" s="1"/>
  <c r="F15" i="49"/>
  <c r="B15" i="49"/>
  <c r="F11" i="49"/>
  <c r="F7" i="49"/>
  <c r="C23" i="48" a="1"/>
  <c r="C23" i="48" s="1"/>
  <c r="G23" i="48" s="1"/>
  <c r="H23" i="48" s="1"/>
  <c r="C22" i="48" a="1"/>
  <c r="C22" i="48" s="1"/>
  <c r="G22" i="48" s="1"/>
  <c r="H22" i="48" s="1"/>
  <c r="C21" i="48" a="1"/>
  <c r="C21" i="48" s="1"/>
  <c r="G21" i="48" s="1"/>
  <c r="F15" i="48"/>
  <c r="B15" i="48"/>
  <c r="F11" i="48"/>
  <c r="F7" i="48"/>
  <c r="C23" i="47" a="1"/>
  <c r="C23" i="47" s="1"/>
  <c r="G23" i="47" s="1"/>
  <c r="H23" i="47" s="1"/>
  <c r="C22" i="47" a="1"/>
  <c r="C22" i="47" s="1"/>
  <c r="G22" i="47" s="1"/>
  <c r="H22" i="47" s="1"/>
  <c r="C21" i="47" a="1"/>
  <c r="C21" i="47" s="1"/>
  <c r="G21" i="47" s="1"/>
  <c r="F15" i="47"/>
  <c r="B15" i="47"/>
  <c r="F11" i="47"/>
  <c r="F7" i="47"/>
  <c r="C23" i="46" a="1"/>
  <c r="C23" i="46" s="1"/>
  <c r="G23" i="46" s="1"/>
  <c r="H23" i="46" s="1"/>
  <c r="C22" i="46" a="1"/>
  <c r="C22" i="46" s="1"/>
  <c r="G22" i="46" s="1"/>
  <c r="H22" i="46" s="1"/>
  <c r="C21" i="46" a="1"/>
  <c r="C21" i="46" s="1"/>
  <c r="G21" i="46" s="1"/>
  <c r="F15" i="46"/>
  <c r="B15" i="46"/>
  <c r="F11" i="46"/>
  <c r="F7" i="46"/>
  <c r="C23" i="44" a="1"/>
  <c r="C23" i="44" s="1"/>
  <c r="G23" i="44" s="1"/>
  <c r="H23" i="44" s="1"/>
  <c r="C22" i="44" a="1"/>
  <c r="C22" i="44" s="1"/>
  <c r="G22" i="44" s="1"/>
  <c r="H22" i="44" s="1"/>
  <c r="C21" i="44" a="1"/>
  <c r="C21" i="44" s="1"/>
  <c r="G21" i="44" s="1"/>
  <c r="F15" i="44"/>
  <c r="B15" i="44"/>
  <c r="F11" i="44"/>
  <c r="F7" i="44"/>
  <c r="C23" i="43" a="1"/>
  <c r="C23" i="43" s="1"/>
  <c r="G23" i="43" s="1"/>
  <c r="H23" i="43" s="1"/>
  <c r="C22" i="43" a="1"/>
  <c r="C22" i="43" s="1"/>
  <c r="G22" i="43" s="1"/>
  <c r="H22" i="43" s="1"/>
  <c r="C21" i="43" a="1"/>
  <c r="C21" i="43" s="1"/>
  <c r="G21" i="43" s="1"/>
  <c r="F15" i="43"/>
  <c r="B15" i="43"/>
  <c r="F11" i="43"/>
  <c r="F7" i="43"/>
  <c r="C23" i="42" a="1"/>
  <c r="C23" i="42" s="1"/>
  <c r="G23" i="42" s="1"/>
  <c r="H23" i="42" s="1"/>
  <c r="C22" i="42" a="1"/>
  <c r="C22" i="42" s="1"/>
  <c r="G22" i="42" s="1"/>
  <c r="H22" i="42" s="1"/>
  <c r="C21" i="42" a="1"/>
  <c r="C21" i="42" s="1"/>
  <c r="G21" i="42" s="1"/>
  <c r="F15" i="42"/>
  <c r="B15" i="42"/>
  <c r="F11" i="42"/>
  <c r="F7" i="42"/>
  <c r="C23" i="41" a="1"/>
  <c r="C23" i="41" s="1"/>
  <c r="G23" i="41" s="1"/>
  <c r="H23" i="41" s="1"/>
  <c r="C22" i="41" a="1"/>
  <c r="C22" i="41" s="1"/>
  <c r="G22" i="41" s="1"/>
  <c r="H22" i="41" s="1"/>
  <c r="C21" i="41" a="1"/>
  <c r="C21" i="41" s="1"/>
  <c r="G21" i="41" s="1"/>
  <c r="F15" i="41"/>
  <c r="B15" i="41"/>
  <c r="F11" i="41"/>
  <c r="F7" i="41"/>
  <c r="C23" i="40" a="1"/>
  <c r="C23" i="40" s="1"/>
  <c r="G23" i="40" s="1"/>
  <c r="H23" i="40" s="1"/>
  <c r="C22" i="40" a="1"/>
  <c r="C22" i="40" s="1"/>
  <c r="G22" i="40" s="1"/>
  <c r="H22" i="40" s="1"/>
  <c r="C21" i="40" a="1"/>
  <c r="C21" i="40" s="1"/>
  <c r="G21" i="40" s="1"/>
  <c r="F15" i="40"/>
  <c r="B15" i="40"/>
  <c r="F11" i="40"/>
  <c r="F7" i="40"/>
  <c r="C23" i="39" a="1"/>
  <c r="C23" i="39" s="1"/>
  <c r="G23" i="39" s="1"/>
  <c r="H23" i="39" s="1"/>
  <c r="C22" i="39" a="1"/>
  <c r="C22" i="39" s="1"/>
  <c r="G22" i="39" s="1"/>
  <c r="H22" i="39" s="1"/>
  <c r="C21" i="39" a="1"/>
  <c r="C21" i="39" s="1"/>
  <c r="G21" i="39" s="1"/>
  <c r="F15" i="39"/>
  <c r="B15" i="39"/>
  <c r="F11" i="39"/>
  <c r="F7" i="39"/>
  <c r="C23" i="38" a="1"/>
  <c r="C23" i="38" s="1"/>
  <c r="G23" i="38" s="1"/>
  <c r="H23" i="38" s="1"/>
  <c r="C22" i="38" a="1"/>
  <c r="C22" i="38" s="1"/>
  <c r="G22" i="38" s="1"/>
  <c r="H22" i="38" s="1"/>
  <c r="C21" i="38" a="1"/>
  <c r="C21" i="38" s="1"/>
  <c r="G21" i="38" s="1"/>
  <c r="F15" i="38"/>
  <c r="B15" i="38"/>
  <c r="F11" i="38"/>
  <c r="F7" i="38"/>
  <c r="C23" i="37" a="1"/>
  <c r="C23" i="37" s="1"/>
  <c r="G23" i="37" s="1"/>
  <c r="H23" i="37" s="1"/>
  <c r="C22" i="37" a="1"/>
  <c r="C22" i="37" s="1"/>
  <c r="G22" i="37" s="1"/>
  <c r="H22" i="37" s="1"/>
  <c r="C21" i="37" a="1"/>
  <c r="C21" i="37" s="1"/>
  <c r="G21" i="37" s="1"/>
  <c r="F15" i="37"/>
  <c r="B15" i="37"/>
  <c r="F11" i="37"/>
  <c r="F7" i="37"/>
  <c r="C23" i="36" a="1"/>
  <c r="C23" i="36" s="1"/>
  <c r="G23" i="36" s="1"/>
  <c r="H23" i="36" s="1"/>
  <c r="C22" i="36" a="1"/>
  <c r="C22" i="36" s="1"/>
  <c r="G22" i="36" s="1"/>
  <c r="H22" i="36" s="1"/>
  <c r="C21" i="36" a="1"/>
  <c r="C21" i="36" s="1"/>
  <c r="G21" i="36" s="1"/>
  <c r="F15" i="36"/>
  <c r="B15" i="36"/>
  <c r="F11" i="36"/>
  <c r="F7" i="36"/>
  <c r="C23" i="35" a="1"/>
  <c r="C23" i="35" s="1"/>
  <c r="G23" i="35" s="1"/>
  <c r="H23" i="35" s="1"/>
  <c r="C22" i="35" a="1"/>
  <c r="C22" i="35" s="1"/>
  <c r="G22" i="35" s="1"/>
  <c r="H22" i="35" s="1"/>
  <c r="C21" i="35" a="1"/>
  <c r="C21" i="35" s="1"/>
  <c r="G21" i="35" s="1"/>
  <c r="F15" i="35"/>
  <c r="B15" i="35"/>
  <c r="F11" i="35"/>
  <c r="F7" i="35"/>
  <c r="C23" i="34" a="1"/>
  <c r="C23" i="34" s="1"/>
  <c r="G23" i="34" s="1"/>
  <c r="H23" i="34" s="1"/>
  <c r="C22" i="34" a="1"/>
  <c r="C22" i="34" s="1"/>
  <c r="G22" i="34" s="1"/>
  <c r="H22" i="34" s="1"/>
  <c r="C21" i="34" a="1"/>
  <c r="C21" i="34" s="1"/>
  <c r="G21" i="34" s="1"/>
  <c r="F15" i="34"/>
  <c r="B15" i="34"/>
  <c r="F11" i="34"/>
  <c r="F7" i="34"/>
  <c r="C23" i="32" a="1"/>
  <c r="C23" i="32" s="1"/>
  <c r="G23" i="32" s="1"/>
  <c r="H23" i="32" s="1"/>
  <c r="C22" i="32" a="1"/>
  <c r="C22" i="32" s="1"/>
  <c r="G22" i="32" s="1"/>
  <c r="H22" i="32" s="1"/>
  <c r="C21" i="32" a="1"/>
  <c r="C21" i="32" s="1"/>
  <c r="G21" i="32" s="1"/>
  <c r="F15" i="32"/>
  <c r="B15" i="32"/>
  <c r="F11" i="32"/>
  <c r="F7" i="32"/>
  <c r="C23" i="31" a="1"/>
  <c r="C23" i="31" s="1"/>
  <c r="G23" i="31" s="1"/>
  <c r="H23" i="31" s="1"/>
  <c r="C22" i="31" a="1"/>
  <c r="C22" i="31" s="1"/>
  <c r="G22" i="31" s="1"/>
  <c r="H22" i="31" s="1"/>
  <c r="C21" i="31" a="1"/>
  <c r="C21" i="31" s="1"/>
  <c r="G21" i="31" s="1"/>
  <c r="F15" i="31"/>
  <c r="B15" i="31"/>
  <c r="F11" i="31"/>
  <c r="F7" i="31"/>
  <c r="B7" i="96" l="1"/>
  <c r="N3" i="96" s="1"/>
  <c r="H22" i="96"/>
  <c r="B11" i="96" s="1"/>
  <c r="H21" i="95"/>
  <c r="B11" i="95" s="1"/>
  <c r="B7" i="95"/>
  <c r="N3" i="95" s="1"/>
  <c r="H21" i="94"/>
  <c r="B11" i="94" s="1"/>
  <c r="B7" i="94"/>
  <c r="N3" i="94" s="1"/>
  <c r="B7" i="93"/>
  <c r="N3" i="93" s="1"/>
  <c r="H22" i="93"/>
  <c r="B11" i="93" s="1"/>
  <c r="H21" i="92"/>
  <c r="B11" i="92" s="1"/>
  <c r="B7" i="92"/>
  <c r="N3" i="92" s="1"/>
  <c r="B7" i="91"/>
  <c r="N3" i="91" s="1"/>
  <c r="H21" i="91"/>
  <c r="B11" i="91" s="1"/>
  <c r="H21" i="90"/>
  <c r="B11" i="90" s="1"/>
  <c r="B7" i="90"/>
  <c r="N3" i="90" s="1"/>
  <c r="H21" i="89"/>
  <c r="B11" i="89" s="1"/>
  <c r="B7" i="89"/>
  <c r="N3" i="89" s="1"/>
  <c r="H21" i="88"/>
  <c r="B11" i="88" s="1"/>
  <c r="B7" i="88"/>
  <c r="N3" i="88" s="1"/>
  <c r="B7" i="87"/>
  <c r="N3" i="87" s="1"/>
  <c r="H21" i="87"/>
  <c r="B11" i="87" s="1"/>
  <c r="H21" i="86"/>
  <c r="B11" i="86" s="1"/>
  <c r="B7" i="86"/>
  <c r="N3" i="86" s="1"/>
  <c r="H21" i="85"/>
  <c r="B11" i="85" s="1"/>
  <c r="B7" i="85"/>
  <c r="N3" i="85" s="1"/>
  <c r="H21" i="84"/>
  <c r="B11" i="84" s="1"/>
  <c r="B7" i="84"/>
  <c r="N3" i="84" s="1"/>
  <c r="H21" i="83"/>
  <c r="B11" i="83" s="1"/>
  <c r="B7" i="83"/>
  <c r="N3" i="83" s="1"/>
  <c r="H21" i="82"/>
  <c r="B11" i="82" s="1"/>
  <c r="B7" i="82"/>
  <c r="N3" i="82" s="1"/>
  <c r="H21" i="81"/>
  <c r="B11" i="81" s="1"/>
  <c r="B7" i="81"/>
  <c r="N3" i="81" s="1"/>
  <c r="H21" i="80"/>
  <c r="B11" i="80" s="1"/>
  <c r="B7" i="80"/>
  <c r="N3" i="80" s="1"/>
  <c r="H21" i="79"/>
  <c r="B11" i="79" s="1"/>
  <c r="B7" i="79"/>
  <c r="N3" i="79" s="1"/>
  <c r="B7" i="78"/>
  <c r="N3" i="78" s="1"/>
  <c r="H21" i="78"/>
  <c r="B11" i="78" s="1"/>
  <c r="H21" i="77"/>
  <c r="B11" i="77" s="1"/>
  <c r="B7" i="77"/>
  <c r="N3" i="77" s="1"/>
  <c r="H21" i="76"/>
  <c r="B11" i="76" s="1"/>
  <c r="B7" i="76"/>
  <c r="N3" i="76" s="1"/>
  <c r="H21" i="75"/>
  <c r="B11" i="75" s="1"/>
  <c r="B7" i="75"/>
  <c r="N3" i="75" s="1"/>
  <c r="H21" i="74"/>
  <c r="B11" i="74" s="1"/>
  <c r="B7" i="74"/>
  <c r="N3" i="74" s="1"/>
  <c r="H21" i="73"/>
  <c r="B11" i="73" s="1"/>
  <c r="B7" i="73"/>
  <c r="N3" i="73" s="1"/>
  <c r="H21" i="72"/>
  <c r="B11" i="72" s="1"/>
  <c r="B7" i="72"/>
  <c r="N3" i="72" s="1"/>
  <c r="H21" i="71"/>
  <c r="B11" i="71" s="1"/>
  <c r="B7" i="71"/>
  <c r="N3" i="71" s="1"/>
  <c r="H21" i="70"/>
  <c r="B11" i="70" s="1"/>
  <c r="B7" i="70"/>
  <c r="N3" i="70" s="1"/>
  <c r="H21" i="69"/>
  <c r="B11" i="69" s="1"/>
  <c r="B7" i="69"/>
  <c r="N3" i="69" s="1"/>
  <c r="H21" i="68"/>
  <c r="B11" i="68" s="1"/>
  <c r="B7" i="68"/>
  <c r="N3" i="68" s="1"/>
  <c r="H21" i="67"/>
  <c r="B11" i="67" s="1"/>
  <c r="B7" i="67"/>
  <c r="N3" i="67" s="1"/>
  <c r="H21" i="66"/>
  <c r="B11" i="66" s="1"/>
  <c r="B7" i="66"/>
  <c r="N3" i="66" s="1"/>
  <c r="B7" i="65"/>
  <c r="N3" i="65" s="1"/>
  <c r="H21" i="65"/>
  <c r="B11" i="65" s="1"/>
  <c r="H21" i="64"/>
  <c r="B11" i="64" s="1"/>
  <c r="B7" i="64"/>
  <c r="N3" i="64" s="1"/>
  <c r="H21" i="63"/>
  <c r="B11" i="63" s="1"/>
  <c r="B7" i="63"/>
  <c r="N3" i="63" s="1"/>
  <c r="H21" i="62"/>
  <c r="B11" i="62" s="1"/>
  <c r="B7" i="62"/>
  <c r="N3" i="62" s="1"/>
  <c r="H21" i="61"/>
  <c r="B11" i="61" s="1"/>
  <c r="B7" i="61"/>
  <c r="N3" i="61" s="1"/>
  <c r="H21" i="60"/>
  <c r="B11" i="60" s="1"/>
  <c r="B7" i="60"/>
  <c r="N3" i="60" s="1"/>
  <c r="H21" i="59"/>
  <c r="B11" i="59" s="1"/>
  <c r="B7" i="59"/>
  <c r="N3" i="59" s="1"/>
  <c r="H21" i="58"/>
  <c r="B11" i="58" s="1"/>
  <c r="B7" i="58"/>
  <c r="N3" i="58" s="1"/>
  <c r="H21" i="57"/>
  <c r="B11" i="57" s="1"/>
  <c r="B7" i="57"/>
  <c r="N3" i="57" s="1"/>
  <c r="H21" i="50"/>
  <c r="B11" i="50" s="1"/>
  <c r="B7" i="50"/>
  <c r="N3" i="50" s="1"/>
  <c r="H21" i="49"/>
  <c r="B11" i="49" s="1"/>
  <c r="B7" i="49"/>
  <c r="N3" i="49" s="1"/>
  <c r="H21" i="48"/>
  <c r="B11" i="48" s="1"/>
  <c r="B7" i="48"/>
  <c r="N3" i="48" s="1"/>
  <c r="H21" i="47"/>
  <c r="B11" i="47" s="1"/>
  <c r="B7" i="47"/>
  <c r="N3" i="47" s="1"/>
  <c r="H21" i="46"/>
  <c r="B11" i="46" s="1"/>
  <c r="B7" i="46"/>
  <c r="N3" i="46" s="1"/>
  <c r="H21" i="44"/>
  <c r="B11" i="44" s="1"/>
  <c r="B7" i="44"/>
  <c r="N3" i="44" s="1"/>
  <c r="H21" i="43"/>
  <c r="B11" i="43" s="1"/>
  <c r="B7" i="43"/>
  <c r="N3" i="43" s="1"/>
  <c r="H21" i="42"/>
  <c r="B11" i="42" s="1"/>
  <c r="B7" i="42"/>
  <c r="N3" i="42" s="1"/>
  <c r="H21" i="41"/>
  <c r="B11" i="41" s="1"/>
  <c r="B7" i="41"/>
  <c r="N3" i="41" s="1"/>
  <c r="H21" i="40"/>
  <c r="B11" i="40" s="1"/>
  <c r="B7" i="40"/>
  <c r="N3" i="40" s="1"/>
  <c r="H21" i="39"/>
  <c r="B11" i="39" s="1"/>
  <c r="B7" i="39"/>
  <c r="N3" i="39" s="1"/>
  <c r="H21" i="38"/>
  <c r="B11" i="38" s="1"/>
  <c r="B7" i="38"/>
  <c r="N3" i="38" s="1"/>
  <c r="H21" i="37"/>
  <c r="B11" i="37" s="1"/>
  <c r="B7" i="37"/>
  <c r="N3" i="37" s="1"/>
  <c r="H21" i="36"/>
  <c r="B11" i="36" s="1"/>
  <c r="B7" i="36"/>
  <c r="N3" i="36" s="1"/>
  <c r="H21" i="35"/>
  <c r="B11" i="35" s="1"/>
  <c r="B7" i="35"/>
  <c r="N3" i="35" s="1"/>
  <c r="H21" i="34"/>
  <c r="B11" i="34" s="1"/>
  <c r="B7" i="34"/>
  <c r="N3" i="34" s="1"/>
  <c r="H21" i="32"/>
  <c r="B11" i="32" s="1"/>
  <c r="B7" i="32"/>
  <c r="N3" i="32" s="1"/>
  <c r="H21" i="31"/>
  <c r="B11" i="31" s="1"/>
  <c r="B7" i="31"/>
  <c r="N3" i="31" s="1"/>
  <c r="C23" i="30" a="1"/>
  <c r="C23" i="30" s="1"/>
  <c r="G23" i="30" s="1"/>
  <c r="H23" i="30" s="1"/>
  <c r="C22" i="30" a="1"/>
  <c r="C22" i="30" s="1"/>
  <c r="G22" i="30" s="1"/>
  <c r="C21" i="30" a="1"/>
  <c r="C21" i="30" s="1"/>
  <c r="G21" i="30" s="1"/>
  <c r="H21" i="30" s="1"/>
  <c r="F15" i="30"/>
  <c r="B15" i="30"/>
  <c r="F11" i="30"/>
  <c r="F7" i="30"/>
  <c r="C23" i="29" a="1"/>
  <c r="C23" i="29" s="1"/>
  <c r="G23" i="29" s="1"/>
  <c r="H23" i="29" s="1"/>
  <c r="C22" i="29" a="1"/>
  <c r="C22" i="29" s="1"/>
  <c r="G22" i="29" s="1"/>
  <c r="H22" i="29" s="1"/>
  <c r="C21" i="29" a="1"/>
  <c r="C21" i="29" s="1"/>
  <c r="G21" i="29" s="1"/>
  <c r="F15" i="29"/>
  <c r="B15" i="29"/>
  <c r="F11" i="29"/>
  <c r="F7" i="29"/>
  <c r="C23" i="28" a="1"/>
  <c r="C23" i="28" s="1"/>
  <c r="G23" i="28" s="1"/>
  <c r="H23" i="28" s="1"/>
  <c r="C22" i="28" a="1"/>
  <c r="C22" i="28" s="1"/>
  <c r="G22" i="28" s="1"/>
  <c r="H22" i="28" s="1"/>
  <c r="C21" i="28" a="1"/>
  <c r="C21" i="28" s="1"/>
  <c r="G21" i="28" s="1"/>
  <c r="F15" i="28"/>
  <c r="B15" i="28"/>
  <c r="F11" i="28"/>
  <c r="F7" i="28"/>
  <c r="C23" i="27" a="1"/>
  <c r="C23" i="27" s="1"/>
  <c r="G23" i="27" s="1"/>
  <c r="H23" i="27" s="1"/>
  <c r="C22" i="27" a="1"/>
  <c r="C22" i="27" s="1"/>
  <c r="G22" i="27" s="1"/>
  <c r="H22" i="27" s="1"/>
  <c r="C21" i="27" a="1"/>
  <c r="C21" i="27" s="1"/>
  <c r="G21" i="27" s="1"/>
  <c r="F15" i="27"/>
  <c r="B15" i="27"/>
  <c r="F11" i="27"/>
  <c r="F7" i="27"/>
  <c r="B7" i="30" l="1"/>
  <c r="N3" i="30" s="1"/>
  <c r="H22" i="30"/>
  <c r="B11" i="30" s="1"/>
  <c r="B7" i="29"/>
  <c r="N3" i="29" s="1"/>
  <c r="H21" i="29"/>
  <c r="B11" i="29" s="1"/>
  <c r="H21" i="28"/>
  <c r="B11" i="28" s="1"/>
  <c r="B7" i="28"/>
  <c r="N3" i="28" s="1"/>
  <c r="H21" i="27"/>
  <c r="B11" i="27" s="1"/>
  <c r="B7" i="27"/>
  <c r="N3" i="27" s="1"/>
  <c r="C23" i="26" l="1" a="1"/>
  <c r="C23" i="26" s="1"/>
  <c r="G23" i="26" s="1"/>
  <c r="H23" i="26" s="1"/>
  <c r="C22" i="26" a="1"/>
  <c r="C22" i="26" s="1"/>
  <c r="G22" i="26" s="1"/>
  <c r="H22" i="26" s="1"/>
  <c r="C21" i="26" a="1"/>
  <c r="C21" i="26" s="1"/>
  <c r="G21" i="26" s="1"/>
  <c r="F15" i="26"/>
  <c r="B15" i="26"/>
  <c r="F11" i="26"/>
  <c r="F7" i="26"/>
  <c r="C23" i="15" a="1"/>
  <c r="C23" i="15" s="1"/>
  <c r="G23" i="15" s="1"/>
  <c r="H23" i="15" s="1"/>
  <c r="C22" i="15" a="1"/>
  <c r="C22" i="15" s="1"/>
  <c r="G22" i="15" s="1"/>
  <c r="H22" i="15" s="1"/>
  <c r="C21" i="15" a="1"/>
  <c r="C21" i="15" s="1"/>
  <c r="G21" i="15" s="1"/>
  <c r="F15" i="15"/>
  <c r="B15" i="15"/>
  <c r="F11" i="15"/>
  <c r="F7" i="15"/>
  <c r="C23" i="14" a="1"/>
  <c r="C23" i="14" s="1"/>
  <c r="G23" i="14" s="1"/>
  <c r="H23" i="14" s="1"/>
  <c r="C22" i="14" a="1"/>
  <c r="C22" i="14" s="1"/>
  <c r="G22" i="14" s="1"/>
  <c r="H22" i="14" s="1"/>
  <c r="C21" i="14" a="1"/>
  <c r="C21" i="14" s="1"/>
  <c r="G21" i="14" s="1"/>
  <c r="F15" i="14"/>
  <c r="B15" i="14"/>
  <c r="F11" i="14"/>
  <c r="F7" i="14"/>
  <c r="C23" i="13" a="1"/>
  <c r="C23" i="13" s="1"/>
  <c r="G23" i="13" s="1"/>
  <c r="H23" i="13" s="1"/>
  <c r="C22" i="13" a="1"/>
  <c r="C22" i="13" s="1"/>
  <c r="G22" i="13" s="1"/>
  <c r="H22" i="13" s="1"/>
  <c r="C21" i="13" a="1"/>
  <c r="C21" i="13" s="1"/>
  <c r="G21" i="13" s="1"/>
  <c r="F15" i="13"/>
  <c r="B15" i="13"/>
  <c r="F11" i="13"/>
  <c r="F7" i="13"/>
  <c r="C23" i="12" a="1"/>
  <c r="C23" i="12" s="1"/>
  <c r="G23" i="12" s="1"/>
  <c r="H23" i="12" s="1"/>
  <c r="C22" i="12" a="1"/>
  <c r="C22" i="12" s="1"/>
  <c r="G22" i="12" s="1"/>
  <c r="H22" i="12" s="1"/>
  <c r="C21" i="12" a="1"/>
  <c r="C21" i="12" s="1"/>
  <c r="G21" i="12" s="1"/>
  <c r="F15" i="12"/>
  <c r="B15" i="12"/>
  <c r="F11" i="12"/>
  <c r="F7" i="12"/>
  <c r="C23" i="10" a="1"/>
  <c r="C23" i="10" s="1"/>
  <c r="G23" i="10" s="1"/>
  <c r="H23" i="10" s="1"/>
  <c r="C22" i="10" a="1"/>
  <c r="C22" i="10" s="1"/>
  <c r="G22" i="10" s="1"/>
  <c r="H22" i="10" s="1"/>
  <c r="C21" i="10" a="1"/>
  <c r="C21" i="10" s="1"/>
  <c r="G21" i="10" s="1"/>
  <c r="F15" i="10"/>
  <c r="B15" i="10"/>
  <c r="F11" i="10"/>
  <c r="F7" i="10"/>
  <c r="C23" i="9" a="1"/>
  <c r="C23" i="9" s="1"/>
  <c r="G23" i="9" s="1"/>
  <c r="H23" i="9" s="1"/>
  <c r="C22" i="9" a="1"/>
  <c r="C22" i="9" s="1"/>
  <c r="G22" i="9" s="1"/>
  <c r="H22" i="9" s="1"/>
  <c r="C21" i="9" a="1"/>
  <c r="C21" i="9" s="1"/>
  <c r="G21" i="9" s="1"/>
  <c r="F15" i="9"/>
  <c r="B15" i="9"/>
  <c r="F11" i="9"/>
  <c r="F7" i="9"/>
  <c r="AD102" i="8"/>
  <c r="AB102" i="8"/>
  <c r="Y102" i="8"/>
  <c r="R102" i="8"/>
  <c r="P102" i="8"/>
  <c r="AD101" i="8"/>
  <c r="AB101" i="8"/>
  <c r="Y101" i="8"/>
  <c r="R101" i="8"/>
  <c r="P101" i="8"/>
  <c r="AD100" i="8"/>
  <c r="AB100" i="8"/>
  <c r="Y100" i="8"/>
  <c r="R100" i="8"/>
  <c r="P100" i="8"/>
  <c r="AD99" i="8"/>
  <c r="AB99" i="8"/>
  <c r="Y99" i="8"/>
  <c r="R99" i="8"/>
  <c r="P99" i="8"/>
  <c r="AD98" i="8"/>
  <c r="AB98" i="8"/>
  <c r="Y98" i="8"/>
  <c r="R98" i="8"/>
  <c r="P98" i="8"/>
  <c r="AD97" i="8"/>
  <c r="AB97" i="8"/>
  <c r="Y97" i="8"/>
  <c r="R97" i="8"/>
  <c r="P97" i="8"/>
  <c r="AD96" i="8"/>
  <c r="AB96" i="8"/>
  <c r="Y96" i="8"/>
  <c r="R96" i="8"/>
  <c r="P96" i="8"/>
  <c r="AD95" i="8"/>
  <c r="AB95" i="8"/>
  <c r="Y95" i="8"/>
  <c r="R95" i="8"/>
  <c r="P95" i="8"/>
  <c r="AD94" i="8"/>
  <c r="AB94" i="8"/>
  <c r="Y94" i="8"/>
  <c r="R94" i="8"/>
  <c r="P94" i="8"/>
  <c r="AD93" i="8"/>
  <c r="AB93" i="8"/>
  <c r="Y93" i="8"/>
  <c r="R93" i="8"/>
  <c r="P93" i="8"/>
  <c r="AD92" i="8"/>
  <c r="AB92" i="8"/>
  <c r="Y92" i="8"/>
  <c r="R92" i="8"/>
  <c r="P92" i="8"/>
  <c r="AD91" i="8"/>
  <c r="AB91" i="8"/>
  <c r="Y91" i="8"/>
  <c r="R91" i="8"/>
  <c r="P91" i="8"/>
  <c r="AD90" i="8"/>
  <c r="AB90" i="8"/>
  <c r="Y90" i="8"/>
  <c r="R90" i="8"/>
  <c r="P90" i="8"/>
  <c r="AD89" i="8"/>
  <c r="AB89" i="8"/>
  <c r="Y89" i="8"/>
  <c r="P89" i="8"/>
  <c r="AD88" i="8"/>
  <c r="AB88" i="8"/>
  <c r="Y88" i="8"/>
  <c r="R88" i="8"/>
  <c r="P88" i="8"/>
  <c r="AD87" i="8"/>
  <c r="AB87" i="8"/>
  <c r="Y87" i="8"/>
  <c r="R87" i="8"/>
  <c r="P87" i="8"/>
  <c r="AD86" i="8"/>
  <c r="AB86" i="8"/>
  <c r="Y86" i="8"/>
  <c r="R86" i="8"/>
  <c r="P86" i="8"/>
  <c r="AD85" i="8"/>
  <c r="AB85" i="8"/>
  <c r="Y85" i="8"/>
  <c r="R85" i="8"/>
  <c r="P85" i="8"/>
  <c r="AD84" i="8"/>
  <c r="AB84" i="8"/>
  <c r="Y84" i="8"/>
  <c r="R84" i="8"/>
  <c r="P84" i="8"/>
  <c r="AD83" i="8"/>
  <c r="AB83" i="8"/>
  <c r="Y83" i="8"/>
  <c r="P83" i="8"/>
  <c r="AD82" i="8"/>
  <c r="AB82" i="8"/>
  <c r="Y82" i="8"/>
  <c r="P82" i="8"/>
  <c r="AD81" i="8"/>
  <c r="AB81" i="8"/>
  <c r="Y81" i="8"/>
  <c r="P81" i="8"/>
  <c r="AD80" i="8"/>
  <c r="AB80" i="8"/>
  <c r="Y80" i="8"/>
  <c r="P80" i="8"/>
  <c r="AD79" i="8"/>
  <c r="AB79" i="8"/>
  <c r="Y79" i="8"/>
  <c r="R79" i="8"/>
  <c r="P79" i="8"/>
  <c r="AD78" i="8"/>
  <c r="AB78" i="8"/>
  <c r="Y78" i="8"/>
  <c r="R78" i="8"/>
  <c r="P78" i="8"/>
  <c r="AD77" i="8"/>
  <c r="AB77" i="8"/>
  <c r="Y77" i="8"/>
  <c r="R77" i="8"/>
  <c r="P77" i="8"/>
  <c r="AD76" i="8"/>
  <c r="AB76" i="8"/>
  <c r="Y76" i="8"/>
  <c r="R76" i="8"/>
  <c r="P76" i="8"/>
  <c r="AD75" i="8"/>
  <c r="AB75" i="8"/>
  <c r="Y75" i="8"/>
  <c r="R75" i="8"/>
  <c r="P75" i="8"/>
  <c r="AD74" i="8"/>
  <c r="AB74" i="8"/>
  <c r="Y74" i="8"/>
  <c r="R74" i="8"/>
  <c r="P74" i="8"/>
  <c r="AD73" i="8"/>
  <c r="AB73" i="8"/>
  <c r="Y73" i="8"/>
  <c r="R73" i="8"/>
  <c r="P73" i="8"/>
  <c r="AD72" i="8"/>
  <c r="AB72" i="8"/>
  <c r="Y72" i="8"/>
  <c r="R72" i="8"/>
  <c r="P72" i="8"/>
  <c r="AD71" i="8"/>
  <c r="AB71" i="8"/>
  <c r="Y71" i="8"/>
  <c r="R71" i="8"/>
  <c r="P71" i="8"/>
  <c r="AD70" i="8"/>
  <c r="AB70" i="8"/>
  <c r="Y70" i="8"/>
  <c r="R70" i="8"/>
  <c r="P70" i="8"/>
  <c r="AD69" i="8"/>
  <c r="AB69" i="8"/>
  <c r="Y69" i="8"/>
  <c r="R69" i="8"/>
  <c r="P69" i="8"/>
  <c r="AD68" i="8"/>
  <c r="AB68" i="8"/>
  <c r="Y68" i="8"/>
  <c r="S68" i="8"/>
  <c r="R68" i="8"/>
  <c r="P68" i="8"/>
  <c r="AD67" i="8"/>
  <c r="AB67" i="8"/>
  <c r="Y67" i="8"/>
  <c r="R67" i="8"/>
  <c r="P67" i="8"/>
  <c r="AD66" i="8"/>
  <c r="AB66" i="8"/>
  <c r="Y66" i="8"/>
  <c r="R66" i="8"/>
  <c r="P66" i="8"/>
  <c r="AD65" i="8"/>
  <c r="AB65" i="8"/>
  <c r="Y65" i="8"/>
  <c r="R65" i="8"/>
  <c r="P65" i="8"/>
  <c r="AD64" i="8"/>
  <c r="AB64" i="8"/>
  <c r="Y64" i="8"/>
  <c r="R64" i="8"/>
  <c r="P64" i="8"/>
  <c r="AD63" i="8"/>
  <c r="AB63" i="8"/>
  <c r="Y63" i="8"/>
  <c r="R63" i="8"/>
  <c r="P63" i="8"/>
  <c r="AD62" i="8"/>
  <c r="AB62" i="8"/>
  <c r="Y62" i="8"/>
  <c r="R62" i="8"/>
  <c r="P62" i="8"/>
  <c r="AD61" i="8"/>
  <c r="AB61" i="8"/>
  <c r="Y61" i="8"/>
  <c r="R61" i="8"/>
  <c r="P61" i="8"/>
  <c r="AD60" i="8"/>
  <c r="AB60" i="8"/>
  <c r="Y60" i="8"/>
  <c r="R60" i="8"/>
  <c r="P60" i="8"/>
  <c r="AD59" i="8"/>
  <c r="AB59" i="8"/>
  <c r="Y59" i="8"/>
  <c r="R59" i="8"/>
  <c r="P59" i="8"/>
  <c r="AD58" i="8"/>
  <c r="AB58" i="8"/>
  <c r="Y58" i="8"/>
  <c r="R58" i="8"/>
  <c r="P58" i="8"/>
  <c r="AD57" i="8"/>
  <c r="AB57" i="8"/>
  <c r="Y57" i="8"/>
  <c r="R57" i="8"/>
  <c r="P57" i="8"/>
  <c r="AD56" i="8"/>
  <c r="AB56" i="8"/>
  <c r="Y56" i="8"/>
  <c r="R56" i="8"/>
  <c r="P56" i="8"/>
  <c r="AD55" i="8"/>
  <c r="AB55" i="8"/>
  <c r="Y55" i="8"/>
  <c r="R55" i="8"/>
  <c r="P55" i="8"/>
  <c r="AD54" i="8"/>
  <c r="AB54" i="8"/>
  <c r="Y54" i="8"/>
  <c r="R54" i="8"/>
  <c r="P54" i="8"/>
  <c r="AD53" i="8"/>
  <c r="AB53" i="8"/>
  <c r="Y53" i="8"/>
  <c r="R53" i="8"/>
  <c r="P53" i="8"/>
  <c r="AD52" i="8"/>
  <c r="AB52" i="8"/>
  <c r="Y52" i="8"/>
  <c r="R52" i="8"/>
  <c r="P52" i="8"/>
  <c r="AD51" i="8"/>
  <c r="AB51" i="8"/>
  <c r="Y51" i="8"/>
  <c r="R51" i="8"/>
  <c r="AD50" i="8"/>
  <c r="AB50" i="8"/>
  <c r="Y50" i="8"/>
  <c r="R50" i="8"/>
  <c r="P50" i="8"/>
  <c r="AD49" i="8"/>
  <c r="AB49" i="8"/>
  <c r="Y49" i="8"/>
  <c r="R49" i="8"/>
  <c r="P49" i="8"/>
  <c r="AD48" i="8"/>
  <c r="AB48" i="8"/>
  <c r="Y48" i="8"/>
  <c r="R48" i="8"/>
  <c r="AD47" i="8"/>
  <c r="AB47" i="8"/>
  <c r="Y47" i="8"/>
  <c r="R47" i="8"/>
  <c r="AD46" i="8"/>
  <c r="AB46" i="8"/>
  <c r="Y46" i="8"/>
  <c r="R46" i="8"/>
  <c r="P46" i="8"/>
  <c r="AD45" i="8"/>
  <c r="AB45" i="8"/>
  <c r="Y45" i="8"/>
  <c r="R45" i="8"/>
  <c r="P45" i="8"/>
  <c r="AD44" i="8"/>
  <c r="AB44" i="8"/>
  <c r="Y44" i="8"/>
  <c r="R44" i="8"/>
  <c r="P44" i="8"/>
  <c r="AD43" i="8"/>
  <c r="AB43" i="8"/>
  <c r="Y43" i="8"/>
  <c r="R43" i="8"/>
  <c r="AD42" i="8"/>
  <c r="AB42" i="8"/>
  <c r="Y42" i="8"/>
  <c r="R42" i="8"/>
  <c r="P42" i="8"/>
  <c r="AD41" i="8"/>
  <c r="AB41" i="8"/>
  <c r="Y41" i="8"/>
  <c r="R41" i="8"/>
  <c r="P41" i="8"/>
  <c r="AD40" i="8"/>
  <c r="AB40" i="8"/>
  <c r="Y40" i="8"/>
  <c r="R40" i="8"/>
  <c r="P40" i="8"/>
  <c r="AD39" i="8"/>
  <c r="AB39" i="8"/>
  <c r="Y39" i="8"/>
  <c r="R39" i="8"/>
  <c r="P39" i="8"/>
  <c r="AD38" i="8"/>
  <c r="AB38" i="8"/>
  <c r="Y38" i="8"/>
  <c r="R38" i="8"/>
  <c r="P38" i="8"/>
  <c r="AD37" i="8"/>
  <c r="AB37" i="8"/>
  <c r="Y37" i="8"/>
  <c r="R37" i="8"/>
  <c r="P37" i="8"/>
  <c r="AD36" i="8"/>
  <c r="AB36" i="8"/>
  <c r="Y36" i="8"/>
  <c r="P36" i="8"/>
  <c r="AD35" i="8"/>
  <c r="AB35" i="8"/>
  <c r="Y35" i="8"/>
  <c r="R35" i="8"/>
  <c r="P35" i="8"/>
  <c r="AD34" i="8"/>
  <c r="AB34" i="8"/>
  <c r="Y34" i="8"/>
  <c r="R34" i="8"/>
  <c r="P34" i="8"/>
  <c r="AD33" i="8"/>
  <c r="AB33" i="8"/>
  <c r="Y33" i="8"/>
  <c r="R33" i="8"/>
  <c r="P33" i="8"/>
  <c r="AD32" i="8"/>
  <c r="P32" i="8"/>
  <c r="AD31" i="8"/>
  <c r="AB31" i="8"/>
  <c r="Y31" i="8"/>
  <c r="R31" i="8"/>
  <c r="P31" i="8"/>
  <c r="AD30" i="8"/>
  <c r="AB30" i="8"/>
  <c r="Y30" i="8"/>
  <c r="R30" i="8"/>
  <c r="P30" i="8"/>
  <c r="AD29" i="8"/>
  <c r="AB29" i="8"/>
  <c r="Y29" i="8"/>
  <c r="P29" i="8"/>
  <c r="AD28" i="8"/>
  <c r="AB28" i="8"/>
  <c r="Y28" i="8"/>
  <c r="R28" i="8"/>
  <c r="P28" i="8"/>
  <c r="AD27" i="8"/>
  <c r="AB27" i="8"/>
  <c r="Y27" i="8"/>
  <c r="R27" i="8"/>
  <c r="P27" i="8"/>
  <c r="AD26" i="8"/>
  <c r="AB26" i="8"/>
  <c r="Y26" i="8"/>
  <c r="R26" i="8"/>
  <c r="AD25" i="8"/>
  <c r="AB25" i="8"/>
  <c r="Y25" i="8"/>
  <c r="R25" i="8"/>
  <c r="AD24" i="8"/>
  <c r="AB24" i="8"/>
  <c r="Y24" i="8"/>
  <c r="P24" i="8"/>
  <c r="AD23" i="8"/>
  <c r="AB23" i="8"/>
  <c r="Y23" i="8"/>
  <c r="R23" i="8"/>
  <c r="P23" i="8"/>
  <c r="AD22" i="8"/>
  <c r="AB22" i="8"/>
  <c r="Y22" i="8"/>
  <c r="R22" i="8"/>
  <c r="P22" i="8"/>
  <c r="AD21" i="8"/>
  <c r="AB21" i="8"/>
  <c r="Y21" i="8"/>
  <c r="R21" i="8"/>
  <c r="P21" i="8"/>
  <c r="AD20" i="8"/>
  <c r="AB20" i="8"/>
  <c r="Y20" i="8"/>
  <c r="R20" i="8"/>
  <c r="P20" i="8"/>
  <c r="AD19" i="8"/>
  <c r="AB19" i="8"/>
  <c r="P19" i="8"/>
  <c r="AD18" i="8"/>
  <c r="AB18" i="8"/>
  <c r="Y18" i="8"/>
  <c r="R18" i="8"/>
  <c r="P18" i="8"/>
  <c r="AD17" i="8"/>
  <c r="AB17" i="8"/>
  <c r="Y17" i="8"/>
  <c r="R17" i="8"/>
  <c r="P17" i="8"/>
  <c r="AD16" i="8"/>
  <c r="AB16" i="8"/>
  <c r="Y16" i="8"/>
  <c r="R16" i="8"/>
  <c r="AD15" i="8"/>
  <c r="AB15" i="8"/>
  <c r="Y15" i="8"/>
  <c r="P15" i="8"/>
  <c r="AD14" i="8"/>
  <c r="AB14" i="8"/>
  <c r="Y14" i="8"/>
  <c r="P14" i="8"/>
  <c r="AD13" i="8"/>
  <c r="AB13" i="8"/>
  <c r="Y13" i="8"/>
  <c r="R13" i="8"/>
  <c r="P13" i="8"/>
  <c r="AD12" i="8"/>
  <c r="AB12" i="8"/>
  <c r="Y12" i="8"/>
  <c r="R12" i="8"/>
  <c r="P12" i="8"/>
  <c r="AD11" i="8"/>
  <c r="AB11" i="8"/>
  <c r="Y11" i="8"/>
  <c r="R11" i="8"/>
  <c r="P11" i="8"/>
  <c r="AD10" i="8"/>
  <c r="AB10" i="8"/>
  <c r="Y10" i="8"/>
  <c r="R10" i="8"/>
  <c r="P10" i="8"/>
  <c r="AD9" i="8"/>
  <c r="AB9" i="8"/>
  <c r="Y9" i="8"/>
  <c r="R9" i="8"/>
  <c r="P9" i="8"/>
  <c r="AD8" i="8"/>
  <c r="AB8" i="8"/>
  <c r="Y8" i="8"/>
  <c r="R8" i="8"/>
  <c r="P8" i="8"/>
  <c r="AD7" i="8"/>
  <c r="AB7" i="8"/>
  <c r="Y7" i="8"/>
  <c r="R7" i="8"/>
  <c r="P7" i="8"/>
  <c r="AD6" i="8"/>
  <c r="AB6" i="8"/>
  <c r="Y6" i="8"/>
  <c r="R6" i="8"/>
  <c r="P6" i="8"/>
  <c r="AD5" i="8"/>
  <c r="AB5" i="8"/>
  <c r="Y5" i="8"/>
  <c r="R5" i="8"/>
  <c r="P5" i="8"/>
  <c r="AD4" i="8"/>
  <c r="AB4" i="8"/>
  <c r="Y4" i="8"/>
  <c r="P4" i="8"/>
  <c r="AD3" i="8"/>
  <c r="AB3" i="8"/>
  <c r="Y3" i="8"/>
  <c r="P3" i="8"/>
  <c r="AD2" i="8"/>
  <c r="AB2" i="8"/>
  <c r="Y2" i="8"/>
  <c r="R2" i="8"/>
  <c r="P2" i="8"/>
  <c r="H21" i="26" l="1"/>
  <c r="B11" i="26" s="1"/>
  <c r="B7" i="26"/>
  <c r="N3" i="26" s="1"/>
  <c r="H21" i="15"/>
  <c r="B11" i="15" s="1"/>
  <c r="B7" i="15"/>
  <c r="N3" i="15" s="1"/>
  <c r="H21" i="14"/>
  <c r="B11" i="14" s="1"/>
  <c r="B7" i="14"/>
  <c r="N3" i="14" s="1"/>
  <c r="H21" i="13"/>
  <c r="B11" i="13" s="1"/>
  <c r="B7" i="13"/>
  <c r="N3" i="13" s="1"/>
  <c r="H21" i="12"/>
  <c r="B11" i="12" s="1"/>
  <c r="B7" i="12"/>
  <c r="N3" i="12" s="1"/>
  <c r="B7" i="10"/>
  <c r="N3" i="10" s="1"/>
  <c r="H21" i="10"/>
  <c r="B11" i="10" s="1"/>
  <c r="H21" i="9"/>
  <c r="B11" i="9" s="1"/>
  <c r="B7" i="9"/>
  <c r="N3" i="9" s="1"/>
  <c r="L4" i="7" l="1"/>
  <c r="L5" i="7"/>
  <c r="L6" i="7"/>
  <c r="L7" i="7"/>
  <c r="L8" i="7"/>
  <c r="L9" i="7"/>
  <c r="L10" i="7"/>
  <c r="L11" i="7"/>
  <c r="L12" i="7"/>
  <c r="L13" i="7"/>
  <c r="L3" i="7"/>
  <c r="K14" i="7"/>
  <c r="J14" i="7"/>
  <c r="B20" i="7" s="1"/>
  <c r="I14" i="7"/>
  <c r="H14" i="7"/>
  <c r="G14" i="7"/>
  <c r="F14" i="7"/>
  <c r="E14" i="7"/>
  <c r="B19" i="7" s="1"/>
  <c r="D14" i="7"/>
  <c r="C14" i="7"/>
  <c r="B14" i="7"/>
  <c r="AA23" i="4"/>
  <c r="X23" i="4"/>
  <c r="P23" i="4"/>
  <c r="AA22" i="4"/>
  <c r="X22" i="4"/>
  <c r="P22" i="4"/>
  <c r="AA21" i="4"/>
  <c r="X21" i="4"/>
  <c r="P21" i="4"/>
  <c r="W20" i="4"/>
  <c r="P20" i="4"/>
  <c r="W19" i="4"/>
  <c r="P19" i="4"/>
  <c r="V18" i="4"/>
  <c r="V17" i="4"/>
  <c r="V16" i="4"/>
  <c r="V15" i="4"/>
  <c r="F15" i="1"/>
  <c r="F11" i="1"/>
  <c r="F7" i="1"/>
  <c r="B21" i="7" l="1"/>
  <c r="L14" i="7"/>
  <c r="B18" i="7"/>
  <c r="B22" i="7" s="1"/>
  <c r="B15" i="1"/>
  <c r="C6" i="2"/>
  <c r="C5" i="2"/>
  <c r="C4" i="2"/>
  <c r="C21" i="1" l="1" a="1"/>
  <c r="C21" i="1" s="1"/>
  <c r="G21" i="1" s="1"/>
  <c r="C22" i="1" a="1"/>
  <c r="C22" i="1" s="1"/>
  <c r="G22" i="1" s="1"/>
  <c r="C23" i="1" a="1"/>
  <c r="C23" i="1" s="1"/>
  <c r="G23" i="1" s="1"/>
  <c r="H21" i="1" l="1"/>
  <c r="H22" i="1"/>
  <c r="H23" i="1"/>
  <c r="B11" i="1" l="1"/>
  <c r="B7" i="1"/>
  <c r="N3" i="1" s="1"/>
</calcChain>
</file>

<file path=xl/sharedStrings.xml><?xml version="1.0" encoding="utf-8"?>
<sst xmlns="http://schemas.openxmlformats.org/spreadsheetml/2006/main" count="5570" uniqueCount="703">
  <si>
    <t>ÉLÉMENT</t>
  </si>
  <si>
    <t>COÛT</t>
  </si>
  <si>
    <t>REMARQUES</t>
  </si>
  <si>
    <t>LITRE(S) AUX 100</t>
  </si>
  <si>
    <t>MONTANT</t>
  </si>
  <si>
    <t>LITRES</t>
  </si>
  <si>
    <t>COMPTEUR KILOMÉTRIQUE</t>
  </si>
  <si>
    <t>CONSOMMATION MOYENNE</t>
  </si>
  <si>
    <t>COÛT TOTAL CARBURANT</t>
  </si>
  <si>
    <t>CARBURANT</t>
  </si>
  <si>
    <t>ENTRETIEN</t>
  </si>
  <si>
    <t>KILOMÉTRAGE PRÉC.</t>
  </si>
  <si>
    <t>Vidange</t>
  </si>
  <si>
    <t>Entretien à 5 000 km</t>
  </si>
  <si>
    <t>COÛT DE L’ENTRETIEN</t>
  </si>
  <si>
    <t>TOTAL</t>
  </si>
  <si>
    <t>LITRES DE CARBURANT</t>
  </si>
  <si>
    <t>DÉBUT KILOMÉTRAGE :</t>
  </si>
  <si>
    <t>Alignement</t>
  </si>
  <si>
    <t>CARBURANT</t>
  </si>
  <si>
    <t>ENTRETIEN</t>
  </si>
  <si>
    <t>PRÊT</t>
  </si>
  <si>
    <t>***Cette feuille doit rester masquée***</t>
  </si>
  <si>
    <t>DATE</t>
  </si>
  <si>
    <t>REPARATION</t>
  </si>
  <si>
    <t>Amortisseur</t>
  </si>
  <si>
    <t>COÛT DE REPARATION</t>
  </si>
  <si>
    <t>KILOMÉTRAGE TOTAL :</t>
  </si>
  <si>
    <t>Colonne1</t>
  </si>
  <si>
    <t>KILOMÉTRAGE EFFECTUE</t>
  </si>
  <si>
    <t>Peinture</t>
  </si>
  <si>
    <t>KM EFFECTUE</t>
  </si>
  <si>
    <t>COMPTEUR KILOMÉTRIQUE2</t>
  </si>
  <si>
    <t>Marque</t>
  </si>
  <si>
    <t>Immat</t>
  </si>
  <si>
    <t xml:space="preserve">Type </t>
  </si>
  <si>
    <t xml:space="preserve">Genre </t>
  </si>
  <si>
    <t xml:space="preserve">Precision du genre </t>
  </si>
  <si>
    <t>Nb de places</t>
  </si>
  <si>
    <t xml:space="preserve">Fonction du véhicule </t>
  </si>
  <si>
    <t>Propriétaire</t>
  </si>
  <si>
    <t xml:space="preserve">Direction </t>
  </si>
  <si>
    <t xml:space="preserve">Service </t>
  </si>
  <si>
    <t>Pôle</t>
  </si>
  <si>
    <t>Equipe</t>
  </si>
  <si>
    <t>Utilisateur</t>
  </si>
  <si>
    <t xml:space="preserve">Energie </t>
  </si>
  <si>
    <t>Kilométrage Décembre  2022</t>
  </si>
  <si>
    <t>Kilométrage parcouru en  2022</t>
  </si>
  <si>
    <t>Kilométrage Décembre  2021</t>
  </si>
  <si>
    <t>Kilométrage parcouru en  2021</t>
  </si>
  <si>
    <t>Kilométrage Décembre  2020</t>
  </si>
  <si>
    <t>Kilométrage parcouru en  2020</t>
  </si>
  <si>
    <t xml:space="preserve">Kilométrage parcouru en  2019 </t>
  </si>
  <si>
    <t>Etat mécanique  sur 10</t>
  </si>
  <si>
    <t>Etat intérieure sur 10</t>
  </si>
  <si>
    <t>Etat carrosserie sur 10</t>
  </si>
  <si>
    <t>Etat  général sur 30</t>
  </si>
  <si>
    <t>Etat de propreté int sur 10</t>
  </si>
  <si>
    <t>Etat de propreté ext  sur 10</t>
  </si>
  <si>
    <t>Note  propreté sur 20</t>
  </si>
  <si>
    <t xml:space="preserve">Année de mise en service </t>
  </si>
  <si>
    <t>Age du véhicule</t>
  </si>
  <si>
    <t>Commentaire</t>
  </si>
  <si>
    <t>Commentaires</t>
  </si>
  <si>
    <t>Caterpillar</t>
  </si>
  <si>
    <t>432 F</t>
  </si>
  <si>
    <t>Tracto</t>
  </si>
  <si>
    <t>Engin</t>
  </si>
  <si>
    <t>Chargeur</t>
  </si>
  <si>
    <t xml:space="preserve">Travaux chantier </t>
  </si>
  <si>
    <t>Ville</t>
  </si>
  <si>
    <t>DST</t>
  </si>
  <si>
    <t>Espace Public</t>
  </si>
  <si>
    <t>CTM-Pru</t>
  </si>
  <si>
    <t>PRU exploitation</t>
  </si>
  <si>
    <t>GNR</t>
  </si>
  <si>
    <t xml:space="preserve">Elevateur </t>
  </si>
  <si>
    <t xml:space="preserve">Chariot </t>
  </si>
  <si>
    <t>Chariot élévateur</t>
  </si>
  <si>
    <t>Déplac matériel</t>
  </si>
  <si>
    <t>CTM-ULES</t>
  </si>
  <si>
    <t>Evémentiel pôle</t>
  </si>
  <si>
    <t>Gaz</t>
  </si>
  <si>
    <t>Vitre  toit se décolle</t>
  </si>
  <si>
    <t xml:space="preserve">A vérifier </t>
  </si>
  <si>
    <t>Mini pelle</t>
  </si>
  <si>
    <t>Citroën</t>
  </si>
  <si>
    <t>392 CBP 44</t>
  </si>
  <si>
    <t xml:space="preserve">Jumpy </t>
  </si>
  <si>
    <t>VU</t>
  </si>
  <si>
    <t>Utili moyen volume</t>
  </si>
  <si>
    <t>3 Places</t>
  </si>
  <si>
    <t>Trans matériel</t>
  </si>
  <si>
    <t>CTM-UPE</t>
  </si>
  <si>
    <t>Chef d'équipe</t>
  </si>
  <si>
    <t>L Le Fur</t>
  </si>
  <si>
    <t>GO</t>
  </si>
  <si>
    <t xml:space="preserve">Plus de 15 ans </t>
  </si>
  <si>
    <t>VU Elec</t>
  </si>
  <si>
    <t>394 CBP 44</t>
  </si>
  <si>
    <t xml:space="preserve">D Tassin </t>
  </si>
  <si>
    <t>Plus de 15 ans gros problème moteur véhicule pas fiable</t>
  </si>
  <si>
    <t>948 CHJ 44</t>
  </si>
  <si>
    <t>C 3</t>
  </si>
  <si>
    <t>VP</t>
  </si>
  <si>
    <t>5 Portes</t>
  </si>
  <si>
    <t>5 Places</t>
  </si>
  <si>
    <t xml:space="preserve">Trans personnes </t>
  </si>
  <si>
    <t>Patrimoine bâti</t>
  </si>
  <si>
    <t>Pôle Ingénierie</t>
  </si>
  <si>
    <t>O Cartier</t>
  </si>
  <si>
    <t>Ess/ CNV</t>
  </si>
  <si>
    <t>Bonbonnes de gaz perimé en 2028</t>
  </si>
  <si>
    <t xml:space="preserve">AF-088-WC </t>
  </si>
  <si>
    <t xml:space="preserve">Berlingo </t>
  </si>
  <si>
    <t>PetitT Volume</t>
  </si>
  <si>
    <t>Equipements Sportifs</t>
  </si>
  <si>
    <t>Siége  av brulure cigarette, pas entretenue au niveau propreté</t>
  </si>
  <si>
    <t>VU élect</t>
  </si>
  <si>
    <t>CSM</t>
  </si>
  <si>
    <t>FX-316-PB</t>
  </si>
  <si>
    <t>Remorque</t>
  </si>
  <si>
    <t>Trans signa</t>
  </si>
  <si>
    <t xml:space="preserve">PRU </t>
  </si>
  <si>
    <t>Dacia</t>
  </si>
  <si>
    <t>CH-484-MJ</t>
  </si>
  <si>
    <t xml:space="preserve">Dacia </t>
  </si>
  <si>
    <t>pick up</t>
  </si>
  <si>
    <t>2 Places</t>
  </si>
  <si>
    <t>Ramassage déchets</t>
  </si>
  <si>
    <t>Pru propreté urbaine</t>
  </si>
  <si>
    <t>Siége ch, aile AVG,plaque AR</t>
  </si>
  <si>
    <t>FW-145-KS</t>
  </si>
  <si>
    <t>Duster</t>
  </si>
  <si>
    <t xml:space="preserve"> 5 Portes </t>
  </si>
  <si>
    <t>5  Places</t>
  </si>
  <si>
    <t>DAGC</t>
  </si>
  <si>
    <t>Police Municipale</t>
  </si>
  <si>
    <t>Police</t>
  </si>
  <si>
    <t xml:space="preserve">Pôle </t>
  </si>
  <si>
    <t>GPL/Ess</t>
  </si>
  <si>
    <t>Devoys</t>
  </si>
  <si>
    <t>Gyro broyeur</t>
  </si>
  <si>
    <t>Engin attellé</t>
  </si>
  <si>
    <t>Nett chemin vert</t>
  </si>
  <si>
    <t>Dépendence verte</t>
  </si>
  <si>
    <t>Ecim</t>
  </si>
  <si>
    <t>ET-976-RM</t>
  </si>
  <si>
    <t>remorque</t>
  </si>
  <si>
    <t>Remorque Echafaudage</t>
  </si>
  <si>
    <t xml:space="preserve"> Travaux en hauteur</t>
  </si>
  <si>
    <t>Pôle Gestion Pat Bâti</t>
  </si>
  <si>
    <t xml:space="preserve">Batiment pôle </t>
  </si>
  <si>
    <t>Manuel</t>
  </si>
  <si>
    <t>Ferrari</t>
  </si>
  <si>
    <t>EF-414-YC</t>
  </si>
  <si>
    <t xml:space="preserve">Tondeuse </t>
  </si>
  <si>
    <t>Autoportée</t>
  </si>
  <si>
    <t>Tonte</t>
  </si>
  <si>
    <t>Espace vert secteur est</t>
  </si>
  <si>
    <t>Feux ARD cassé, giro. Fil apparant, support poignée déboité</t>
  </si>
  <si>
    <t>Equivalent</t>
  </si>
  <si>
    <t>FK-844-DE</t>
  </si>
  <si>
    <t>Terrains de foot</t>
  </si>
  <si>
    <t>Feux ARG abîmé</t>
  </si>
  <si>
    <t>Fiat</t>
  </si>
  <si>
    <t>Scudo</t>
  </si>
  <si>
    <t>km élévé + de 15 ans véhicule arréte le 05/06/2021</t>
  </si>
  <si>
    <t>Génie</t>
  </si>
  <si>
    <t>GR 12</t>
  </si>
  <si>
    <t>Nacelle</t>
  </si>
  <si>
    <t>DACP</t>
  </si>
  <si>
    <t>Athanor</t>
  </si>
  <si>
    <t>Technique</t>
  </si>
  <si>
    <t>Athanor pôle</t>
  </si>
  <si>
    <t>Elect</t>
  </si>
  <si>
    <t>Goupil</t>
  </si>
  <si>
    <t>EB-847-NJ</t>
  </si>
  <si>
    <t>PetitT Volume benne</t>
  </si>
  <si>
    <t>Elec</t>
  </si>
  <si>
    <t>Grillo</t>
  </si>
  <si>
    <t>DG-784-HV</t>
  </si>
  <si>
    <t>Espace vert secteur ouest</t>
  </si>
  <si>
    <t>Peinture ,pneu av usé, cable feux ARD apparant</t>
  </si>
  <si>
    <t xml:space="preserve">Equivalent </t>
  </si>
  <si>
    <t>Hege</t>
  </si>
  <si>
    <t>Herse</t>
  </si>
  <si>
    <t>Terrain foot</t>
  </si>
  <si>
    <t>Iveco</t>
  </si>
  <si>
    <t>783 BPS 44</t>
  </si>
  <si>
    <t>Daily</t>
  </si>
  <si>
    <t xml:space="preserve">Fourgon </t>
  </si>
  <si>
    <t>TCE</t>
  </si>
  <si>
    <t>Menuiserie</t>
  </si>
  <si>
    <t xml:space="preserve">km élévé + de 15 ans chassîs corrossion perforante importante </t>
  </si>
  <si>
    <t xml:space="preserve">VU Fourgon </t>
  </si>
  <si>
    <t>AX-425-YE</t>
  </si>
  <si>
    <t>Benne</t>
  </si>
  <si>
    <t xml:space="preserve">Trans matériaux </t>
  </si>
  <si>
    <t>peinture carroserie, tapis sol, siége ch</t>
  </si>
  <si>
    <t>VU /benne</t>
  </si>
  <si>
    <t>EK-800-LK</t>
  </si>
  <si>
    <t>Camion</t>
  </si>
  <si>
    <t>PL</t>
  </si>
  <si>
    <t>PRU pôle</t>
  </si>
  <si>
    <t>km élevé + de 15 ans, aspect vieillissant, feux ARD</t>
  </si>
  <si>
    <t>JCB</t>
  </si>
  <si>
    <t>VTM 160</t>
  </si>
  <si>
    <t>Compacteur</t>
  </si>
  <si>
    <t xml:space="preserve">2 Billes </t>
  </si>
  <si>
    <t>CTM pôle</t>
  </si>
  <si>
    <t>Capot Avant enfoncé</t>
  </si>
  <si>
    <t>Kioti</t>
  </si>
  <si>
    <t>Tracteur</t>
  </si>
  <si>
    <t>Espace vert</t>
  </si>
  <si>
    <t>Espace vert pôle</t>
  </si>
  <si>
    <t>Kubota</t>
  </si>
  <si>
    <t>Tonte mulching</t>
  </si>
  <si>
    <t>Plus de 15 ans  vehicule arreté le 30/07/2021</t>
  </si>
  <si>
    <t>383 AZQ 44</t>
  </si>
  <si>
    <t>AH-179-MG</t>
  </si>
  <si>
    <t>Lider</t>
  </si>
  <si>
    <t>FY-347-SM</t>
  </si>
  <si>
    <t>Trans Tondeuse</t>
  </si>
  <si>
    <t>Espace vert pôle est</t>
  </si>
  <si>
    <t>Magnum</t>
  </si>
  <si>
    <t>782 YB 44</t>
  </si>
  <si>
    <t xml:space="preserve">Remorque </t>
  </si>
  <si>
    <t>Transport barrières</t>
  </si>
  <si>
    <t>Modifié transport des barriéres</t>
  </si>
  <si>
    <t>manitou</t>
  </si>
  <si>
    <t xml:space="preserve">Manuscopique </t>
  </si>
  <si>
    <t>Massey</t>
  </si>
  <si>
    <t>FM-250-NY</t>
  </si>
  <si>
    <t>Elagage</t>
  </si>
  <si>
    <t>Morgnieux</t>
  </si>
  <si>
    <t xml:space="preserve">Aspire feuille </t>
  </si>
  <si>
    <t>Engi attelé</t>
  </si>
  <si>
    <t>EV</t>
  </si>
  <si>
    <t>Aspen 4 T</t>
  </si>
  <si>
    <t>Niftylift</t>
  </si>
  <si>
    <t>FY-093-MV</t>
  </si>
  <si>
    <t>Nacelle sur batterie</t>
  </si>
  <si>
    <t>Noremat</t>
  </si>
  <si>
    <t>BM 14.22</t>
  </si>
  <si>
    <t>Broyeur</t>
  </si>
  <si>
    <t xml:space="preserve">Broyeur de branches </t>
  </si>
  <si>
    <t>M 57 t</t>
  </si>
  <si>
    <t>Elagueuse</t>
  </si>
  <si>
    <t>Elageuse</t>
  </si>
  <si>
    <t>Heures élévées + de 15 ans</t>
  </si>
  <si>
    <t>Noval</t>
  </si>
  <si>
    <t>941 BAR 44</t>
  </si>
  <si>
    <t>CTM</t>
  </si>
  <si>
    <t>Opel</t>
  </si>
  <si>
    <t>DH-206-AZ</t>
  </si>
  <si>
    <t xml:space="preserve">Vivaro </t>
  </si>
  <si>
    <t>5 portes</t>
  </si>
  <si>
    <t>9 Places</t>
  </si>
  <si>
    <t xml:space="preserve">Europcar </t>
  </si>
  <si>
    <t>DEJS</t>
  </si>
  <si>
    <t>Enfance Jeunesse Prévention</t>
  </si>
  <si>
    <t>Espace jeune</t>
  </si>
  <si>
    <t>Go</t>
  </si>
  <si>
    <t>Rayure coté D</t>
  </si>
  <si>
    <t>Fin de contrat 02/07/2022</t>
  </si>
  <si>
    <t>x</t>
  </si>
  <si>
    <t>loc longue durée</t>
  </si>
  <si>
    <t>DH-710-PX</t>
  </si>
  <si>
    <t>Siége ch rapé, rayure coté D</t>
  </si>
  <si>
    <t>Peugeot</t>
  </si>
  <si>
    <t>758 CJV 44</t>
  </si>
  <si>
    <t>Partner</t>
  </si>
  <si>
    <t>Chef de Pôle</t>
  </si>
  <si>
    <t>Pôle Bati</t>
  </si>
  <si>
    <t>km élévé + de 15 ans</t>
  </si>
  <si>
    <t>Chaise musicale</t>
  </si>
  <si>
    <t>FP-419-BG</t>
  </si>
  <si>
    <t>Expert</t>
  </si>
  <si>
    <t>Com 2000</t>
  </si>
  <si>
    <t>Service des Sports</t>
  </si>
  <si>
    <t>Transport association</t>
  </si>
  <si>
    <t xml:space="preserve">Associations </t>
  </si>
  <si>
    <t>GC-503-RW</t>
  </si>
  <si>
    <t>E 208</t>
  </si>
  <si>
    <t>5 places</t>
  </si>
  <si>
    <t>rétro g rayé</t>
  </si>
  <si>
    <t>GC-518-RW</t>
  </si>
  <si>
    <t>Responsable CTM</t>
  </si>
  <si>
    <t>Ravo</t>
  </si>
  <si>
    <t>Ravo 540 xl</t>
  </si>
  <si>
    <t>Ravo 540</t>
  </si>
  <si>
    <t>Balayeuse</t>
  </si>
  <si>
    <t>CTM-PRu</t>
  </si>
  <si>
    <t>167400€ achat 2016</t>
  </si>
  <si>
    <t>Renault</t>
  </si>
  <si>
    <t>397 CBP 44</t>
  </si>
  <si>
    <t>Clio</t>
  </si>
  <si>
    <t xml:space="preserve"> 5 Portes</t>
  </si>
  <si>
    <t xml:space="preserve">Espace public </t>
  </si>
  <si>
    <t xml:space="preserve">Chef  d'équipe </t>
  </si>
  <si>
    <t>Pôle EV</t>
  </si>
  <si>
    <t>km élévé + de 15 ans problème de boîte de vitesse</t>
  </si>
  <si>
    <t>VL Elec</t>
  </si>
  <si>
    <t>452 CJV 44</t>
  </si>
  <si>
    <t xml:space="preserve">Trafic </t>
  </si>
  <si>
    <t>Pb/élec</t>
  </si>
  <si>
    <t>Plombier</t>
  </si>
  <si>
    <t>Siége chauffeur  défoncé</t>
  </si>
  <si>
    <t>580 BJT 44</t>
  </si>
  <si>
    <t xml:space="preserve">Fauchage </t>
  </si>
  <si>
    <t>AB-660-AH</t>
  </si>
  <si>
    <t>Heures élévées</t>
  </si>
  <si>
    <t>???????</t>
  </si>
  <si>
    <t xml:space="preserve">AC-110-JX </t>
  </si>
  <si>
    <t>Master</t>
  </si>
  <si>
    <t>carrosserie à reprendre,benne Hs plus de CT</t>
  </si>
  <si>
    <t xml:space="preserve">AX-064-LF </t>
  </si>
  <si>
    <t>3 Portes</t>
  </si>
  <si>
    <t>Service Enfance-VieSco</t>
  </si>
  <si>
    <t>Vie Scolaire</t>
  </si>
  <si>
    <t>L Vachon</t>
  </si>
  <si>
    <t>AX-109-LF</t>
  </si>
  <si>
    <t>Restauration Scolaire</t>
  </si>
  <si>
    <t>D Cheval</t>
  </si>
  <si>
    <t xml:space="preserve">moquette  changer en   2022 , trou cigarette sur siége </t>
  </si>
  <si>
    <t>BB- 520-QV</t>
  </si>
  <si>
    <t>BM-729-RX</t>
  </si>
  <si>
    <t>PRU signalisation</t>
  </si>
  <si>
    <t>Porte D, rouille carrosserie</t>
  </si>
  <si>
    <t>BP-250-QF</t>
  </si>
  <si>
    <t xml:space="preserve">Modus </t>
  </si>
  <si>
    <t>CCAS</t>
  </si>
  <si>
    <t>pool CCAS</t>
  </si>
  <si>
    <t xml:space="preserve">Pas d'entretien carrosserie </t>
  </si>
  <si>
    <t>BR-045-HT</t>
  </si>
  <si>
    <t>Fougon pick up</t>
  </si>
  <si>
    <t>siége ch</t>
  </si>
  <si>
    <t>BT-923-WC</t>
  </si>
  <si>
    <t xml:space="preserve">Grand volume </t>
  </si>
  <si>
    <t>Rayure caisse, reprise du plancher et rep trou sur coté ainsi que les passage de roues en 2023</t>
  </si>
  <si>
    <t>BW-700-AX</t>
  </si>
  <si>
    <t>DGS</t>
  </si>
  <si>
    <t>A Prissard</t>
  </si>
  <si>
    <t xml:space="preserve">Carrosserie D </t>
  </si>
  <si>
    <t>CG-073-NK</t>
  </si>
  <si>
    <t>Carrosserie D + porte AR</t>
  </si>
  <si>
    <t>CG-480-XA</t>
  </si>
  <si>
    <t>Kangoo</t>
  </si>
  <si>
    <t xml:space="preserve">PRU cimetiére </t>
  </si>
  <si>
    <t xml:space="preserve">JL Perel </t>
  </si>
  <si>
    <t>CH-270-BW</t>
  </si>
  <si>
    <t xml:space="preserve">Trappe de réservoir </t>
  </si>
  <si>
    <t>CJ-328-GE</t>
  </si>
  <si>
    <t>Siége ch, bandeau D + choc D</t>
  </si>
  <si>
    <t>CJ-830-GE</t>
  </si>
  <si>
    <t>Siége ch, pare cycliste G ,plaque AR</t>
  </si>
  <si>
    <t>CL-647-MS</t>
  </si>
  <si>
    <t xml:space="preserve">Twingo </t>
  </si>
  <si>
    <t>Ingénierie et GDP</t>
  </si>
  <si>
    <t>JL Loyer</t>
  </si>
  <si>
    <t xml:space="preserve">Ess </t>
  </si>
  <si>
    <t>Feux AVD, pt choc AV et ARD</t>
  </si>
  <si>
    <t>CV-919-VA</t>
  </si>
  <si>
    <t>Ess</t>
  </si>
  <si>
    <t>CW-861-AN</t>
  </si>
  <si>
    <t xml:space="preserve"> 5 Places</t>
  </si>
  <si>
    <t>Pool VL DST-HdV</t>
  </si>
  <si>
    <t>Pool VL DST</t>
  </si>
  <si>
    <t xml:space="preserve">Carrosserrie ARD, carrosserie pas entretenue  </t>
  </si>
  <si>
    <t>CY-449-SB</t>
  </si>
  <si>
    <t>Plaque AR, clignotant rétro G</t>
  </si>
  <si>
    <t>EM-185-KL</t>
  </si>
  <si>
    <t>Zoé 40kwh</t>
  </si>
  <si>
    <t xml:space="preserve">Siège AVD taché, carrosserie pas entretenue </t>
  </si>
  <si>
    <t>EM-206-KL</t>
  </si>
  <si>
    <t xml:space="preserve">Zoé 40kwh </t>
  </si>
  <si>
    <t>DUA</t>
  </si>
  <si>
    <t>Service Urbanisme</t>
  </si>
  <si>
    <t>Urbanisme</t>
  </si>
  <si>
    <t>FC-494-SX</t>
  </si>
  <si>
    <t>Electricien</t>
  </si>
  <si>
    <t>Pare choc AVD enfoncé</t>
  </si>
  <si>
    <t>FG-375-DN</t>
  </si>
  <si>
    <t>PRU peinture routière</t>
  </si>
  <si>
    <t>FK-719-DZ</t>
  </si>
  <si>
    <t>Parc auto / magasin</t>
  </si>
  <si>
    <t xml:space="preserve">J Poitevin </t>
  </si>
  <si>
    <t>FL-220-EJ</t>
  </si>
  <si>
    <t>FL-237-NS</t>
  </si>
  <si>
    <t>Camion grue</t>
  </si>
  <si>
    <t>Plateau/ grue</t>
  </si>
  <si>
    <t>FW-087-NX</t>
  </si>
  <si>
    <t>Technique sport MDLF</t>
  </si>
  <si>
    <t xml:space="preserve">Sport  éducateur </t>
  </si>
  <si>
    <t>FW-177-NX</t>
  </si>
  <si>
    <t>Petit choc porte AR</t>
  </si>
  <si>
    <t>FW-519-NB</t>
  </si>
  <si>
    <t xml:space="preserve">Batiment </t>
  </si>
  <si>
    <t>FW-532-NB</t>
  </si>
  <si>
    <t>FX-745-WS</t>
  </si>
  <si>
    <t>rétroviseur + clignotant G cassé</t>
  </si>
  <si>
    <t>FZ-652-TS</t>
  </si>
  <si>
    <t>Benne /grue</t>
  </si>
  <si>
    <t>FZ-764-DV</t>
  </si>
  <si>
    <t>Zoé 52kwh</t>
  </si>
  <si>
    <t>Diac  Loc</t>
  </si>
  <si>
    <t>Citoyenneté</t>
  </si>
  <si>
    <t>Régie Cimetières</t>
  </si>
  <si>
    <t>A Audrain</t>
  </si>
  <si>
    <t>Fin de contrat mai 2025</t>
  </si>
  <si>
    <t xml:space="preserve">Loc Cimetiére </t>
  </si>
  <si>
    <t>GD-225-SP</t>
  </si>
  <si>
    <t>Mairie</t>
  </si>
  <si>
    <t>Elec/Essence</t>
  </si>
  <si>
    <t>GD-356-SP</t>
  </si>
  <si>
    <t>GD-113-ZD</t>
  </si>
  <si>
    <t>Pôle CTM</t>
  </si>
  <si>
    <t xml:space="preserve">trou cigarette banquette droite </t>
  </si>
  <si>
    <t>GE-875-SH</t>
  </si>
  <si>
    <t>Bat</t>
  </si>
  <si>
    <t xml:space="preserve">Renault </t>
  </si>
  <si>
    <t xml:space="preserve"> 2 Places</t>
  </si>
  <si>
    <t xml:space="preserve">carrosserie à reprendre (caisse) bandeau changer en 2022 à refaire </t>
  </si>
  <si>
    <t>RSA</t>
  </si>
  <si>
    <t>586 CNQ 44</t>
  </si>
  <si>
    <t>Saris</t>
  </si>
  <si>
    <t>FY-319-PJ</t>
  </si>
  <si>
    <t>SMA</t>
  </si>
  <si>
    <t>Lynx 2465</t>
  </si>
  <si>
    <t>Sorin</t>
  </si>
  <si>
    <t>AH-952-BF</t>
  </si>
  <si>
    <t>Podium</t>
  </si>
  <si>
    <t>Manif</t>
  </si>
  <si>
    <t>Videlman</t>
  </si>
  <si>
    <t>Décompacteur</t>
  </si>
  <si>
    <t xml:space="preserve">Décompacteur </t>
  </si>
  <si>
    <t>Volkswagen</t>
  </si>
  <si>
    <t>DJ-659-TG</t>
  </si>
  <si>
    <t>Caddy</t>
  </si>
  <si>
    <t xml:space="preserve">G legal </t>
  </si>
  <si>
    <t>Fin de contrat 15/09/2022</t>
  </si>
  <si>
    <t>DX-853-PM</t>
  </si>
  <si>
    <t>Transporteur</t>
  </si>
  <si>
    <t xml:space="preserve">Espace Public </t>
  </si>
  <si>
    <t xml:space="preserve">km élévé </t>
  </si>
  <si>
    <t>Assoc (pub)</t>
  </si>
  <si>
    <t>Volvo</t>
  </si>
  <si>
    <t>BB-926-VP</t>
  </si>
  <si>
    <t>Benne/ empirole</t>
  </si>
  <si>
    <t xml:space="preserve">Transport engins </t>
  </si>
  <si>
    <t>BL 71</t>
  </si>
  <si>
    <t xml:space="preserve">Tracto </t>
  </si>
  <si>
    <t xml:space="preserve">Pas d'entretien journalier </t>
  </si>
  <si>
    <t>BS-541-HS</t>
  </si>
  <si>
    <t xml:space="preserve">siége ch, pare cycliste, pare choc av </t>
  </si>
  <si>
    <t>Yamaha</t>
  </si>
  <si>
    <t>424 BVS44</t>
  </si>
  <si>
    <t>Moto</t>
  </si>
  <si>
    <t>2 roues</t>
  </si>
  <si>
    <t>Patrouille</t>
  </si>
  <si>
    <t>425 BVS44</t>
  </si>
  <si>
    <t>Porte engin</t>
  </si>
  <si>
    <t>Pru pôle</t>
  </si>
  <si>
    <t xml:space="preserve">Vélo </t>
  </si>
  <si>
    <t>Vélo Electrique</t>
  </si>
  <si>
    <t xml:space="preserve">Dépl pt distance </t>
  </si>
  <si>
    <t xml:space="preserve">CCAS </t>
  </si>
  <si>
    <t>Pool CCAS</t>
  </si>
  <si>
    <t>VTT</t>
  </si>
  <si>
    <t xml:space="preserve">Police </t>
  </si>
  <si>
    <t xml:space="preserve">MLF </t>
  </si>
  <si>
    <t>Pool VL HdV</t>
  </si>
  <si>
    <t xml:space="preserve">Nb  de places </t>
  </si>
  <si>
    <t>Kilométrage parcouru en  2018</t>
  </si>
  <si>
    <t>Etat  général sur 20</t>
  </si>
  <si>
    <t>BQ-871-RS</t>
  </si>
  <si>
    <t>7 Places</t>
  </si>
  <si>
    <t>665AZJ 44</t>
  </si>
  <si>
    <t>VU F</t>
  </si>
  <si>
    <t xml:space="preserve">fourgon </t>
  </si>
  <si>
    <t>Transport matériel</t>
  </si>
  <si>
    <t>886 BDE 44</t>
  </si>
  <si>
    <t>Jumpy</t>
  </si>
  <si>
    <t>7 places</t>
  </si>
  <si>
    <t>420BQC44</t>
  </si>
  <si>
    <t>Astreinte</t>
  </si>
  <si>
    <t>CTM Astreinte</t>
  </si>
  <si>
    <t>139 BKH 44</t>
  </si>
  <si>
    <t>Pelle</t>
  </si>
  <si>
    <t>PRU</t>
  </si>
  <si>
    <t>Technique  CTM</t>
  </si>
  <si>
    <t>4992  ZS 44</t>
  </si>
  <si>
    <t>Benne/ grue</t>
  </si>
  <si>
    <t>Espace Vert</t>
  </si>
  <si>
    <t>Technique EV</t>
  </si>
  <si>
    <t xml:space="preserve">Grue </t>
  </si>
  <si>
    <t>Grue</t>
  </si>
  <si>
    <t>PM</t>
  </si>
  <si>
    <t>AG-583-ZN</t>
  </si>
  <si>
    <t>Esp vert</t>
  </si>
  <si>
    <t>FB-245-YW</t>
  </si>
  <si>
    <t xml:space="preserve">Zoé 300 km </t>
  </si>
  <si>
    <t>Ad générale</t>
  </si>
  <si>
    <t>Cimetière</t>
  </si>
  <si>
    <t>Fin de contrat 2022</t>
  </si>
  <si>
    <t>1015xj44</t>
  </si>
  <si>
    <t>Plus utilisé</t>
  </si>
  <si>
    <t>Comp HS</t>
  </si>
  <si>
    <t>Vente aux enchére prévu</t>
  </si>
  <si>
    <t>154ANB44</t>
  </si>
  <si>
    <t>Express</t>
  </si>
  <si>
    <t>Evémentiel serrurerie</t>
  </si>
  <si>
    <t>Véhicule arrété</t>
  </si>
  <si>
    <t>535 BEM 44</t>
  </si>
  <si>
    <t>Ph MAIGRET</t>
  </si>
  <si>
    <t>406 AXG 44</t>
  </si>
  <si>
    <t>VL Ess/ GPL</t>
  </si>
  <si>
    <t>542CBE44</t>
  </si>
  <si>
    <t xml:space="preserve">VU /fourgon </t>
  </si>
  <si>
    <t>781 BPS 44</t>
  </si>
  <si>
    <t>Maçon</t>
  </si>
  <si>
    <t>375 BFE 44</t>
  </si>
  <si>
    <t>pool VL DST</t>
  </si>
  <si>
    <t>FX-381-HF</t>
  </si>
  <si>
    <t>Sortie de parc 2020</t>
  </si>
  <si>
    <t>Sortie de parc 2021</t>
  </si>
  <si>
    <t>Kilométrage</t>
  </si>
  <si>
    <t xml:space="preserve">Remplacement </t>
  </si>
  <si>
    <t xml:space="preserve">Jumpy 392 </t>
  </si>
  <si>
    <t>Jumpy 394</t>
  </si>
  <si>
    <t>Master BM 729</t>
  </si>
  <si>
    <t>Tondeuse Grillo</t>
  </si>
  <si>
    <t>Daily 783 BPS</t>
  </si>
  <si>
    <t>Partner 758 CJV</t>
  </si>
  <si>
    <t>Tracteur AB-660 LH</t>
  </si>
  <si>
    <t>Elageuse MT 57</t>
  </si>
  <si>
    <t>Balayeuse Ravo 540</t>
  </si>
  <si>
    <t xml:space="preserve">Daily AX-425 </t>
  </si>
  <si>
    <t xml:space="preserve"> C3 948 CJH</t>
  </si>
  <si>
    <t>Clio CV-919-VA</t>
  </si>
  <si>
    <t>Iveco EX-800-LK</t>
  </si>
  <si>
    <t>Tondeuse  EF-814-Yc</t>
  </si>
  <si>
    <t xml:space="preserve">Duster Police </t>
  </si>
  <si>
    <t xml:space="preserve">Véhicule supplémentaire suite embauche </t>
  </si>
  <si>
    <t>Budget maxi / an</t>
  </si>
  <si>
    <t xml:space="preserve">Mairie </t>
  </si>
  <si>
    <t xml:space="preserve">ATHANOR </t>
  </si>
  <si>
    <t>Chauffeur</t>
  </si>
  <si>
    <t xml:space="preserve">Responsable </t>
  </si>
  <si>
    <t>Equipe Sport</t>
  </si>
  <si>
    <t>Responsable</t>
  </si>
  <si>
    <t xml:space="preserve">E 208 </t>
  </si>
  <si>
    <t>BQ-149 -QC</t>
  </si>
  <si>
    <t>Electrique</t>
  </si>
  <si>
    <t>G legal</t>
  </si>
  <si>
    <t>Vélo</t>
  </si>
  <si>
    <t xml:space="preserve">Clio </t>
  </si>
  <si>
    <t>C Marien</t>
  </si>
  <si>
    <t>Sudo</t>
  </si>
  <si>
    <t>17 BWL</t>
  </si>
  <si>
    <t>Arrêter</t>
  </si>
  <si>
    <t>Tracto Volvo BL 71</t>
  </si>
  <si>
    <t xml:space="preserve">Nacelle </t>
  </si>
  <si>
    <t>Vivaro</t>
  </si>
  <si>
    <t>AX-064-LF</t>
  </si>
  <si>
    <t xml:space="preserve">L Vachon </t>
  </si>
  <si>
    <t xml:space="preserve">Mini pelle </t>
  </si>
  <si>
    <t>Clio  hybride GD-356--SP</t>
  </si>
  <si>
    <t xml:space="preserve">Zoé </t>
  </si>
  <si>
    <t>424 BVS 44</t>
  </si>
  <si>
    <t xml:space="preserve">Kangoo </t>
  </si>
  <si>
    <t>F Bonneau</t>
  </si>
  <si>
    <t>Berlingo</t>
  </si>
  <si>
    <t>AF-088-WC</t>
  </si>
  <si>
    <t xml:space="preserve">Signalisation </t>
  </si>
  <si>
    <t>Cylindre</t>
  </si>
  <si>
    <t>C3</t>
  </si>
  <si>
    <t>948 CJH 44</t>
  </si>
  <si>
    <t>Ol Cartier</t>
  </si>
  <si>
    <t>Sport</t>
  </si>
  <si>
    <t>425 BVS 44</t>
  </si>
  <si>
    <t>Electricitien</t>
  </si>
  <si>
    <t>Mini bus</t>
  </si>
  <si>
    <t>Master Benne</t>
  </si>
  <si>
    <t xml:space="preserve">Engin </t>
  </si>
  <si>
    <t>VL</t>
  </si>
  <si>
    <t>Trafic</t>
  </si>
  <si>
    <t>A Thomère</t>
  </si>
  <si>
    <t xml:space="preserve">F Harion </t>
  </si>
  <si>
    <t>D Tassin</t>
  </si>
  <si>
    <t xml:space="preserve">Echaffaudage Roulant </t>
  </si>
  <si>
    <t>Twingo</t>
  </si>
  <si>
    <t>Trans Pers</t>
  </si>
  <si>
    <t xml:space="preserve">A Marchand </t>
  </si>
  <si>
    <t>B Robert</t>
  </si>
  <si>
    <t>Peinture routiére</t>
  </si>
  <si>
    <t>Saleuse</t>
  </si>
  <si>
    <t>Modus</t>
  </si>
  <si>
    <t>E Malenfant</t>
  </si>
  <si>
    <t>AC-110-JX</t>
  </si>
  <si>
    <t xml:space="preserve">Equipe Log </t>
  </si>
  <si>
    <t>Master Cube</t>
  </si>
  <si>
    <t xml:space="preserve">Nacelle hs </t>
  </si>
  <si>
    <t>Zoé</t>
  </si>
  <si>
    <t>kangoo</t>
  </si>
  <si>
    <t>Maçonnerie</t>
  </si>
  <si>
    <t>BB-520-QV</t>
  </si>
  <si>
    <t>Master cube</t>
  </si>
  <si>
    <t>BT-723-BWC</t>
  </si>
  <si>
    <t>Exploitation</t>
  </si>
  <si>
    <t>Daily Benne</t>
  </si>
  <si>
    <t>T Wallet</t>
  </si>
  <si>
    <t>CG-830-YE</t>
  </si>
  <si>
    <t>Renault (Camion)</t>
  </si>
  <si>
    <t xml:space="preserve">Master </t>
  </si>
  <si>
    <t>Volvo FE (camion)</t>
  </si>
  <si>
    <t>Master Fourgon</t>
  </si>
  <si>
    <t>N Lethiec</t>
  </si>
  <si>
    <t>Mascott (bus)</t>
  </si>
  <si>
    <t>262 APD 44</t>
  </si>
  <si>
    <t>EX-800-LK</t>
  </si>
  <si>
    <t>Cater 432 F</t>
  </si>
  <si>
    <t xml:space="preserve">Daily Fourgon </t>
  </si>
  <si>
    <t>V Loirat</t>
  </si>
  <si>
    <t>ST Landeau</t>
  </si>
  <si>
    <t>Plateau</t>
  </si>
  <si>
    <t xml:space="preserve">Elévateur cater </t>
  </si>
  <si>
    <t xml:space="preserve">Propreté Urbaine </t>
  </si>
  <si>
    <t xml:space="preserve">Peinture </t>
  </si>
  <si>
    <t>Manucospique</t>
  </si>
  <si>
    <t>K Guyot</t>
  </si>
  <si>
    <t>Moins de 750 kg</t>
  </si>
  <si>
    <t>FB-847-NJ</t>
  </si>
  <si>
    <t xml:space="preserve">E Martin </t>
  </si>
  <si>
    <t xml:space="preserve">Moutonnière </t>
  </si>
  <si>
    <t>FP- 972-CH</t>
  </si>
  <si>
    <t>Plateau (barriéres)</t>
  </si>
  <si>
    <t>Dacia logan</t>
  </si>
  <si>
    <t>CH-484- MJ</t>
  </si>
  <si>
    <t>Trafic Pick up</t>
  </si>
  <si>
    <t>F Vince</t>
  </si>
  <si>
    <t>JP Cadiet</t>
  </si>
  <si>
    <t>Kubota Mulsching</t>
  </si>
  <si>
    <t xml:space="preserve">Parc Auto/ Magasin </t>
  </si>
  <si>
    <t>S Bauer</t>
  </si>
  <si>
    <t>845 CNS 44</t>
  </si>
  <si>
    <t>auto portée</t>
  </si>
  <si>
    <t>Kubota (HS)</t>
  </si>
  <si>
    <t>Ferrarie</t>
  </si>
  <si>
    <t>Camion renault</t>
  </si>
  <si>
    <t>Poids Lourd</t>
  </si>
  <si>
    <t xml:space="preserve">Tracteur </t>
  </si>
  <si>
    <t>241 CJJ 44</t>
  </si>
  <si>
    <t>Tranport de pers</t>
  </si>
  <si>
    <t>Tracteur (terrain foot)</t>
  </si>
  <si>
    <t>Dépendance verte</t>
  </si>
  <si>
    <t>Tracteur / Elageuse</t>
  </si>
  <si>
    <t>FN-250-NY</t>
  </si>
  <si>
    <t>JL Renaud</t>
  </si>
  <si>
    <t>AB-660-LH</t>
  </si>
  <si>
    <t>M Guiheneuf</t>
  </si>
  <si>
    <t>Tracteur / Gyro</t>
  </si>
  <si>
    <t xml:space="preserve">Poids lourd </t>
  </si>
  <si>
    <t xml:space="preserve">Véhicule </t>
  </si>
  <si>
    <t>Leger</t>
  </si>
  <si>
    <t xml:space="preserve">Utilitaire </t>
  </si>
  <si>
    <t>Engins</t>
  </si>
  <si>
    <t>Trans pers</t>
  </si>
  <si>
    <t>Vélo (VTT)</t>
  </si>
  <si>
    <t>Vélo élect</t>
  </si>
  <si>
    <t>Batiment</t>
  </si>
  <si>
    <t>Log / sport/P Auto/Mag</t>
  </si>
  <si>
    <t>Epace Jeune</t>
  </si>
  <si>
    <t>Maison de la famille</t>
  </si>
  <si>
    <t>Total</t>
  </si>
  <si>
    <t>Engins + nacelle</t>
  </si>
  <si>
    <t>845 CNS44</t>
  </si>
  <si>
    <t xml:space="preserve">Scudo </t>
  </si>
  <si>
    <t>17 BWL 44</t>
  </si>
  <si>
    <t>VL, VU PL, moto, trans pers.</t>
  </si>
  <si>
    <t xml:space="preserve">Véhicule HS en stock encore assuré </t>
  </si>
  <si>
    <t>Service</t>
  </si>
  <si>
    <t>MAIRIE</t>
  </si>
  <si>
    <t>BATIMENT</t>
  </si>
  <si>
    <t>ESPACES VERTS</t>
  </si>
  <si>
    <t>LOGISTIQUE/SPORT/PARC AUTO/MAGASIN</t>
  </si>
  <si>
    <t>PATRIMOINE ROUTIER URBAIN</t>
  </si>
  <si>
    <t>ESPACE JEUNE</t>
  </si>
  <si>
    <t>MAISON DE LA FAMILLE</t>
  </si>
  <si>
    <t>POLICE</t>
  </si>
  <si>
    <t>394-CBP-44</t>
  </si>
  <si>
    <t>392-CBP-44</t>
  </si>
  <si>
    <t>17-BWL-44</t>
  </si>
  <si>
    <t>783-BPS-44</t>
  </si>
  <si>
    <t>241-CJJ-44</t>
  </si>
  <si>
    <t>383-AZQ-44</t>
  </si>
  <si>
    <t>782-YB-44</t>
  </si>
  <si>
    <t>758-CJV-44</t>
  </si>
  <si>
    <t>452-CJV-44</t>
  </si>
  <si>
    <t>BQ-149-QC</t>
  </si>
  <si>
    <t>586-CNQ-44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</si>
</sst>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* #,##0.00\ &quot;€&quot;_-;\-* #,##0.00\ &quot;€&quot;_-;_-* &quot;-&quot;??\ &quot;€&quot;_-;_-@_-"/>
    <numFmt numFmtId="164" formatCode="&quot;$&quot;#,##0.00"/>
    <numFmt numFmtId="165" formatCode="#,##0.0"/>
    <numFmt numFmtId="166" formatCode="0.0"/>
    <numFmt numFmtId="167" formatCode="#,##0.00\ &quot;€&quot;"/>
  </numFmts>
  <fonts count="40" x14ac:knownFonts="1">
    <font>
      <sz val="12"/>
      <color theme="1" tint="0.1499374370555742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4"/>
      <color theme="2"/>
      <name val="Calibri"/>
      <family val="2"/>
      <scheme val="minor"/>
    </font>
    <font>
      <sz val="28"/>
      <color theme="4"/>
      <name val="Calibri"/>
      <family val="2"/>
      <scheme val="minor"/>
    </font>
    <font>
      <sz val="48"/>
      <color theme="4"/>
      <name val="Calibri"/>
      <family val="2"/>
      <scheme val="minor"/>
    </font>
    <font>
      <sz val="12"/>
      <color theme="4"/>
      <name val="Calibri"/>
      <family val="2"/>
      <scheme val="major"/>
    </font>
    <font>
      <sz val="22"/>
      <color theme="1" tint="0.14993743705557422"/>
      <name val="Calibri"/>
      <family val="2"/>
      <scheme val="major"/>
    </font>
    <font>
      <sz val="10"/>
      <color theme="3"/>
      <name val="Calibri"/>
      <family val="2"/>
      <scheme val="minor"/>
    </font>
    <font>
      <sz val="12"/>
      <color theme="1" tint="0.14993743705557422"/>
      <name val="Calibri"/>
      <family val="2"/>
      <scheme val="minor"/>
    </font>
    <font>
      <sz val="28"/>
      <color rgb="FF00B050"/>
      <name val="Calibri"/>
      <family val="2"/>
      <scheme val="minor"/>
    </font>
    <font>
      <sz val="18"/>
      <color theme="1" tint="0.14993743705557422"/>
      <name val="Calibri"/>
      <family val="2"/>
      <scheme val="major"/>
    </font>
    <font>
      <b/>
      <sz val="28"/>
      <color theme="4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 tint="0.14993743705557422"/>
      <name val="Calibri"/>
      <family val="2"/>
      <scheme val="minor"/>
    </font>
    <font>
      <b/>
      <sz val="10"/>
      <color theme="3"/>
      <name val="Calibri"/>
      <family val="2"/>
      <scheme val="minor"/>
    </font>
    <font>
      <outline/>
      <shadow/>
      <sz val="12"/>
      <color theme="4"/>
      <name val="Calibri"/>
      <family val="2"/>
      <scheme val="major"/>
    </font>
    <font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7030A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70C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trike/>
      <sz val="12"/>
      <color theme="1" tint="0.14993743705557422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u/>
      <sz val="13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</fills>
  <borders count="10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1" tint="0.149967955565050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2" borderId="0">
      <alignment horizontal="left" vertical="center"/>
    </xf>
    <xf numFmtId="0" fontId="7" fillId="0" borderId="0" applyNumberFormat="0" applyFill="0" applyBorder="0" applyAlignment="0" applyProtection="0"/>
    <xf numFmtId="3" fontId="1" fillId="0" borderId="0" applyFont="0" applyFill="0" applyBorder="0" applyProtection="0">
      <alignment horizontal="left" vertical="center"/>
    </xf>
    <xf numFmtId="164" fontId="1" fillId="0" borderId="0" applyFont="0" applyFill="0" applyBorder="0" applyProtection="0">
      <alignment horizontal="left" vertical="center"/>
    </xf>
    <xf numFmtId="0" fontId="4" fillId="0" borderId="0" applyNumberFormat="0" applyFill="0" applyBorder="0" applyProtection="0">
      <alignment vertical="center"/>
    </xf>
    <xf numFmtId="0" fontId="3" fillId="3" borderId="1" applyNumberFormat="0" applyBorder="0" applyProtection="0">
      <alignment horizontal="center" vertical="center"/>
    </xf>
    <xf numFmtId="0" fontId="2" fillId="2" borderId="0" applyFont="0" applyFill="0" applyBorder="0" applyAlignment="0" applyProtection="0">
      <alignment horizontal="left" vertical="center"/>
    </xf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33" fillId="2" borderId="0" applyNumberFormat="0" applyFill="0" applyBorder="0" applyAlignment="0" applyProtection="0">
      <alignment horizontal="left" vertical="center"/>
    </xf>
  </cellStyleXfs>
  <cellXfs count="868">
    <xf numFmtId="0" fontId="0" fillId="2" borderId="0" xfId="0">
      <alignment horizontal="left" vertical="center"/>
    </xf>
    <xf numFmtId="0" fontId="7" fillId="2" borderId="0" xfId="1" applyFill="1" applyAlignment="1">
      <alignment horizontal="left" vertical="center"/>
    </xf>
    <xf numFmtId="3" fontId="0" fillId="2" borderId="0" xfId="2" applyFont="1" applyFill="1" applyBorder="1">
      <alignment horizontal="left" vertical="center"/>
    </xf>
    <xf numFmtId="0" fontId="0" fillId="2" borderId="0" xfId="6" applyFont="1">
      <alignment horizontal="left" vertical="center"/>
    </xf>
    <xf numFmtId="0" fontId="4" fillId="2" borderId="2" xfId="4" applyFill="1" applyBorder="1" applyAlignment="1">
      <alignment horizontal="left" vertical="center"/>
    </xf>
    <xf numFmtId="0" fontId="0" fillId="2" borderId="0" xfId="0" applyAlignment="1">
      <alignment horizontal="right" vertical="center" indent="1"/>
    </xf>
    <xf numFmtId="14" fontId="0" fillId="2" borderId="0" xfId="0" applyNumberFormat="1">
      <alignment horizontal="left" vertical="center"/>
    </xf>
    <xf numFmtId="0" fontId="6" fillId="2" borderId="0" xfId="0" applyFont="1">
      <alignment horizontal="left" vertical="center"/>
    </xf>
    <xf numFmtId="0" fontId="8" fillId="2" borderId="0" xfId="7" applyFill="1" applyAlignment="1">
      <alignment horizontal="left" vertical="center"/>
    </xf>
    <xf numFmtId="0" fontId="5" fillId="2" borderId="0" xfId="0" applyFont="1" applyAlignment="1"/>
    <xf numFmtId="0" fontId="8" fillId="2" borderId="0" xfId="7" applyFill="1" applyAlignment="1">
      <alignment horizontal="left"/>
    </xf>
    <xf numFmtId="0" fontId="0" fillId="2" borderId="0" xfId="0" applyAlignment="1">
      <alignment horizontal="center" vertical="center"/>
    </xf>
    <xf numFmtId="3" fontId="4" fillId="2" borderId="0" xfId="0" applyNumberFormat="1" applyFont="1" applyAlignment="1">
      <alignment horizontal="right" vertical="center"/>
    </xf>
    <xf numFmtId="3" fontId="10" fillId="2" borderId="0" xfId="0" applyNumberFormat="1" applyFont="1" applyAlignment="1">
      <alignment horizontal="right" vertical="center"/>
    </xf>
    <xf numFmtId="0" fontId="11" fillId="2" borderId="0" xfId="1" applyFont="1" applyFill="1" applyAlignment="1">
      <alignment horizontal="right" vertical="center"/>
    </xf>
    <xf numFmtId="167" fontId="12" fillId="2" borderId="0" xfId="8" applyNumberFormat="1" applyFont="1" applyFill="1" applyAlignment="1">
      <alignment horizontal="left"/>
    </xf>
    <xf numFmtId="0" fontId="13" fillId="4" borderId="0" xfId="0" applyFont="1" applyFill="1">
      <alignment horizontal="left" vertical="center"/>
    </xf>
    <xf numFmtId="0" fontId="13" fillId="4" borderId="0" xfId="0" applyFont="1" applyFill="1" applyAlignment="1">
      <alignment horizontal="center" vertical="center"/>
    </xf>
    <xf numFmtId="166" fontId="13" fillId="4" borderId="0" xfId="0" applyNumberFormat="1" applyFont="1" applyFill="1" applyAlignment="1">
      <alignment horizontal="center" vertical="center"/>
    </xf>
    <xf numFmtId="167" fontId="14" fillId="2" borderId="0" xfId="3" applyNumberFormat="1" applyFont="1" applyFill="1" applyBorder="1">
      <alignment horizontal="left" vertical="center"/>
    </xf>
    <xf numFmtId="167" fontId="14" fillId="2" borderId="0" xfId="8" applyNumberFormat="1" applyFont="1" applyFill="1" applyBorder="1" applyAlignment="1">
      <alignment horizontal="left" vertical="center"/>
    </xf>
    <xf numFmtId="167" fontId="14" fillId="2" borderId="0" xfId="8" applyNumberFormat="1" applyFont="1" applyFill="1" applyAlignment="1">
      <alignment horizontal="left" vertical="center"/>
    </xf>
    <xf numFmtId="0" fontId="14" fillId="2" borderId="0" xfId="0" applyFont="1">
      <alignment horizontal="left" vertical="center"/>
    </xf>
    <xf numFmtId="0" fontId="14" fillId="2" borderId="0" xfId="0" applyFont="1" applyAlignment="1">
      <alignment horizontal="center" vertical="center"/>
    </xf>
    <xf numFmtId="0" fontId="15" fillId="2" borderId="0" xfId="7" applyFont="1" applyFill="1" applyAlignment="1">
      <alignment horizontal="left"/>
    </xf>
    <xf numFmtId="0" fontId="15" fillId="2" borderId="0" xfId="7" applyFont="1" applyFill="1" applyAlignment="1">
      <alignment horizontal="left" vertical="center"/>
    </xf>
    <xf numFmtId="0" fontId="16" fillId="2" borderId="0" xfId="0" applyFont="1">
      <alignment horizontal="left" vertical="center"/>
    </xf>
    <xf numFmtId="0" fontId="0" fillId="2" borderId="0" xfId="0" applyAlignment="1"/>
    <xf numFmtId="0" fontId="0" fillId="6" borderId="8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19" fillId="6" borderId="0" xfId="0" applyFont="1" applyFill="1" applyAlignment="1">
      <alignment horizontal="center"/>
    </xf>
    <xf numFmtId="0" fontId="0" fillId="6" borderId="10" xfId="0" applyFill="1" applyBorder="1" applyAlignment="1"/>
    <xf numFmtId="0" fontId="0" fillId="6" borderId="12" xfId="0" applyFill="1" applyBorder="1" applyAlignment="1">
      <alignment horizontal="center"/>
    </xf>
    <xf numFmtId="0" fontId="19" fillId="6" borderId="1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10" xfId="0" applyFill="1" applyBorder="1" applyAlignment="1"/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8" xfId="0" applyFill="1" applyBorder="1" applyAlignment="1"/>
    <xf numFmtId="0" fontId="0" fillId="2" borderId="22" xfId="0" applyBorder="1" applyAlignment="1"/>
    <xf numFmtId="0" fontId="0" fillId="8" borderId="12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10" xfId="0" applyFill="1" applyBorder="1" applyAlignment="1"/>
    <xf numFmtId="0" fontId="0" fillId="8" borderId="15" xfId="0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8" xfId="0" applyFill="1" applyBorder="1" applyAlignment="1"/>
    <xf numFmtId="0" fontId="0" fillId="2" borderId="21" xfId="0" applyBorder="1" applyAlignment="1">
      <alignment horizontal="center"/>
    </xf>
    <xf numFmtId="0" fontId="0" fillId="2" borderId="15" xfId="0" applyBorder="1" applyAlignment="1">
      <alignment horizontal="center"/>
    </xf>
    <xf numFmtId="0" fontId="0" fillId="2" borderId="16" xfId="0" applyBorder="1" applyAlignment="1">
      <alignment horizontal="center"/>
    </xf>
    <xf numFmtId="0" fontId="0" fillId="2" borderId="16" xfId="0" applyBorder="1" applyAlignment="1"/>
    <xf numFmtId="0" fontId="0" fillId="9" borderId="15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8" xfId="0" applyFill="1" applyBorder="1" applyAlignment="1"/>
    <xf numFmtId="0" fontId="19" fillId="5" borderId="15" xfId="0" applyFont="1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0" xfId="0" applyFill="1" applyBorder="1" applyAlignment="1"/>
    <xf numFmtId="0" fontId="0" fillId="10" borderId="15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18" xfId="0" applyFill="1" applyBorder="1" applyAlignment="1"/>
    <xf numFmtId="0" fontId="0" fillId="2" borderId="17" xfId="0" applyBorder="1" applyAlignment="1"/>
    <xf numFmtId="0" fontId="19" fillId="12" borderId="12" xfId="0" applyFont="1" applyFill="1" applyBorder="1" applyAlignment="1">
      <alignment horizontal="center"/>
    </xf>
    <xf numFmtId="0" fontId="26" fillId="12" borderId="12" xfId="0" applyFont="1" applyFill="1" applyBorder="1" applyAlignment="1">
      <alignment horizontal="center"/>
    </xf>
    <xf numFmtId="0" fontId="19" fillId="12" borderId="0" xfId="0" applyFont="1" applyFill="1" applyAlignment="1">
      <alignment horizontal="center"/>
    </xf>
    <xf numFmtId="0" fontId="19" fillId="12" borderId="10" xfId="0" applyFont="1" applyFill="1" applyBorder="1" applyAlignment="1"/>
    <xf numFmtId="0" fontId="19" fillId="12" borderId="16" xfId="0" applyFont="1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19" fillId="13" borderId="0" xfId="0" applyFont="1" applyFill="1" applyAlignment="1">
      <alignment horizontal="center"/>
    </xf>
    <xf numFmtId="0" fontId="0" fillId="13" borderId="10" xfId="0" applyFill="1" applyBorder="1" applyAlignment="1"/>
    <xf numFmtId="0" fontId="19" fillId="13" borderId="12" xfId="0" applyFont="1" applyFill="1" applyBorder="1" applyAlignment="1">
      <alignment horizontal="center"/>
    </xf>
    <xf numFmtId="0" fontId="19" fillId="13" borderId="10" xfId="0" applyFont="1" applyFill="1" applyBorder="1" applyAlignment="1"/>
    <xf numFmtId="0" fontId="19" fillId="13" borderId="15" xfId="0" applyFont="1" applyFill="1" applyBorder="1" applyAlignment="1">
      <alignment horizontal="center"/>
    </xf>
    <xf numFmtId="0" fontId="19" fillId="13" borderId="16" xfId="0" applyFont="1" applyFill="1" applyBorder="1" applyAlignment="1">
      <alignment horizontal="center"/>
    </xf>
    <xf numFmtId="0" fontId="19" fillId="13" borderId="18" xfId="0" applyFont="1" applyFill="1" applyBorder="1" applyAlignment="1"/>
    <xf numFmtId="0" fontId="0" fillId="2" borderId="0" xfId="0" applyAlignment="1">
      <alignment horizontal="center"/>
    </xf>
    <xf numFmtId="0" fontId="17" fillId="2" borderId="0" xfId="0" applyFont="1" applyAlignment="1"/>
    <xf numFmtId="0" fontId="13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5" borderId="0" xfId="0" applyFont="1" applyFill="1" applyAlignment="1">
      <alignment horizontal="left"/>
    </xf>
    <xf numFmtId="0" fontId="29" fillId="5" borderId="0" xfId="0" applyFont="1" applyFill="1" applyAlignment="1"/>
    <xf numFmtId="3" fontId="19" fillId="5" borderId="0" xfId="0" applyNumberFormat="1" applyFont="1" applyFill="1" applyAlignment="1">
      <alignment horizontal="center"/>
    </xf>
    <xf numFmtId="0" fontId="19" fillId="5" borderId="0" xfId="0" applyFont="1" applyFill="1" applyAlignment="1"/>
    <xf numFmtId="0" fontId="13" fillId="5" borderId="0" xfId="0" applyFont="1" applyFill="1" applyAlignment="1"/>
    <xf numFmtId="0" fontId="24" fillId="5" borderId="0" xfId="0" applyFont="1" applyFill="1" applyAlignment="1">
      <alignment horizontal="left"/>
    </xf>
    <xf numFmtId="0" fontId="19" fillId="5" borderId="10" xfId="0" applyFont="1" applyFill="1" applyBorder="1" applyAlignment="1"/>
    <xf numFmtId="167" fontId="19" fillId="5" borderId="0" xfId="0" applyNumberFormat="1" applyFont="1" applyFill="1" applyAlignment="1">
      <alignment horizontal="center"/>
    </xf>
    <xf numFmtId="0" fontId="13" fillId="5" borderId="10" xfId="0" applyFont="1" applyFill="1" applyBorder="1" applyAlignment="1"/>
    <xf numFmtId="0" fontId="19" fillId="5" borderId="21" xfId="0" applyFont="1" applyFill="1" applyBorder="1" applyAlignment="1">
      <alignment horizontal="center"/>
    </xf>
    <xf numFmtId="3" fontId="19" fillId="5" borderId="21" xfId="0" applyNumberFormat="1" applyFont="1" applyFill="1" applyBorder="1" applyAlignment="1">
      <alignment horizontal="center"/>
    </xf>
    <xf numFmtId="14" fontId="19" fillId="5" borderId="21" xfId="0" applyNumberFormat="1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9" fillId="5" borderId="42" xfId="0" applyFont="1" applyFill="1" applyBorder="1" applyAlignment="1">
      <alignment horizontal="center"/>
    </xf>
    <xf numFmtId="0" fontId="19" fillId="5" borderId="43" xfId="0" applyFont="1" applyFill="1" applyBorder="1" applyAlignment="1"/>
    <xf numFmtId="0" fontId="13" fillId="5" borderId="43" xfId="0" applyFont="1" applyFill="1" applyBorder="1" applyAlignment="1"/>
    <xf numFmtId="0" fontId="19" fillId="5" borderId="44" xfId="0" applyFont="1" applyFill="1" applyBorder="1" applyAlignment="1">
      <alignment horizontal="center"/>
    </xf>
    <xf numFmtId="0" fontId="19" fillId="5" borderId="45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14" fontId="19" fillId="5" borderId="45" xfId="0" applyNumberFormat="1" applyFont="1" applyFill="1" applyBorder="1" applyAlignment="1">
      <alignment horizontal="center"/>
    </xf>
    <xf numFmtId="0" fontId="13" fillId="5" borderId="46" xfId="0" applyFont="1" applyFill="1" applyBorder="1" applyAlignment="1"/>
    <xf numFmtId="0" fontId="19" fillId="5" borderId="47" xfId="0" applyFont="1" applyFill="1" applyBorder="1" applyAlignment="1">
      <alignment horizontal="center"/>
    </xf>
    <xf numFmtId="3" fontId="19" fillId="5" borderId="15" xfId="0" applyNumberFormat="1" applyFont="1" applyFill="1" applyBorder="1" applyAlignment="1">
      <alignment horizontal="center"/>
    </xf>
    <xf numFmtId="14" fontId="19" fillId="5" borderId="15" xfId="0" applyNumberFormat="1" applyFont="1" applyFill="1" applyBorder="1" applyAlignment="1">
      <alignment horizontal="center"/>
    </xf>
    <xf numFmtId="0" fontId="19" fillId="5" borderId="48" xfId="0" applyFont="1" applyFill="1" applyBorder="1" applyAlignment="1"/>
    <xf numFmtId="0" fontId="24" fillId="5" borderId="3" xfId="0" applyFont="1" applyFill="1" applyBorder="1" applyAlignment="1">
      <alignment horizontal="center"/>
    </xf>
    <xf numFmtId="0" fontId="24" fillId="5" borderId="4" xfId="0" applyFont="1" applyFill="1" applyBorder="1" applyAlignment="1">
      <alignment horizontal="center"/>
    </xf>
    <xf numFmtId="3" fontId="13" fillId="5" borderId="21" xfId="0" applyNumberFormat="1" applyFont="1" applyFill="1" applyBorder="1" applyAlignment="1">
      <alignment horizontal="center"/>
    </xf>
    <xf numFmtId="0" fontId="13" fillId="5" borderId="15" xfId="0" applyFont="1" applyFill="1" applyBorder="1" applyAlignment="1">
      <alignment horizontal="center"/>
    </xf>
    <xf numFmtId="0" fontId="19" fillId="14" borderId="15" xfId="0" applyFont="1" applyFill="1" applyBorder="1" applyAlignment="1">
      <alignment horizontal="center"/>
    </xf>
    <xf numFmtId="0" fontId="19" fillId="5" borderId="43" xfId="0" applyFont="1" applyFill="1" applyBorder="1" applyAlignment="1">
      <alignment horizontal="center"/>
    </xf>
    <xf numFmtId="3" fontId="19" fillId="5" borderId="43" xfId="0" applyNumberFormat="1" applyFont="1" applyFill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3" fontId="13" fillId="5" borderId="45" xfId="0" applyNumberFormat="1" applyFont="1" applyFill="1" applyBorder="1" applyAlignment="1">
      <alignment horizontal="center"/>
    </xf>
    <xf numFmtId="3" fontId="19" fillId="5" borderId="45" xfId="0" applyNumberFormat="1" applyFont="1" applyFill="1" applyBorder="1" applyAlignment="1">
      <alignment horizontal="center"/>
    </xf>
    <xf numFmtId="3" fontId="19" fillId="5" borderId="46" xfId="0" applyNumberFormat="1" applyFont="1" applyFill="1" applyBorder="1" applyAlignment="1">
      <alignment horizontal="center"/>
    </xf>
    <xf numFmtId="0" fontId="24" fillId="6" borderId="4" xfId="0" applyFont="1" applyFill="1" applyBorder="1" applyAlignment="1">
      <alignment horizontal="center" wrapText="1"/>
    </xf>
    <xf numFmtId="0" fontId="24" fillId="6" borderId="4" xfId="0" applyFont="1" applyFill="1" applyBorder="1" applyAlignment="1">
      <alignment horizontal="center"/>
    </xf>
    <xf numFmtId="0" fontId="24" fillId="6" borderId="5" xfId="0" applyFont="1" applyFill="1" applyBorder="1" applyAlignment="1">
      <alignment horizontal="center" wrapText="1"/>
    </xf>
    <xf numFmtId="0" fontId="19" fillId="5" borderId="39" xfId="0" applyFont="1" applyFill="1" applyBorder="1" applyAlignment="1">
      <alignment horizontal="center"/>
    </xf>
    <xf numFmtId="0" fontId="19" fillId="5" borderId="40" xfId="0" applyFont="1" applyFill="1" applyBorder="1" applyAlignment="1">
      <alignment horizontal="center"/>
    </xf>
    <xf numFmtId="3" fontId="19" fillId="5" borderId="40" xfId="0" applyNumberFormat="1" applyFont="1" applyFill="1" applyBorder="1" applyAlignment="1">
      <alignment horizontal="center"/>
    </xf>
    <xf numFmtId="14" fontId="19" fillId="5" borderId="40" xfId="0" applyNumberFormat="1" applyFont="1" applyFill="1" applyBorder="1" applyAlignment="1">
      <alignment horizontal="center"/>
    </xf>
    <xf numFmtId="0" fontId="19" fillId="5" borderId="41" xfId="0" applyFont="1" applyFill="1" applyBorder="1" applyAlignment="1"/>
    <xf numFmtId="0" fontId="24" fillId="6" borderId="49" xfId="0" applyFont="1" applyFill="1" applyBorder="1" applyAlignment="1">
      <alignment horizontal="center"/>
    </xf>
    <xf numFmtId="0" fontId="24" fillId="6" borderId="8" xfId="0" applyFont="1" applyFill="1" applyBorder="1" applyAlignment="1">
      <alignment horizontal="center"/>
    </xf>
    <xf numFmtId="0" fontId="24" fillId="6" borderId="8" xfId="0" applyFont="1" applyFill="1" applyBorder="1" applyAlignment="1">
      <alignment horizontal="center" wrapText="1"/>
    </xf>
    <xf numFmtId="0" fontId="24" fillId="6" borderId="50" xfId="0" applyFont="1" applyFill="1" applyBorder="1" applyAlignment="1">
      <alignment horizontal="center" wrapText="1"/>
    </xf>
    <xf numFmtId="167" fontId="0" fillId="2" borderId="0" xfId="0" applyNumberFormat="1" applyAlignment="1">
      <alignment horizontal="center"/>
    </xf>
    <xf numFmtId="167" fontId="23" fillId="2" borderId="21" xfId="0" applyNumberFormat="1" applyFont="1" applyBorder="1" applyAlignment="1">
      <alignment horizontal="center"/>
    </xf>
    <xf numFmtId="167" fontId="0" fillId="2" borderId="21" xfId="0" applyNumberFormat="1" applyBorder="1" applyAlignment="1">
      <alignment horizontal="center"/>
    </xf>
    <xf numFmtId="167" fontId="25" fillId="2" borderId="21" xfId="0" applyNumberFormat="1" applyFont="1" applyBorder="1" applyAlignment="1">
      <alignment horizontal="center"/>
    </xf>
    <xf numFmtId="167" fontId="18" fillId="2" borderId="21" xfId="0" applyNumberFormat="1" applyFont="1" applyBorder="1" applyAlignment="1">
      <alignment horizontal="center"/>
    </xf>
    <xf numFmtId="167" fontId="19" fillId="2" borderId="21" xfId="0" applyNumberFormat="1" applyFont="1" applyBorder="1" applyAlignment="1">
      <alignment horizontal="center"/>
    </xf>
    <xf numFmtId="0" fontId="0" fillId="2" borderId="47" xfId="0" applyBorder="1" applyAlignment="1"/>
    <xf numFmtId="0" fontId="0" fillId="2" borderId="48" xfId="0" applyBorder="1" applyAlignment="1">
      <alignment horizontal="center"/>
    </xf>
    <xf numFmtId="0" fontId="0" fillId="2" borderId="42" xfId="0" applyBorder="1" applyAlignment="1"/>
    <xf numFmtId="167" fontId="23" fillId="2" borderId="43" xfId="0" applyNumberFormat="1" applyFont="1" applyBorder="1" applyAlignment="1">
      <alignment horizontal="center"/>
    </xf>
    <xf numFmtId="167" fontId="0" fillId="2" borderId="43" xfId="0" applyNumberFormat="1" applyBorder="1" applyAlignment="1">
      <alignment horizontal="center"/>
    </xf>
    <xf numFmtId="167" fontId="25" fillId="2" borderId="43" xfId="0" applyNumberFormat="1" applyFont="1" applyBorder="1" applyAlignment="1">
      <alignment horizontal="center"/>
    </xf>
    <xf numFmtId="167" fontId="18" fillId="2" borderId="43" xfId="0" applyNumberFormat="1" applyFont="1" applyBorder="1" applyAlignment="1">
      <alignment horizontal="center"/>
    </xf>
    <xf numFmtId="0" fontId="0" fillId="2" borderId="43" xfId="0" applyBorder="1" applyAlignment="1">
      <alignment horizontal="center"/>
    </xf>
    <xf numFmtId="0" fontId="0" fillId="2" borderId="44" xfId="0" applyBorder="1" applyAlignment="1"/>
    <xf numFmtId="0" fontId="0" fillId="2" borderId="45" xfId="0" applyBorder="1" applyAlignment="1">
      <alignment horizontal="center"/>
    </xf>
    <xf numFmtId="0" fontId="0" fillId="2" borderId="46" xfId="0" applyBorder="1" applyAlignment="1">
      <alignment horizontal="center"/>
    </xf>
    <xf numFmtId="0" fontId="18" fillId="6" borderId="3" xfId="0" applyFont="1" applyFill="1" applyBorder="1" applyAlignment="1">
      <alignment horizontal="center" wrapText="1"/>
    </xf>
    <xf numFmtId="0" fontId="18" fillId="6" borderId="4" xfId="0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0" fontId="18" fillId="2" borderId="0" xfId="0" applyFont="1" applyAlignment="1"/>
    <xf numFmtId="0" fontId="0" fillId="2" borderId="37" xfId="0" applyBorder="1" applyAlignment="1"/>
    <xf numFmtId="0" fontId="0" fillId="2" borderId="38" xfId="0" applyBorder="1" applyAlignment="1"/>
    <xf numFmtId="0" fontId="0" fillId="2" borderId="7" xfId="0" applyBorder="1" applyAlignment="1"/>
    <xf numFmtId="0" fontId="0" fillId="2" borderId="9" xfId="0" applyBorder="1" applyAlignment="1"/>
    <xf numFmtId="0" fontId="0" fillId="2" borderId="30" xfId="0" applyBorder="1" applyAlignment="1"/>
    <xf numFmtId="0" fontId="0" fillId="2" borderId="32" xfId="0" applyBorder="1" applyAlignment="1"/>
    <xf numFmtId="0" fontId="0" fillId="2" borderId="33" xfId="0" applyBorder="1" applyAlignment="1"/>
    <xf numFmtId="0" fontId="19" fillId="2" borderId="7" xfId="0" applyFont="1" applyBorder="1" applyAlignment="1"/>
    <xf numFmtId="0" fontId="19" fillId="2" borderId="30" xfId="0" applyFont="1" applyBorder="1" applyAlignment="1"/>
    <xf numFmtId="0" fontId="19" fillId="2" borderId="32" xfId="0" applyFont="1" applyBorder="1" applyAlignment="1"/>
    <xf numFmtId="0" fontId="30" fillId="2" borderId="0" xfId="0" applyFont="1" applyAlignment="1"/>
    <xf numFmtId="0" fontId="14" fillId="2" borderId="0" xfId="0" applyFont="1" applyAlignment="1"/>
    <xf numFmtId="0" fontId="14" fillId="2" borderId="0" xfId="0" applyFont="1" applyAlignment="1">
      <alignment horizontal="center"/>
    </xf>
    <xf numFmtId="0" fontId="21" fillId="2" borderId="0" xfId="0" applyFont="1" applyAlignment="1"/>
    <xf numFmtId="0" fontId="19" fillId="2" borderId="0" xfId="0" applyFont="1" applyAlignment="1"/>
    <xf numFmtId="0" fontId="0" fillId="2" borderId="36" xfId="0" applyBorder="1" applyAlignment="1"/>
    <xf numFmtId="0" fontId="23" fillId="2" borderId="0" xfId="0" applyFont="1" applyAlignment="1"/>
    <xf numFmtId="0" fontId="0" fillId="2" borderId="0" xfId="0" applyAlignment="1">
      <alignment horizontal="left"/>
    </xf>
    <xf numFmtId="0" fontId="0" fillId="2" borderId="54" xfId="0" applyBorder="1" applyAlignment="1">
      <alignment horizontal="center"/>
    </xf>
    <xf numFmtId="0" fontId="0" fillId="2" borderId="56" xfId="0" applyBorder="1" applyAlignment="1"/>
    <xf numFmtId="0" fontId="0" fillId="2" borderId="39" xfId="0" applyBorder="1" applyAlignment="1"/>
    <xf numFmtId="0" fontId="0" fillId="2" borderId="41" xfId="0" applyBorder="1" applyAlignment="1">
      <alignment horizontal="center"/>
    </xf>
    <xf numFmtId="0" fontId="0" fillId="2" borderId="57" xfId="0" applyBorder="1" applyAlignment="1"/>
    <xf numFmtId="0" fontId="0" fillId="2" borderId="58" xfId="0" applyBorder="1" applyAlignment="1">
      <alignment horizontal="center"/>
    </xf>
    <xf numFmtId="0" fontId="0" fillId="2" borderId="4" xfId="0" applyBorder="1" applyAlignment="1">
      <alignment horizontal="center"/>
    </xf>
    <xf numFmtId="0" fontId="0" fillId="2" borderId="5" xfId="0" applyBorder="1" applyAlignment="1">
      <alignment horizontal="center"/>
    </xf>
    <xf numFmtId="0" fontId="14" fillId="2" borderId="35" xfId="0" applyFont="1" applyBorder="1" applyAlignment="1">
      <alignment horizontal="center"/>
    </xf>
    <xf numFmtId="0" fontId="0" fillId="2" borderId="20" xfId="0" applyBorder="1" applyAlignment="1"/>
    <xf numFmtId="0" fontId="0" fillId="2" borderId="42" xfId="0" applyBorder="1" applyAlignment="1">
      <alignment horizontal="center"/>
    </xf>
    <xf numFmtId="0" fontId="0" fillId="2" borderId="47" xfId="0" applyBorder="1" applyAlignment="1">
      <alignment horizontal="center"/>
    </xf>
    <xf numFmtId="0" fontId="0" fillId="2" borderId="25" xfId="0" applyBorder="1" applyAlignment="1"/>
    <xf numFmtId="0" fontId="0" fillId="2" borderId="61" xfId="0" applyBorder="1" applyAlignment="1">
      <alignment horizontal="center"/>
    </xf>
    <xf numFmtId="0" fontId="0" fillId="2" borderId="62" xfId="0" applyBorder="1" applyAlignment="1">
      <alignment horizontal="center"/>
    </xf>
    <xf numFmtId="0" fontId="0" fillId="2" borderId="35" xfId="0" applyBorder="1" applyAlignment="1"/>
    <xf numFmtId="0" fontId="14" fillId="2" borderId="36" xfId="0" applyFont="1" applyBorder="1" applyAlignment="1">
      <alignment horizontal="center"/>
    </xf>
    <xf numFmtId="0" fontId="14" fillId="2" borderId="37" xfId="0" applyFont="1" applyBorder="1" applyAlignment="1">
      <alignment horizontal="center"/>
    </xf>
    <xf numFmtId="0" fontId="14" fillId="2" borderId="38" xfId="0" applyFont="1" applyBorder="1" applyAlignment="1">
      <alignment horizontal="center"/>
    </xf>
    <xf numFmtId="0" fontId="14" fillId="2" borderId="36" xfId="0" applyFont="1" applyBorder="1" applyAlignment="1"/>
    <xf numFmtId="0" fontId="14" fillId="2" borderId="37" xfId="0" applyFont="1" applyBorder="1" applyAlignment="1"/>
    <xf numFmtId="0" fontId="14" fillId="2" borderId="38" xfId="0" applyFont="1" applyBorder="1" applyAlignment="1"/>
    <xf numFmtId="0" fontId="0" fillId="2" borderId="11" xfId="0" applyBorder="1" applyAlignment="1"/>
    <xf numFmtId="0" fontId="14" fillId="2" borderId="6" xfId="0" applyFont="1" applyBorder="1" applyAlignment="1">
      <alignment horizontal="center"/>
    </xf>
    <xf numFmtId="0" fontId="0" fillId="2" borderId="53" xfId="0" applyBorder="1" applyAlignment="1"/>
    <xf numFmtId="0" fontId="0" fillId="2" borderId="19" xfId="0" applyBorder="1" applyAlignment="1"/>
    <xf numFmtId="0" fontId="0" fillId="2" borderId="13" xfId="0" applyBorder="1" applyAlignment="1"/>
    <xf numFmtId="0" fontId="0" fillId="2" borderId="19" xfId="0" applyBorder="1" applyAlignment="1">
      <alignment horizontal="center"/>
    </xf>
    <xf numFmtId="0" fontId="0" fillId="2" borderId="13" xfId="0" applyBorder="1" applyAlignment="1">
      <alignment horizontal="center"/>
    </xf>
    <xf numFmtId="0" fontId="31" fillId="2" borderId="35" xfId="0" applyFont="1" applyBorder="1" applyAlignment="1">
      <alignment horizontal="center"/>
    </xf>
    <xf numFmtId="0" fontId="14" fillId="2" borderId="3" xfId="0" applyFont="1" applyBorder="1" applyAlignment="1">
      <alignment horizontal="center"/>
    </xf>
    <xf numFmtId="0" fontId="14" fillId="2" borderId="4" xfId="0" applyFont="1" applyBorder="1" applyAlignment="1">
      <alignment horizontal="center"/>
    </xf>
    <xf numFmtId="0" fontId="14" fillId="2" borderId="5" xfId="0" applyFont="1" applyBorder="1" applyAlignment="1">
      <alignment horizontal="center"/>
    </xf>
    <xf numFmtId="0" fontId="32" fillId="2" borderId="55" xfId="0" applyFont="1" applyBorder="1" applyAlignment="1">
      <alignment horizontal="left"/>
    </xf>
    <xf numFmtId="0" fontId="0" fillId="2" borderId="53" xfId="0" applyBorder="1" applyAlignment="1">
      <alignment horizontal="center"/>
    </xf>
    <xf numFmtId="0" fontId="0" fillId="2" borderId="39" xfId="0" applyBorder="1" applyAlignment="1">
      <alignment wrapText="1"/>
    </xf>
    <xf numFmtId="0" fontId="0" fillId="2" borderId="60" xfId="0" applyBorder="1" applyAlignment="1"/>
    <xf numFmtId="0" fontId="23" fillId="2" borderId="3" xfId="0" applyFont="1" applyBorder="1" applyAlignment="1"/>
    <xf numFmtId="0" fontId="21" fillId="2" borderId="5" xfId="0" applyFont="1" applyBorder="1" applyAlignment="1">
      <alignment horizontal="center"/>
    </xf>
    <xf numFmtId="0" fontId="0" fillId="2" borderId="41" xfId="0" applyBorder="1" applyAlignment="1"/>
    <xf numFmtId="0" fontId="0" fillId="2" borderId="43" xfId="0" applyBorder="1" applyAlignment="1"/>
    <xf numFmtId="0" fontId="0" fillId="2" borderId="46" xfId="0" applyBorder="1" applyAlignment="1"/>
    <xf numFmtId="0" fontId="0" fillId="2" borderId="59" xfId="0" applyBorder="1" applyAlignment="1"/>
    <xf numFmtId="0" fontId="0" fillId="2" borderId="6" xfId="0" applyBorder="1" applyAlignment="1"/>
    <xf numFmtId="0" fontId="0" fillId="2" borderId="29" xfId="0" applyBorder="1" applyAlignment="1"/>
    <xf numFmtId="0" fontId="0" fillId="2" borderId="14" xfId="0" applyBorder="1" applyAlignment="1"/>
    <xf numFmtId="0" fontId="14" fillId="2" borderId="0" xfId="0" applyFont="1" applyAlignment="1">
      <alignment horizontal="left"/>
    </xf>
    <xf numFmtId="0" fontId="14" fillId="2" borderId="55" xfId="0" applyFont="1" applyBorder="1" applyAlignment="1">
      <alignment horizontal="center"/>
    </xf>
    <xf numFmtId="0" fontId="17" fillId="2" borderId="0" xfId="0" applyFont="1" applyAlignment="1">
      <alignment horizontal="left"/>
    </xf>
    <xf numFmtId="0" fontId="14" fillId="2" borderId="9" xfId="0" applyFont="1" applyBorder="1" applyAlignment="1"/>
    <xf numFmtId="0" fontId="14" fillId="2" borderId="33" xfId="0" applyFont="1" applyBorder="1" applyAlignment="1"/>
    <xf numFmtId="0" fontId="14" fillId="2" borderId="59" xfId="0" applyFont="1" applyBorder="1" applyAlignment="1">
      <alignment horizontal="center"/>
    </xf>
    <xf numFmtId="0" fontId="14" fillId="2" borderId="56" xfId="0" applyFont="1" applyBorder="1" applyAlignment="1">
      <alignment horizontal="center"/>
    </xf>
    <xf numFmtId="0" fontId="19" fillId="2" borderId="11" xfId="0" applyFont="1" applyBorder="1" applyAlignment="1"/>
    <xf numFmtId="0" fontId="17" fillId="2" borderId="11" xfId="0" applyFont="1" applyBorder="1" applyAlignment="1"/>
    <xf numFmtId="0" fontId="14" fillId="2" borderId="7" xfId="0" applyFont="1" applyBorder="1" applyAlignment="1"/>
    <xf numFmtId="0" fontId="14" fillId="2" borderId="30" xfId="0" applyFont="1" applyBorder="1" applyAlignment="1"/>
    <xf numFmtId="0" fontId="14" fillId="2" borderId="37" xfId="0" applyFont="1" applyBorder="1" applyAlignment="1">
      <alignment horizontal="left"/>
    </xf>
    <xf numFmtId="0" fontId="14" fillId="2" borderId="32" xfId="0" applyFont="1" applyBorder="1" applyAlignment="1">
      <alignment horizontal="left"/>
    </xf>
    <xf numFmtId="0" fontId="14" fillId="2" borderId="55" xfId="0" applyFont="1" applyBorder="1" applyAlignment="1"/>
    <xf numFmtId="0" fontId="14" fillId="2" borderId="59" xfId="0" applyFont="1" applyBorder="1" applyAlignment="1">
      <alignment horizontal="left"/>
    </xf>
    <xf numFmtId="0" fontId="14" fillId="2" borderId="9" xfId="0" applyFont="1" applyBorder="1" applyAlignment="1">
      <alignment horizontal="center"/>
    </xf>
    <xf numFmtId="0" fontId="19" fillId="2" borderId="29" xfId="0" applyFont="1" applyBorder="1" applyAlignment="1"/>
    <xf numFmtId="0" fontId="14" fillId="2" borderId="33" xfId="0" applyFont="1" applyBorder="1" applyAlignment="1">
      <alignment horizontal="center"/>
    </xf>
    <xf numFmtId="0" fontId="17" fillId="2" borderId="6" xfId="0" applyFont="1" applyBorder="1" applyAlignment="1"/>
    <xf numFmtId="0" fontId="0" fillId="2" borderId="24" xfId="0" applyBorder="1" applyAlignment="1"/>
    <xf numFmtId="0" fontId="0" fillId="2" borderId="27" xfId="0" applyBorder="1" applyAlignment="1"/>
    <xf numFmtId="0" fontId="0" fillId="2" borderId="65" xfId="0" applyBorder="1" applyAlignment="1"/>
    <xf numFmtId="0" fontId="0" fillId="2" borderId="66" xfId="0" applyBorder="1" applyAlignment="1"/>
    <xf numFmtId="3" fontId="0" fillId="6" borderId="67" xfId="0" applyNumberFormat="1" applyFill="1" applyBorder="1" applyAlignment="1">
      <alignment horizontal="center"/>
    </xf>
    <xf numFmtId="3" fontId="0" fillId="6" borderId="68" xfId="0" applyNumberFormat="1" applyFill="1" applyBorder="1" applyAlignment="1">
      <alignment horizontal="center"/>
    </xf>
    <xf numFmtId="0" fontId="0" fillId="6" borderId="68" xfId="0" applyFill="1" applyBorder="1" applyAlignment="1">
      <alignment horizontal="center"/>
    </xf>
    <xf numFmtId="3" fontId="19" fillId="6" borderId="68" xfId="0" applyNumberFormat="1" applyFont="1" applyFill="1" applyBorder="1" applyAlignment="1">
      <alignment horizontal="center"/>
    </xf>
    <xf numFmtId="3" fontId="19" fillId="6" borderId="69" xfId="0" applyNumberFormat="1" applyFont="1" applyFill="1" applyBorder="1" applyAlignment="1">
      <alignment horizontal="center"/>
    </xf>
    <xf numFmtId="3" fontId="19" fillId="6" borderId="70" xfId="0" applyNumberFormat="1" applyFont="1" applyFill="1" applyBorder="1" applyAlignment="1">
      <alignment horizontal="center"/>
    </xf>
    <xf numFmtId="3" fontId="0" fillId="6" borderId="71" xfId="0" applyNumberFormat="1" applyFill="1" applyBorder="1" applyAlignment="1">
      <alignment horizontal="center"/>
    </xf>
    <xf numFmtId="3" fontId="19" fillId="6" borderId="71" xfId="0" applyNumberFormat="1" applyFont="1" applyFill="1" applyBorder="1" applyAlignment="1">
      <alignment horizontal="center"/>
    </xf>
    <xf numFmtId="0" fontId="0" fillId="6" borderId="71" xfId="0" applyFill="1" applyBorder="1" applyAlignment="1">
      <alignment horizontal="center"/>
    </xf>
    <xf numFmtId="3" fontId="19" fillId="6" borderId="72" xfId="0" applyNumberFormat="1" applyFont="1" applyFill="1" applyBorder="1" applyAlignment="1">
      <alignment horizontal="center"/>
    </xf>
    <xf numFmtId="0" fontId="19" fillId="6" borderId="74" xfId="0" applyFont="1" applyFill="1" applyBorder="1" applyAlignment="1">
      <alignment horizontal="center"/>
    </xf>
    <xf numFmtId="3" fontId="19" fillId="6" borderId="74" xfId="0" applyNumberFormat="1" applyFont="1" applyFill="1" applyBorder="1" applyAlignment="1">
      <alignment horizontal="center"/>
    </xf>
    <xf numFmtId="3" fontId="19" fillId="6" borderId="75" xfId="0" applyNumberFormat="1" applyFont="1" applyFill="1" applyBorder="1" applyAlignment="1">
      <alignment horizontal="center"/>
    </xf>
    <xf numFmtId="3" fontId="0" fillId="7" borderId="71" xfId="0" applyNumberFormat="1" applyFill="1" applyBorder="1" applyAlignment="1">
      <alignment horizontal="center"/>
    </xf>
    <xf numFmtId="3" fontId="0" fillId="7" borderId="70" xfId="0" applyNumberFormat="1" applyFill="1" applyBorder="1" applyAlignment="1">
      <alignment horizontal="center"/>
    </xf>
    <xf numFmtId="0" fontId="0" fillId="7" borderId="71" xfId="0" applyFill="1" applyBorder="1" applyAlignment="1">
      <alignment horizontal="center"/>
    </xf>
    <xf numFmtId="3" fontId="19" fillId="7" borderId="71" xfId="0" applyNumberFormat="1" applyFont="1" applyFill="1" applyBorder="1" applyAlignment="1">
      <alignment horizontal="center"/>
    </xf>
    <xf numFmtId="3" fontId="19" fillId="7" borderId="72" xfId="0" applyNumberFormat="1" applyFont="1" applyFill="1" applyBorder="1" applyAlignment="1">
      <alignment horizontal="center"/>
    </xf>
    <xf numFmtId="3" fontId="0" fillId="7" borderId="73" xfId="0" applyNumberFormat="1" applyFill="1" applyBorder="1" applyAlignment="1">
      <alignment horizontal="center"/>
    </xf>
    <xf numFmtId="3" fontId="0" fillId="7" borderId="74" xfId="0" applyNumberFormat="1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3" fontId="19" fillId="7" borderId="74" xfId="0" applyNumberFormat="1" applyFont="1" applyFill="1" applyBorder="1" applyAlignment="1">
      <alignment horizontal="center"/>
    </xf>
    <xf numFmtId="3" fontId="19" fillId="7" borderId="75" xfId="0" applyNumberFormat="1" applyFont="1" applyFill="1" applyBorder="1" applyAlignment="1">
      <alignment horizontal="center"/>
    </xf>
    <xf numFmtId="3" fontId="0" fillId="8" borderId="70" xfId="0" applyNumberFormat="1" applyFill="1" applyBorder="1" applyAlignment="1">
      <alignment horizontal="center"/>
    </xf>
    <xf numFmtId="3" fontId="0" fillId="8" borderId="71" xfId="0" applyNumberForma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3" fontId="19" fillId="8" borderId="71" xfId="0" applyNumberFormat="1" applyFont="1" applyFill="1" applyBorder="1" applyAlignment="1">
      <alignment horizontal="center"/>
    </xf>
    <xf numFmtId="3" fontId="19" fillId="8" borderId="72" xfId="0" applyNumberFormat="1" applyFont="1" applyFill="1" applyBorder="1" applyAlignment="1">
      <alignment horizontal="center"/>
    </xf>
    <xf numFmtId="3" fontId="0" fillId="8" borderId="73" xfId="0" applyNumberFormat="1" applyFill="1" applyBorder="1" applyAlignment="1">
      <alignment horizontal="center"/>
    </xf>
    <xf numFmtId="3" fontId="0" fillId="8" borderId="74" xfId="0" applyNumberFormat="1" applyFill="1" applyBorder="1" applyAlignment="1">
      <alignment horizontal="center"/>
    </xf>
    <xf numFmtId="0" fontId="0" fillId="8" borderId="74" xfId="0" applyFill="1" applyBorder="1" applyAlignment="1">
      <alignment horizontal="center"/>
    </xf>
    <xf numFmtId="3" fontId="19" fillId="8" borderId="74" xfId="0" applyNumberFormat="1" applyFont="1" applyFill="1" applyBorder="1" applyAlignment="1">
      <alignment horizontal="center"/>
    </xf>
    <xf numFmtId="3" fontId="19" fillId="8" borderId="75" xfId="0" applyNumberFormat="1" applyFont="1" applyFill="1" applyBorder="1" applyAlignment="1">
      <alignment horizontal="center"/>
    </xf>
    <xf numFmtId="0" fontId="0" fillId="9" borderId="73" xfId="0" applyFill="1" applyBorder="1" applyAlignment="1">
      <alignment horizontal="center"/>
    </xf>
    <xf numFmtId="3" fontId="0" fillId="9" borderId="74" xfId="0" applyNumberFormat="1" applyFill="1" applyBorder="1" applyAlignment="1">
      <alignment horizontal="center"/>
    </xf>
    <xf numFmtId="0" fontId="0" fillId="9" borderId="74" xfId="0" applyFill="1" applyBorder="1" applyAlignment="1">
      <alignment horizontal="center"/>
    </xf>
    <xf numFmtId="3" fontId="19" fillId="9" borderId="74" xfId="0" applyNumberFormat="1" applyFont="1" applyFill="1" applyBorder="1" applyAlignment="1">
      <alignment horizontal="center"/>
    </xf>
    <xf numFmtId="3" fontId="19" fillId="9" borderId="75" xfId="0" applyNumberFormat="1" applyFont="1" applyFill="1" applyBorder="1" applyAlignment="1">
      <alignment horizontal="center"/>
    </xf>
    <xf numFmtId="3" fontId="0" fillId="10" borderId="71" xfId="0" applyNumberFormat="1" applyFill="1" applyBorder="1" applyAlignment="1">
      <alignment horizontal="center"/>
    </xf>
    <xf numFmtId="3" fontId="0" fillId="10" borderId="70" xfId="0" applyNumberFormat="1" applyFill="1" applyBorder="1" applyAlignment="1">
      <alignment horizontal="center"/>
    </xf>
    <xf numFmtId="0" fontId="0" fillId="10" borderId="71" xfId="0" applyFill="1" applyBorder="1" applyAlignment="1">
      <alignment horizontal="center"/>
    </xf>
    <xf numFmtId="3" fontId="19" fillId="10" borderId="71" xfId="0" applyNumberFormat="1" applyFont="1" applyFill="1" applyBorder="1" applyAlignment="1">
      <alignment horizontal="center"/>
    </xf>
    <xf numFmtId="3" fontId="19" fillId="10" borderId="72" xfId="0" applyNumberFormat="1" applyFont="1" applyFill="1" applyBorder="1" applyAlignment="1">
      <alignment horizontal="center"/>
    </xf>
    <xf numFmtId="3" fontId="0" fillId="10" borderId="73" xfId="0" applyNumberFormat="1" applyFill="1" applyBorder="1" applyAlignment="1">
      <alignment horizontal="center"/>
    </xf>
    <xf numFmtId="3" fontId="0" fillId="10" borderId="74" xfId="0" applyNumberFormat="1" applyFill="1" applyBorder="1" applyAlignment="1">
      <alignment horizontal="center"/>
    </xf>
    <xf numFmtId="0" fontId="0" fillId="10" borderId="74" xfId="0" applyFill="1" applyBorder="1" applyAlignment="1">
      <alignment horizontal="center"/>
    </xf>
    <xf numFmtId="3" fontId="19" fillId="10" borderId="74" xfId="0" applyNumberFormat="1" applyFont="1" applyFill="1" applyBorder="1" applyAlignment="1">
      <alignment horizontal="center"/>
    </xf>
    <xf numFmtId="3" fontId="19" fillId="10" borderId="75" xfId="0" applyNumberFormat="1" applyFont="1" applyFill="1" applyBorder="1" applyAlignment="1">
      <alignment horizontal="center"/>
    </xf>
    <xf numFmtId="3" fontId="0" fillId="11" borderId="74" xfId="0" applyNumberFormat="1" applyFill="1" applyBorder="1" applyAlignment="1">
      <alignment horizontal="center"/>
    </xf>
    <xf numFmtId="3" fontId="19" fillId="11" borderId="74" xfId="0" applyNumberFormat="1" applyFont="1" applyFill="1" applyBorder="1" applyAlignment="1">
      <alignment horizontal="center"/>
    </xf>
    <xf numFmtId="3" fontId="19" fillId="11" borderId="75" xfId="0" applyNumberFormat="1" applyFont="1" applyFill="1" applyBorder="1" applyAlignment="1">
      <alignment horizontal="center"/>
    </xf>
    <xf numFmtId="3" fontId="19" fillId="11" borderId="80" xfId="0" applyNumberFormat="1" applyFont="1" applyFill="1" applyBorder="1" applyAlignment="1">
      <alignment horizontal="center"/>
    </xf>
    <xf numFmtId="3" fontId="19" fillId="11" borderId="81" xfId="0" applyNumberFormat="1" applyFont="1" applyFill="1" applyBorder="1" applyAlignment="1">
      <alignment horizontal="center"/>
    </xf>
    <xf numFmtId="3" fontId="19" fillId="12" borderId="70" xfId="0" applyNumberFormat="1" applyFont="1" applyFill="1" applyBorder="1" applyAlignment="1">
      <alignment horizontal="center"/>
    </xf>
    <xf numFmtId="3" fontId="0" fillId="12" borderId="71" xfId="0" applyNumberFormat="1" applyFill="1" applyBorder="1" applyAlignment="1">
      <alignment horizontal="center"/>
    </xf>
    <xf numFmtId="3" fontId="19" fillId="12" borderId="71" xfId="0" applyNumberFormat="1" applyFont="1" applyFill="1" applyBorder="1" applyAlignment="1">
      <alignment horizontal="center"/>
    </xf>
    <xf numFmtId="0" fontId="19" fillId="12" borderId="71" xfId="0" applyFont="1" applyFill="1" applyBorder="1" applyAlignment="1">
      <alignment horizontal="center"/>
    </xf>
    <xf numFmtId="3" fontId="19" fillId="12" borderId="72" xfId="0" applyNumberFormat="1" applyFont="1" applyFill="1" applyBorder="1" applyAlignment="1">
      <alignment horizontal="center"/>
    </xf>
    <xf numFmtId="3" fontId="19" fillId="12" borderId="74" xfId="0" applyNumberFormat="1" applyFont="1" applyFill="1" applyBorder="1" applyAlignment="1">
      <alignment horizontal="center"/>
    </xf>
    <xf numFmtId="3" fontId="19" fillId="12" borderId="75" xfId="0" applyNumberFormat="1" applyFont="1" applyFill="1" applyBorder="1" applyAlignment="1">
      <alignment horizontal="center"/>
    </xf>
    <xf numFmtId="3" fontId="0" fillId="13" borderId="70" xfId="0" applyNumberFormat="1" applyFill="1" applyBorder="1" applyAlignment="1">
      <alignment horizontal="center"/>
    </xf>
    <xf numFmtId="3" fontId="0" fillId="13" borderId="71" xfId="0" applyNumberFormat="1" applyFill="1" applyBorder="1" applyAlignment="1">
      <alignment horizontal="center"/>
    </xf>
    <xf numFmtId="0" fontId="0" fillId="13" borderId="71" xfId="0" applyFill="1" applyBorder="1" applyAlignment="1">
      <alignment horizontal="center"/>
    </xf>
    <xf numFmtId="3" fontId="19" fillId="13" borderId="71" xfId="0" applyNumberFormat="1" applyFont="1" applyFill="1" applyBorder="1" applyAlignment="1">
      <alignment horizontal="center"/>
    </xf>
    <xf numFmtId="3" fontId="19" fillId="13" borderId="72" xfId="0" applyNumberFormat="1" applyFont="1" applyFill="1" applyBorder="1" applyAlignment="1">
      <alignment horizontal="center"/>
    </xf>
    <xf numFmtId="3" fontId="19" fillId="13" borderId="70" xfId="0" applyNumberFormat="1" applyFont="1" applyFill="1" applyBorder="1" applyAlignment="1">
      <alignment horizontal="center"/>
    </xf>
    <xf numFmtId="0" fontId="19" fillId="13" borderId="71" xfId="0" applyFont="1" applyFill="1" applyBorder="1" applyAlignment="1">
      <alignment horizontal="center"/>
    </xf>
    <xf numFmtId="0" fontId="19" fillId="13" borderId="73" xfId="0" applyFont="1" applyFill="1" applyBorder="1" applyAlignment="1">
      <alignment horizontal="center"/>
    </xf>
    <xf numFmtId="3" fontId="0" fillId="13" borderId="74" xfId="0" applyNumberFormat="1" applyFill="1" applyBorder="1" applyAlignment="1">
      <alignment horizontal="center"/>
    </xf>
    <xf numFmtId="0" fontId="19" fillId="13" borderId="74" xfId="0" applyFont="1" applyFill="1" applyBorder="1" applyAlignment="1">
      <alignment horizontal="center"/>
    </xf>
    <xf numFmtId="3" fontId="19" fillId="13" borderId="74" xfId="0" applyNumberFormat="1" applyFont="1" applyFill="1" applyBorder="1" applyAlignment="1">
      <alignment horizontal="center"/>
    </xf>
    <xf numFmtId="3" fontId="19" fillId="13" borderId="75" xfId="0" applyNumberFormat="1" applyFont="1" applyFill="1" applyBorder="1" applyAlignment="1">
      <alignment horizontal="center"/>
    </xf>
    <xf numFmtId="0" fontId="0" fillId="6" borderId="86" xfId="0" applyFill="1" applyBorder="1" applyAlignment="1">
      <alignment horizontal="center"/>
    </xf>
    <xf numFmtId="0" fontId="19" fillId="6" borderId="87" xfId="0" applyFont="1" applyFill="1" applyBorder="1" applyAlignment="1">
      <alignment horizontal="center"/>
    </xf>
    <xf numFmtId="0" fontId="0" fillId="7" borderId="86" xfId="0" applyFill="1" applyBorder="1" applyAlignment="1">
      <alignment horizontal="center"/>
    </xf>
    <xf numFmtId="0" fontId="0" fillId="7" borderId="87" xfId="0" applyFill="1" applyBorder="1" applyAlignment="1">
      <alignment horizontal="center"/>
    </xf>
    <xf numFmtId="0" fontId="0" fillId="8" borderId="86" xfId="0" applyFill="1" applyBorder="1" applyAlignment="1">
      <alignment horizontal="center"/>
    </xf>
    <xf numFmtId="0" fontId="0" fillId="8" borderId="87" xfId="0" applyFill="1" applyBorder="1" applyAlignment="1">
      <alignment horizontal="center"/>
    </xf>
    <xf numFmtId="0" fontId="0" fillId="9" borderId="87" xfId="0" applyFill="1" applyBorder="1" applyAlignment="1">
      <alignment horizontal="center"/>
    </xf>
    <xf numFmtId="0" fontId="0" fillId="10" borderId="86" xfId="0" applyFill="1" applyBorder="1" applyAlignment="1">
      <alignment horizontal="center"/>
    </xf>
    <xf numFmtId="0" fontId="0" fillId="10" borderId="87" xfId="0" applyFill="1" applyBorder="1" applyAlignment="1">
      <alignment horizontal="center"/>
    </xf>
    <xf numFmtId="0" fontId="19" fillId="12" borderId="86" xfId="0" applyFont="1" applyFill="1" applyBorder="1" applyAlignment="1">
      <alignment horizontal="center"/>
    </xf>
    <xf numFmtId="0" fontId="0" fillId="13" borderId="86" xfId="0" applyFill="1" applyBorder="1" applyAlignment="1">
      <alignment horizontal="center"/>
    </xf>
    <xf numFmtId="0" fontId="19" fillId="13" borderId="86" xfId="0" applyFont="1" applyFill="1" applyBorder="1" applyAlignment="1">
      <alignment horizontal="center"/>
    </xf>
    <xf numFmtId="0" fontId="19" fillId="13" borderId="87" xfId="0" applyFont="1" applyFill="1" applyBorder="1" applyAlignment="1">
      <alignment horizontal="center"/>
    </xf>
    <xf numFmtId="0" fontId="0" fillId="6" borderId="91" xfId="0" applyFill="1" applyBorder="1" applyAlignment="1">
      <alignment horizontal="center"/>
    </xf>
    <xf numFmtId="3" fontId="0" fillId="7" borderId="91" xfId="0" applyNumberFormat="1" applyFill="1" applyBorder="1" applyAlignment="1">
      <alignment horizontal="center"/>
    </xf>
    <xf numFmtId="3" fontId="0" fillId="7" borderId="92" xfId="0" applyNumberFormat="1" applyFill="1" applyBorder="1" applyAlignment="1">
      <alignment horizontal="center"/>
    </xf>
    <xf numFmtId="3" fontId="0" fillId="8" borderId="91" xfId="0" applyNumberFormat="1" applyFill="1" applyBorder="1" applyAlignment="1">
      <alignment horizontal="center"/>
    </xf>
    <xf numFmtId="0" fontId="0" fillId="8" borderId="92" xfId="0" applyFill="1" applyBorder="1" applyAlignment="1">
      <alignment horizontal="center"/>
    </xf>
    <xf numFmtId="0" fontId="0" fillId="9" borderId="92" xfId="0" applyFill="1" applyBorder="1" applyAlignment="1">
      <alignment horizontal="center"/>
    </xf>
    <xf numFmtId="3" fontId="0" fillId="10" borderId="91" xfId="0" applyNumberFormat="1" applyFill="1" applyBorder="1" applyAlignment="1">
      <alignment horizontal="center"/>
    </xf>
    <xf numFmtId="3" fontId="0" fillId="10" borderId="92" xfId="0" applyNumberFormat="1" applyFill="1" applyBorder="1" applyAlignment="1">
      <alignment horizontal="center"/>
    </xf>
    <xf numFmtId="3" fontId="19" fillId="12" borderId="91" xfId="0" applyNumberFormat="1" applyFont="1" applyFill="1" applyBorder="1" applyAlignment="1">
      <alignment horizontal="center"/>
    </xf>
    <xf numFmtId="3" fontId="0" fillId="13" borderId="91" xfId="0" applyNumberFormat="1" applyFill="1" applyBorder="1" applyAlignment="1">
      <alignment horizontal="center"/>
    </xf>
    <xf numFmtId="0" fontId="19" fillId="13" borderId="91" xfId="0" applyFont="1" applyFill="1" applyBorder="1" applyAlignment="1">
      <alignment horizontal="center"/>
    </xf>
    <xf numFmtId="0" fontId="0" fillId="13" borderId="91" xfId="0" applyFill="1" applyBorder="1" applyAlignment="1">
      <alignment horizontal="center"/>
    </xf>
    <xf numFmtId="3" fontId="19" fillId="13" borderId="92" xfId="0" applyNumberFormat="1" applyFont="1" applyFill="1" applyBorder="1" applyAlignment="1">
      <alignment horizontal="center"/>
    </xf>
    <xf numFmtId="0" fontId="0" fillId="6" borderId="96" xfId="0" applyFill="1" applyBorder="1" applyAlignment="1">
      <alignment horizontal="center"/>
    </xf>
    <xf numFmtId="3" fontId="0" fillId="6" borderId="95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0" xfId="0" applyFill="1" applyBorder="1" applyAlignment="1"/>
    <xf numFmtId="0" fontId="0" fillId="0" borderId="12" xfId="0" applyFill="1" applyBorder="1" applyAlignment="1">
      <alignment horizontal="center"/>
    </xf>
    <xf numFmtId="3" fontId="0" fillId="0" borderId="71" xfId="0" applyNumberFormat="1" applyFill="1" applyBorder="1" applyAlignment="1">
      <alignment horizontal="center"/>
    </xf>
    <xf numFmtId="3" fontId="19" fillId="0" borderId="71" xfId="0" applyNumberFormat="1" applyFont="1" applyFill="1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91" xfId="0" applyFill="1" applyBorder="1" applyAlignment="1">
      <alignment horizontal="center"/>
    </xf>
    <xf numFmtId="0" fontId="0" fillId="0" borderId="86" xfId="0" applyFill="1" applyBorder="1" applyAlignment="1">
      <alignment horizontal="center"/>
    </xf>
    <xf numFmtId="3" fontId="19" fillId="0" borderId="72" xfId="0" applyNumberFormat="1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9" fillId="0" borderId="16" xfId="0" applyFont="1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3" fontId="0" fillId="0" borderId="74" xfId="0" applyNumberFormat="1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17" fillId="0" borderId="74" xfId="0" applyFont="1" applyFill="1" applyBorder="1" applyAlignment="1">
      <alignment horizontal="center"/>
    </xf>
    <xf numFmtId="0" fontId="17" fillId="0" borderId="92" xfId="0" applyFont="1" applyFill="1" applyBorder="1" applyAlignment="1">
      <alignment horizontal="center"/>
    </xf>
    <xf numFmtId="0" fontId="19" fillId="0" borderId="87" xfId="0" applyFont="1" applyFill="1" applyBorder="1" applyAlignment="1">
      <alignment horizontal="center"/>
    </xf>
    <xf numFmtId="0" fontId="19" fillId="0" borderId="74" xfId="0" applyFont="1" applyFill="1" applyBorder="1" applyAlignment="1">
      <alignment horizontal="center"/>
    </xf>
    <xf numFmtId="3" fontId="19" fillId="0" borderId="74" xfId="0" applyNumberFormat="1" applyFont="1" applyFill="1" applyBorder="1" applyAlignment="1">
      <alignment horizontal="center"/>
    </xf>
    <xf numFmtId="3" fontId="19" fillId="0" borderId="75" xfId="0" applyNumberFormat="1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87" xfId="0" applyFill="1" applyBorder="1" applyAlignment="1">
      <alignment horizontal="center"/>
    </xf>
    <xf numFmtId="0" fontId="0" fillId="0" borderId="18" xfId="0" applyFill="1" applyBorder="1" applyAlignment="1"/>
    <xf numFmtId="0" fontId="19" fillId="0" borderId="21" xfId="0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0" fontId="19" fillId="0" borderId="76" xfId="0" applyFont="1" applyFill="1" applyBorder="1" applyAlignment="1">
      <alignment horizontal="center"/>
    </xf>
    <xf numFmtId="3" fontId="0" fillId="0" borderId="77" xfId="0" applyNumberFormat="1" applyFill="1" applyBorder="1" applyAlignment="1">
      <alignment horizontal="center"/>
    </xf>
    <xf numFmtId="0" fontId="19" fillId="0" borderId="77" xfId="0" applyFont="1" applyFill="1" applyBorder="1" applyAlignment="1">
      <alignment horizontal="center"/>
    </xf>
    <xf numFmtId="0" fontId="19" fillId="0" borderId="93" xfId="0" applyFont="1" applyFill="1" applyBorder="1" applyAlignment="1">
      <alignment horizontal="center"/>
    </xf>
    <xf numFmtId="0" fontId="19" fillId="0" borderId="88" xfId="0" applyFont="1" applyFill="1" applyBorder="1" applyAlignment="1">
      <alignment horizontal="center"/>
    </xf>
    <xf numFmtId="3" fontId="19" fillId="0" borderId="77" xfId="0" applyNumberFormat="1" applyFont="1" applyFill="1" applyBorder="1" applyAlignment="1">
      <alignment horizontal="center"/>
    </xf>
    <xf numFmtId="3" fontId="19" fillId="0" borderId="78" xfId="0" applyNumberFormat="1" applyFont="1" applyFill="1" applyBorder="1" applyAlignment="1">
      <alignment horizontal="center"/>
    </xf>
    <xf numFmtId="0" fontId="19" fillId="0" borderId="23" xfId="0" applyFont="1" applyFill="1" applyBorder="1" applyAlignment="1"/>
    <xf numFmtId="0" fontId="0" fillId="0" borderId="92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76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0" borderId="88" xfId="0" applyFill="1" applyBorder="1" applyAlignment="1">
      <alignment horizontal="center"/>
    </xf>
    <xf numFmtId="0" fontId="0" fillId="0" borderId="23" xfId="0" applyFill="1" applyBorder="1" applyAlignment="1"/>
    <xf numFmtId="0" fontId="19" fillId="0" borderId="12" xfId="0" applyFont="1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7" fillId="0" borderId="16" xfId="0" applyFont="1" applyFill="1" applyBorder="1" applyAlignment="1">
      <alignment horizontal="center"/>
    </xf>
    <xf numFmtId="0" fontId="17" fillId="0" borderId="73" xfId="0" applyFont="1" applyFill="1" applyBorder="1" applyAlignment="1">
      <alignment horizontal="center"/>
    </xf>
    <xf numFmtId="3" fontId="17" fillId="0" borderId="74" xfId="0" applyNumberFormat="1" applyFont="1" applyFill="1" applyBorder="1" applyAlignment="1">
      <alignment horizontal="center"/>
    </xf>
    <xf numFmtId="3" fontId="17" fillId="0" borderId="92" xfId="0" applyNumberFormat="1" applyFont="1" applyFill="1" applyBorder="1" applyAlignment="1">
      <alignment horizontal="center"/>
    </xf>
    <xf numFmtId="0" fontId="17" fillId="0" borderId="87" xfId="0" applyFont="1" applyFill="1" applyBorder="1" applyAlignment="1">
      <alignment horizontal="center"/>
    </xf>
    <xf numFmtId="0" fontId="17" fillId="0" borderId="18" xfId="0" applyFont="1" applyFill="1" applyBorder="1" applyAlignment="1"/>
    <xf numFmtId="0" fontId="19" fillId="0" borderId="15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0" fillId="0" borderId="16" xfId="0" applyFont="1" applyFill="1" applyBorder="1" applyAlignment="1">
      <alignment horizontal="center"/>
    </xf>
    <xf numFmtId="3" fontId="20" fillId="0" borderId="73" xfId="0" applyNumberFormat="1" applyFont="1" applyFill="1" applyBorder="1" applyAlignment="1">
      <alignment horizontal="center"/>
    </xf>
    <xf numFmtId="3" fontId="20" fillId="0" borderId="74" xfId="0" applyNumberFormat="1" applyFont="1" applyFill="1" applyBorder="1" applyAlignment="1">
      <alignment horizontal="center"/>
    </xf>
    <xf numFmtId="0" fontId="20" fillId="0" borderId="74" xfId="0" applyFont="1" applyFill="1" applyBorder="1" applyAlignment="1">
      <alignment horizontal="center"/>
    </xf>
    <xf numFmtId="0" fontId="20" fillId="0" borderId="92" xfId="0" applyFont="1" applyFill="1" applyBorder="1" applyAlignment="1">
      <alignment horizontal="center"/>
    </xf>
    <xf numFmtId="0" fontId="20" fillId="0" borderId="87" xfId="0" applyFont="1" applyFill="1" applyBorder="1" applyAlignment="1">
      <alignment horizontal="center"/>
    </xf>
    <xf numFmtId="3" fontId="20" fillId="0" borderId="75" xfId="0" applyNumberFormat="1" applyFont="1" applyFill="1" applyBorder="1" applyAlignment="1">
      <alignment horizontal="center"/>
    </xf>
    <xf numFmtId="0" fontId="20" fillId="0" borderId="18" xfId="0" applyFont="1" applyFill="1" applyBorder="1" applyAlignment="1"/>
    <xf numFmtId="3" fontId="17" fillId="0" borderId="75" xfId="0" applyNumberFormat="1" applyFont="1" applyFill="1" applyBorder="1" applyAlignment="1">
      <alignment horizontal="center"/>
    </xf>
    <xf numFmtId="0" fontId="19" fillId="0" borderId="73" xfId="0" applyFont="1" applyFill="1" applyBorder="1" applyAlignment="1">
      <alignment horizontal="center"/>
    </xf>
    <xf numFmtId="0" fontId="19" fillId="0" borderId="18" xfId="0" applyFont="1" applyFill="1" applyBorder="1" applyAlignment="1"/>
    <xf numFmtId="3" fontId="19" fillId="0" borderId="73" xfId="0" applyNumberFormat="1" applyFont="1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20" fillId="0" borderId="73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79" xfId="0" applyFill="1" applyBorder="1" applyAlignment="1">
      <alignment horizontal="center"/>
    </xf>
    <xf numFmtId="3" fontId="0" fillId="4" borderId="80" xfId="0" applyNumberFormat="1" applyFill="1" applyBorder="1" applyAlignment="1">
      <alignment horizontal="center"/>
    </xf>
    <xf numFmtId="0" fontId="0" fillId="4" borderId="80" xfId="0" applyFill="1" applyBorder="1" applyAlignment="1">
      <alignment horizontal="center"/>
    </xf>
    <xf numFmtId="0" fontId="0" fillId="4" borderId="94" xfId="0" applyFill="1" applyBorder="1" applyAlignment="1">
      <alignment horizontal="center"/>
    </xf>
    <xf numFmtId="0" fontId="0" fillId="4" borderId="89" xfId="0" applyFill="1" applyBorder="1" applyAlignment="1">
      <alignment horizontal="center"/>
    </xf>
    <xf numFmtId="3" fontId="19" fillId="4" borderId="80" xfId="0" applyNumberFormat="1" applyFont="1" applyFill="1" applyBorder="1" applyAlignment="1">
      <alignment horizontal="center"/>
    </xf>
    <xf numFmtId="3" fontId="19" fillId="4" borderId="81" xfId="0" applyNumberFormat="1" applyFont="1" applyFill="1" applyBorder="1" applyAlignment="1">
      <alignment horizontal="center"/>
    </xf>
    <xf numFmtId="0" fontId="0" fillId="4" borderId="28" xfId="0" applyFill="1" applyBorder="1" applyAlignment="1"/>
    <xf numFmtId="0" fontId="0" fillId="4" borderId="15" xfId="0" applyFill="1" applyBorder="1" applyAlignment="1">
      <alignment horizontal="center"/>
    </xf>
    <xf numFmtId="0" fontId="22" fillId="4" borderId="16" xfId="0" applyFont="1" applyFill="1" applyBorder="1" applyAlignment="1"/>
    <xf numFmtId="0" fontId="19" fillId="4" borderId="73" xfId="0" applyFont="1" applyFill="1" applyBorder="1" applyAlignment="1">
      <alignment horizontal="center"/>
    </xf>
    <xf numFmtId="3" fontId="0" fillId="4" borderId="74" xfId="0" applyNumberFormat="1" applyFill="1" applyBorder="1" applyAlignment="1">
      <alignment horizontal="center"/>
    </xf>
    <xf numFmtId="0" fontId="0" fillId="4" borderId="74" xfId="0" applyFill="1" applyBorder="1" applyAlignment="1">
      <alignment horizontal="center"/>
    </xf>
    <xf numFmtId="0" fontId="0" fillId="4" borderId="92" xfId="0" applyFill="1" applyBorder="1" applyAlignment="1">
      <alignment horizontal="center"/>
    </xf>
    <xf numFmtId="0" fontId="0" fillId="4" borderId="87" xfId="0" applyFill="1" applyBorder="1" applyAlignment="1">
      <alignment horizontal="center"/>
    </xf>
    <xf numFmtId="3" fontId="19" fillId="4" borderId="74" xfId="0" applyNumberFormat="1" applyFont="1" applyFill="1" applyBorder="1" applyAlignment="1">
      <alignment horizontal="center"/>
    </xf>
    <xf numFmtId="3" fontId="19" fillId="4" borderId="75" xfId="0" applyNumberFormat="1" applyFont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8" xfId="0" applyFill="1" applyBorder="1" applyAlignment="1"/>
    <xf numFmtId="0" fontId="17" fillId="15" borderId="12" xfId="0" applyFont="1" applyFill="1" applyBorder="1" applyAlignment="1">
      <alignment horizontal="center"/>
    </xf>
    <xf numFmtId="0" fontId="17" fillId="15" borderId="0" xfId="0" applyFont="1" applyFill="1" applyAlignment="1">
      <alignment horizontal="center"/>
    </xf>
    <xf numFmtId="3" fontId="17" fillId="15" borderId="70" xfId="0" applyNumberFormat="1" applyFont="1" applyFill="1" applyBorder="1" applyAlignment="1">
      <alignment horizontal="center"/>
    </xf>
    <xf numFmtId="3" fontId="0" fillId="15" borderId="71" xfId="0" applyNumberFormat="1" applyFill="1" applyBorder="1" applyAlignment="1">
      <alignment horizontal="center"/>
    </xf>
    <xf numFmtId="3" fontId="17" fillId="15" borderId="71" xfId="0" applyNumberFormat="1" applyFont="1" applyFill="1" applyBorder="1" applyAlignment="1">
      <alignment horizontal="center"/>
    </xf>
    <xf numFmtId="3" fontId="17" fillId="15" borderId="91" xfId="0" applyNumberFormat="1" applyFont="1" applyFill="1" applyBorder="1" applyAlignment="1">
      <alignment horizontal="center"/>
    </xf>
    <xf numFmtId="0" fontId="17" fillId="15" borderId="86" xfId="0" applyFont="1" applyFill="1" applyBorder="1" applyAlignment="1">
      <alignment horizontal="center"/>
    </xf>
    <xf numFmtId="0" fontId="17" fillId="15" borderId="71" xfId="0" applyFont="1" applyFill="1" applyBorder="1" applyAlignment="1">
      <alignment horizontal="center"/>
    </xf>
    <xf numFmtId="3" fontId="17" fillId="15" borderId="72" xfId="0" applyNumberFormat="1" applyFont="1" applyFill="1" applyBorder="1" applyAlignment="1">
      <alignment horizontal="center"/>
    </xf>
    <xf numFmtId="0" fontId="19" fillId="15" borderId="0" xfId="0" applyFont="1" applyFill="1" applyAlignment="1">
      <alignment horizontal="center"/>
    </xf>
    <xf numFmtId="0" fontId="17" fillId="15" borderId="10" xfId="0" applyFont="1" applyFill="1" applyBorder="1" applyAlignment="1"/>
    <xf numFmtId="0" fontId="0" fillId="15" borderId="12" xfId="0" applyFill="1" applyBorder="1" applyAlignment="1">
      <alignment horizontal="center"/>
    </xf>
    <xf numFmtId="0" fontId="0" fillId="15" borderId="0" xfId="0" applyFill="1" applyAlignment="1">
      <alignment horizontal="center"/>
    </xf>
    <xf numFmtId="3" fontId="0" fillId="15" borderId="70" xfId="0" applyNumberFormat="1" applyFill="1" applyBorder="1" applyAlignment="1">
      <alignment horizontal="center"/>
    </xf>
    <xf numFmtId="3" fontId="0" fillId="15" borderId="91" xfId="0" applyNumberFormat="1" applyFill="1" applyBorder="1" applyAlignment="1">
      <alignment horizontal="center"/>
    </xf>
    <xf numFmtId="0" fontId="0" fillId="15" borderId="86" xfId="0" applyFill="1" applyBorder="1" applyAlignment="1">
      <alignment horizontal="center"/>
    </xf>
    <xf numFmtId="0" fontId="0" fillId="15" borderId="71" xfId="0" applyFill="1" applyBorder="1" applyAlignment="1">
      <alignment horizontal="center"/>
    </xf>
    <xf numFmtId="3" fontId="19" fillId="15" borderId="71" xfId="0" applyNumberFormat="1" applyFont="1" applyFill="1" applyBorder="1" applyAlignment="1">
      <alignment horizontal="center"/>
    </xf>
    <xf numFmtId="3" fontId="19" fillId="15" borderId="72" xfId="0" applyNumberFormat="1" applyFont="1" applyFill="1" applyBorder="1" applyAlignment="1">
      <alignment horizontal="center"/>
    </xf>
    <xf numFmtId="0" fontId="0" fillId="15" borderId="10" xfId="0" applyFill="1" applyBorder="1" applyAlignment="1"/>
    <xf numFmtId="0" fontId="17" fillId="15" borderId="91" xfId="0" applyFont="1" applyFill="1" applyBorder="1" applyAlignment="1">
      <alignment horizontal="center"/>
    </xf>
    <xf numFmtId="0" fontId="0" fillId="15" borderId="70" xfId="0" applyFill="1" applyBorder="1" applyAlignment="1">
      <alignment horizontal="center"/>
    </xf>
    <xf numFmtId="0" fontId="0" fillId="15" borderId="91" xfId="0" applyFill="1" applyBorder="1" applyAlignment="1">
      <alignment horizontal="center"/>
    </xf>
    <xf numFmtId="0" fontId="17" fillId="15" borderId="70" xfId="0" applyFont="1" applyFill="1" applyBorder="1" applyAlignment="1">
      <alignment horizontal="center"/>
    </xf>
    <xf numFmtId="0" fontId="20" fillId="15" borderId="12" xfId="0" applyFont="1" applyFill="1" applyBorder="1" applyAlignment="1">
      <alignment horizontal="center"/>
    </xf>
    <xf numFmtId="0" fontId="20" fillId="15" borderId="0" xfId="0" applyFont="1" applyFill="1" applyAlignment="1">
      <alignment horizontal="center"/>
    </xf>
    <xf numFmtId="3" fontId="20" fillId="15" borderId="70" xfId="0" applyNumberFormat="1" applyFont="1" applyFill="1" applyBorder="1" applyAlignment="1">
      <alignment horizontal="center"/>
    </xf>
    <xf numFmtId="3" fontId="20" fillId="15" borderId="71" xfId="0" applyNumberFormat="1" applyFont="1" applyFill="1" applyBorder="1" applyAlignment="1">
      <alignment horizontal="center"/>
    </xf>
    <xf numFmtId="3" fontId="20" fillId="15" borderId="91" xfId="0" applyNumberFormat="1" applyFont="1" applyFill="1" applyBorder="1" applyAlignment="1">
      <alignment horizontal="center"/>
    </xf>
    <xf numFmtId="0" fontId="20" fillId="15" borderId="86" xfId="0" applyFont="1" applyFill="1" applyBorder="1" applyAlignment="1">
      <alignment horizontal="center"/>
    </xf>
    <xf numFmtId="0" fontId="20" fillId="15" borderId="71" xfId="0" applyFont="1" applyFill="1" applyBorder="1" applyAlignment="1">
      <alignment horizontal="center"/>
    </xf>
    <xf numFmtId="3" fontId="20" fillId="15" borderId="72" xfId="0" applyNumberFormat="1" applyFont="1" applyFill="1" applyBorder="1" applyAlignment="1">
      <alignment horizontal="center"/>
    </xf>
    <xf numFmtId="0" fontId="20" fillId="15" borderId="10" xfId="0" applyFont="1" applyFill="1" applyBorder="1" applyAlignment="1"/>
    <xf numFmtId="0" fontId="19" fillId="15" borderId="12" xfId="0" applyFont="1" applyFill="1" applyBorder="1" applyAlignment="1">
      <alignment horizontal="center"/>
    </xf>
    <xf numFmtId="3" fontId="19" fillId="15" borderId="70" xfId="0" applyNumberFormat="1" applyFont="1" applyFill="1" applyBorder="1" applyAlignment="1">
      <alignment horizontal="center"/>
    </xf>
    <xf numFmtId="0" fontId="19" fillId="15" borderId="71" xfId="0" applyFont="1" applyFill="1" applyBorder="1" applyAlignment="1">
      <alignment horizontal="center"/>
    </xf>
    <xf numFmtId="3" fontId="19" fillId="15" borderId="91" xfId="0" applyNumberFormat="1" applyFont="1" applyFill="1" applyBorder="1" applyAlignment="1">
      <alignment horizontal="center"/>
    </xf>
    <xf numFmtId="0" fontId="19" fillId="15" borderId="86" xfId="0" applyFont="1" applyFill="1" applyBorder="1" applyAlignment="1">
      <alignment horizontal="center"/>
    </xf>
    <xf numFmtId="0" fontId="19" fillId="15" borderId="10" xfId="0" applyFont="1" applyFill="1" applyBorder="1" applyAlignment="1"/>
    <xf numFmtId="0" fontId="19" fillId="15" borderId="91" xfId="0" applyFont="1" applyFill="1" applyBorder="1" applyAlignment="1">
      <alignment horizontal="center"/>
    </xf>
    <xf numFmtId="0" fontId="0" fillId="15" borderId="72" xfId="0" applyFill="1" applyBorder="1" applyAlignment="1">
      <alignment horizontal="center"/>
    </xf>
    <xf numFmtId="0" fontId="0" fillId="15" borderId="15" xfId="0" applyFill="1" applyBorder="1" applyAlignment="1">
      <alignment horizontal="center"/>
    </xf>
    <xf numFmtId="0" fontId="0" fillId="15" borderId="16" xfId="0" applyFill="1" applyBorder="1" applyAlignment="1">
      <alignment horizontal="center"/>
    </xf>
    <xf numFmtId="3" fontId="0" fillId="15" borderId="73" xfId="0" applyNumberFormat="1" applyFill="1" applyBorder="1" applyAlignment="1">
      <alignment horizontal="center"/>
    </xf>
    <xf numFmtId="3" fontId="0" fillId="15" borderId="74" xfId="0" applyNumberFormat="1" applyFill="1" applyBorder="1" applyAlignment="1">
      <alignment horizontal="center"/>
    </xf>
    <xf numFmtId="3" fontId="0" fillId="15" borderId="92" xfId="0" applyNumberFormat="1" applyFill="1" applyBorder="1" applyAlignment="1">
      <alignment horizontal="center"/>
    </xf>
    <xf numFmtId="0" fontId="0" fillId="15" borderId="87" xfId="0" applyFill="1" applyBorder="1" applyAlignment="1">
      <alignment horizontal="center"/>
    </xf>
    <xf numFmtId="0" fontId="0" fillId="15" borderId="74" xfId="0" applyFill="1" applyBorder="1" applyAlignment="1">
      <alignment horizontal="center"/>
    </xf>
    <xf numFmtId="3" fontId="19" fillId="15" borderId="74" xfId="0" applyNumberFormat="1" applyFont="1" applyFill="1" applyBorder="1" applyAlignment="1">
      <alignment horizontal="center"/>
    </xf>
    <xf numFmtId="3" fontId="19" fillId="15" borderId="75" xfId="0" applyNumberFormat="1" applyFont="1" applyFill="1" applyBorder="1" applyAlignment="1">
      <alignment horizontal="center"/>
    </xf>
    <xf numFmtId="0" fontId="0" fillId="15" borderId="18" xfId="0" applyFill="1" applyBorder="1" applyAlignment="1"/>
    <xf numFmtId="3" fontId="0" fillId="16" borderId="71" xfId="0" applyNumberFormat="1" applyFill="1" applyBorder="1" applyAlignment="1">
      <alignment horizontal="center"/>
    </xf>
    <xf numFmtId="3" fontId="19" fillId="16" borderId="71" xfId="0" applyNumberFormat="1" applyFont="1" applyFill="1" applyBorder="1" applyAlignment="1">
      <alignment horizontal="center"/>
    </xf>
    <xf numFmtId="3" fontId="19" fillId="16" borderId="72" xfId="0" applyNumberFormat="1" applyFont="1" applyFill="1" applyBorder="1" applyAlignment="1">
      <alignment horizontal="center"/>
    </xf>
    <xf numFmtId="0" fontId="0" fillId="16" borderId="10" xfId="0" applyFill="1" applyBorder="1" applyAlignment="1"/>
    <xf numFmtId="0" fontId="0" fillId="17" borderId="12" xfId="0" applyFill="1" applyBorder="1" applyAlignment="1">
      <alignment horizontal="center"/>
    </xf>
    <xf numFmtId="0" fontId="0" fillId="17" borderId="0" xfId="0" applyFill="1" applyAlignment="1">
      <alignment horizontal="center"/>
    </xf>
    <xf numFmtId="3" fontId="0" fillId="17" borderId="70" xfId="0" applyNumberFormat="1" applyFill="1" applyBorder="1" applyAlignment="1">
      <alignment horizontal="center"/>
    </xf>
    <xf numFmtId="3" fontId="0" fillId="17" borderId="71" xfId="0" applyNumberFormat="1" applyFill="1" applyBorder="1" applyAlignment="1">
      <alignment horizontal="center"/>
    </xf>
    <xf numFmtId="3" fontId="0" fillId="17" borderId="91" xfId="0" applyNumberFormat="1" applyFill="1" applyBorder="1" applyAlignment="1">
      <alignment horizontal="center"/>
    </xf>
    <xf numFmtId="0" fontId="0" fillId="17" borderId="86" xfId="0" applyFill="1" applyBorder="1" applyAlignment="1">
      <alignment horizontal="center"/>
    </xf>
    <xf numFmtId="0" fontId="0" fillId="17" borderId="71" xfId="0" applyFill="1" applyBorder="1" applyAlignment="1">
      <alignment horizontal="center"/>
    </xf>
    <xf numFmtId="3" fontId="19" fillId="17" borderId="71" xfId="0" applyNumberFormat="1" applyFont="1" applyFill="1" applyBorder="1" applyAlignment="1">
      <alignment horizontal="center"/>
    </xf>
    <xf numFmtId="3" fontId="19" fillId="17" borderId="72" xfId="0" applyNumberFormat="1" applyFont="1" applyFill="1" applyBorder="1" applyAlignment="1">
      <alignment horizontal="center"/>
    </xf>
    <xf numFmtId="0" fontId="0" fillId="17" borderId="10" xfId="0" applyFill="1" applyBorder="1" applyAlignment="1"/>
    <xf numFmtId="0" fontId="0" fillId="17" borderId="91" xfId="0" applyFill="1" applyBorder="1" applyAlignment="1">
      <alignment horizontal="center"/>
    </xf>
    <xf numFmtId="0" fontId="0" fillId="17" borderId="15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3" fontId="0" fillId="17" borderId="73" xfId="0" applyNumberFormat="1" applyFill="1" applyBorder="1" applyAlignment="1">
      <alignment horizontal="center"/>
    </xf>
    <xf numFmtId="3" fontId="0" fillId="17" borderId="74" xfId="0" applyNumberFormat="1" applyFill="1" applyBorder="1" applyAlignment="1">
      <alignment horizontal="center"/>
    </xf>
    <xf numFmtId="3" fontId="0" fillId="17" borderId="92" xfId="0" applyNumberFormat="1" applyFill="1" applyBorder="1" applyAlignment="1">
      <alignment horizontal="center"/>
    </xf>
    <xf numFmtId="0" fontId="0" fillId="17" borderId="87" xfId="0" applyFill="1" applyBorder="1" applyAlignment="1">
      <alignment horizontal="center"/>
    </xf>
    <xf numFmtId="0" fontId="0" fillId="17" borderId="74" xfId="0" applyFill="1" applyBorder="1" applyAlignment="1">
      <alignment horizontal="center"/>
    </xf>
    <xf numFmtId="3" fontId="19" fillId="17" borderId="74" xfId="0" applyNumberFormat="1" applyFont="1" applyFill="1" applyBorder="1" applyAlignment="1">
      <alignment horizontal="center"/>
    </xf>
    <xf numFmtId="3" fontId="19" fillId="17" borderId="75" xfId="0" applyNumberFormat="1" applyFont="1" applyFill="1" applyBorder="1" applyAlignment="1">
      <alignment horizontal="center"/>
    </xf>
    <xf numFmtId="0" fontId="0" fillId="17" borderId="18" xfId="0" applyFill="1" applyBorder="1" applyAlignment="1"/>
    <xf numFmtId="0" fontId="17" fillId="18" borderId="12" xfId="0" applyFont="1" applyFill="1" applyBorder="1" applyAlignment="1">
      <alignment horizontal="center"/>
    </xf>
    <xf numFmtId="0" fontId="17" fillId="18" borderId="0" xfId="0" applyFont="1" applyFill="1" applyAlignment="1">
      <alignment horizontal="center"/>
    </xf>
    <xf numFmtId="3" fontId="17" fillId="18" borderId="70" xfId="0" applyNumberFormat="1" applyFont="1" applyFill="1" applyBorder="1" applyAlignment="1">
      <alignment horizontal="center"/>
    </xf>
    <xf numFmtId="3" fontId="0" fillId="18" borderId="71" xfId="0" applyNumberFormat="1" applyFill="1" applyBorder="1" applyAlignment="1">
      <alignment horizontal="center"/>
    </xf>
    <xf numFmtId="3" fontId="17" fillId="18" borderId="71" xfId="0" applyNumberFormat="1" applyFont="1" applyFill="1" applyBorder="1" applyAlignment="1">
      <alignment horizontal="center"/>
    </xf>
    <xf numFmtId="3" fontId="17" fillId="18" borderId="91" xfId="0" applyNumberFormat="1" applyFont="1" applyFill="1" applyBorder="1" applyAlignment="1">
      <alignment horizontal="center"/>
    </xf>
    <xf numFmtId="0" fontId="17" fillId="18" borderId="86" xfId="0" applyFont="1" applyFill="1" applyBorder="1" applyAlignment="1">
      <alignment horizontal="center"/>
    </xf>
    <xf numFmtId="0" fontId="17" fillId="18" borderId="71" xfId="0" applyFont="1" applyFill="1" applyBorder="1" applyAlignment="1">
      <alignment horizontal="center"/>
    </xf>
    <xf numFmtId="3" fontId="17" fillId="18" borderId="72" xfId="0" applyNumberFormat="1" applyFont="1" applyFill="1" applyBorder="1" applyAlignment="1">
      <alignment horizontal="center"/>
    </xf>
    <xf numFmtId="2" fontId="17" fillId="18" borderId="10" xfId="0" applyNumberFormat="1" applyFont="1" applyFill="1" applyBorder="1" applyAlignment="1"/>
    <xf numFmtId="0" fontId="17" fillId="18" borderId="15" xfId="0" applyFont="1" applyFill="1" applyBorder="1" applyAlignment="1">
      <alignment horizontal="center"/>
    </xf>
    <xf numFmtId="0" fontId="17" fillId="18" borderId="16" xfId="0" applyFont="1" applyFill="1" applyBorder="1" applyAlignment="1">
      <alignment horizontal="center"/>
    </xf>
    <xf numFmtId="3" fontId="17" fillId="18" borderId="73" xfId="0" applyNumberFormat="1" applyFont="1" applyFill="1" applyBorder="1" applyAlignment="1">
      <alignment horizontal="center"/>
    </xf>
    <xf numFmtId="3" fontId="0" fillId="18" borderId="74" xfId="0" applyNumberFormat="1" applyFill="1" applyBorder="1" applyAlignment="1">
      <alignment horizontal="center"/>
    </xf>
    <xf numFmtId="3" fontId="17" fillId="18" borderId="74" xfId="0" applyNumberFormat="1" applyFont="1" applyFill="1" applyBorder="1" applyAlignment="1">
      <alignment horizontal="center"/>
    </xf>
    <xf numFmtId="3" fontId="17" fillId="18" borderId="92" xfId="0" applyNumberFormat="1" applyFont="1" applyFill="1" applyBorder="1" applyAlignment="1">
      <alignment horizontal="center"/>
    </xf>
    <xf numFmtId="0" fontId="17" fillId="18" borderId="87" xfId="0" applyFont="1" applyFill="1" applyBorder="1" applyAlignment="1">
      <alignment horizontal="center"/>
    </xf>
    <xf numFmtId="0" fontId="17" fillId="18" borderId="74" xfId="0" applyFont="1" applyFill="1" applyBorder="1" applyAlignment="1">
      <alignment horizontal="center"/>
    </xf>
    <xf numFmtId="3" fontId="17" fillId="18" borderId="75" xfId="0" applyNumberFormat="1" applyFont="1" applyFill="1" applyBorder="1" applyAlignment="1">
      <alignment horizontal="center"/>
    </xf>
    <xf numFmtId="2" fontId="17" fillId="18" borderId="18" xfId="0" applyNumberFormat="1" applyFont="1" applyFill="1" applyBorder="1" applyAlignment="1"/>
    <xf numFmtId="0" fontId="0" fillId="16" borderId="12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6" borderId="70" xfId="0" applyFill="1" applyBorder="1" applyAlignment="1">
      <alignment horizontal="center"/>
    </xf>
    <xf numFmtId="0" fontId="0" fillId="16" borderId="71" xfId="0" applyFill="1" applyBorder="1" applyAlignment="1">
      <alignment horizontal="center"/>
    </xf>
    <xf numFmtId="0" fontId="0" fillId="16" borderId="91" xfId="0" applyFill="1" applyBorder="1" applyAlignment="1">
      <alignment horizontal="center"/>
    </xf>
    <xf numFmtId="0" fontId="0" fillId="16" borderId="86" xfId="0" applyFill="1" applyBorder="1" applyAlignment="1">
      <alignment horizontal="center"/>
    </xf>
    <xf numFmtId="0" fontId="0" fillId="16" borderId="31" xfId="0" applyFill="1" applyBorder="1" applyAlignment="1">
      <alignment horizontal="center"/>
    </xf>
    <xf numFmtId="0" fontId="0" fillId="16" borderId="32" xfId="0" applyFill="1" applyBorder="1" applyAlignment="1">
      <alignment horizontal="center"/>
    </xf>
    <xf numFmtId="0" fontId="0" fillId="16" borderId="82" xfId="0" applyFill="1" applyBorder="1" applyAlignment="1">
      <alignment horizontal="center"/>
    </xf>
    <xf numFmtId="3" fontId="0" fillId="16" borderId="83" xfId="0" applyNumberFormat="1" applyFill="1" applyBorder="1" applyAlignment="1">
      <alignment horizontal="center"/>
    </xf>
    <xf numFmtId="0" fontId="0" fillId="16" borderId="83" xfId="0" applyFill="1" applyBorder="1" applyAlignment="1">
      <alignment horizontal="center"/>
    </xf>
    <xf numFmtId="0" fontId="0" fillId="16" borderId="85" xfId="0" applyFill="1" applyBorder="1" applyAlignment="1">
      <alignment horizontal="center"/>
    </xf>
    <xf numFmtId="0" fontId="0" fillId="16" borderId="90" xfId="0" applyFill="1" applyBorder="1" applyAlignment="1">
      <alignment horizontal="center"/>
    </xf>
    <xf numFmtId="3" fontId="19" fillId="16" borderId="83" xfId="0" applyNumberFormat="1" applyFont="1" applyFill="1" applyBorder="1" applyAlignment="1">
      <alignment horizontal="center"/>
    </xf>
    <xf numFmtId="3" fontId="19" fillId="16" borderId="84" xfId="0" applyNumberFormat="1" applyFont="1" applyFill="1" applyBorder="1" applyAlignment="1">
      <alignment horizontal="center"/>
    </xf>
    <xf numFmtId="0" fontId="0" fillId="16" borderId="34" xfId="0" applyFill="1" applyBorder="1" applyAlignment="1"/>
    <xf numFmtId="0" fontId="20" fillId="19" borderId="12" xfId="0" applyFont="1" applyFill="1" applyBorder="1" applyAlignment="1">
      <alignment horizontal="center"/>
    </xf>
    <xf numFmtId="0" fontId="27" fillId="19" borderId="12" xfId="0" applyFont="1" applyFill="1" applyBorder="1" applyAlignment="1">
      <alignment horizontal="center"/>
    </xf>
    <xf numFmtId="0" fontId="20" fillId="19" borderId="0" xfId="0" applyFont="1" applyFill="1" applyAlignment="1">
      <alignment horizontal="center"/>
    </xf>
    <xf numFmtId="3" fontId="20" fillId="19" borderId="70" xfId="0" applyNumberFormat="1" applyFont="1" applyFill="1" applyBorder="1" applyAlignment="1">
      <alignment horizontal="center"/>
    </xf>
    <xf numFmtId="3" fontId="0" fillId="19" borderId="71" xfId="0" applyNumberFormat="1" applyFill="1" applyBorder="1" applyAlignment="1">
      <alignment horizontal="center"/>
    </xf>
    <xf numFmtId="3" fontId="20" fillId="19" borderId="71" xfId="0" applyNumberFormat="1" applyFont="1" applyFill="1" applyBorder="1" applyAlignment="1">
      <alignment horizontal="center"/>
    </xf>
    <xf numFmtId="3" fontId="20" fillId="19" borderId="91" xfId="0" applyNumberFormat="1" applyFont="1" applyFill="1" applyBorder="1" applyAlignment="1">
      <alignment horizontal="center"/>
    </xf>
    <xf numFmtId="0" fontId="20" fillId="19" borderId="86" xfId="0" applyFont="1" applyFill="1" applyBorder="1" applyAlignment="1">
      <alignment horizontal="center"/>
    </xf>
    <xf numFmtId="0" fontId="20" fillId="19" borderId="71" xfId="0" applyFont="1" applyFill="1" applyBorder="1" applyAlignment="1">
      <alignment horizontal="center"/>
    </xf>
    <xf numFmtId="3" fontId="19" fillId="19" borderId="71" xfId="0" applyNumberFormat="1" applyFont="1" applyFill="1" applyBorder="1" applyAlignment="1">
      <alignment horizontal="center"/>
    </xf>
    <xf numFmtId="3" fontId="19" fillId="19" borderId="72" xfId="0" applyNumberFormat="1" applyFont="1" applyFill="1" applyBorder="1" applyAlignment="1">
      <alignment horizontal="center"/>
    </xf>
    <xf numFmtId="0" fontId="0" fillId="19" borderId="10" xfId="0" applyFill="1" applyBorder="1" applyAlignment="1"/>
    <xf numFmtId="0" fontId="0" fillId="19" borderId="15" xfId="0" applyFill="1" applyBorder="1" applyAlignment="1">
      <alignment horizontal="center"/>
    </xf>
    <xf numFmtId="0" fontId="0" fillId="19" borderId="16" xfId="0" applyFill="1" applyBorder="1" applyAlignment="1">
      <alignment horizontal="center"/>
    </xf>
    <xf numFmtId="3" fontId="0" fillId="19" borderId="73" xfId="0" applyNumberFormat="1" applyFill="1" applyBorder="1" applyAlignment="1">
      <alignment horizontal="center"/>
    </xf>
    <xf numFmtId="3" fontId="0" fillId="19" borderId="74" xfId="0" applyNumberFormat="1" applyFill="1" applyBorder="1" applyAlignment="1">
      <alignment horizontal="center"/>
    </xf>
    <xf numFmtId="3" fontId="0" fillId="19" borderId="92" xfId="0" applyNumberFormat="1" applyFill="1" applyBorder="1" applyAlignment="1">
      <alignment horizontal="center"/>
    </xf>
    <xf numFmtId="0" fontId="0" fillId="19" borderId="87" xfId="0" applyFill="1" applyBorder="1" applyAlignment="1">
      <alignment horizontal="center"/>
    </xf>
    <xf numFmtId="0" fontId="0" fillId="19" borderId="74" xfId="0" applyFill="1" applyBorder="1" applyAlignment="1">
      <alignment horizontal="center"/>
    </xf>
    <xf numFmtId="3" fontId="19" fillId="19" borderId="74" xfId="0" applyNumberFormat="1" applyFont="1" applyFill="1" applyBorder="1" applyAlignment="1">
      <alignment horizontal="center"/>
    </xf>
    <xf numFmtId="3" fontId="19" fillId="19" borderId="75" xfId="0" applyNumberFormat="1" applyFont="1" applyFill="1" applyBorder="1" applyAlignment="1">
      <alignment horizontal="center"/>
    </xf>
    <xf numFmtId="0" fontId="0" fillId="19" borderId="18" xfId="0" applyFill="1" applyBorder="1" applyAlignment="1"/>
    <xf numFmtId="0" fontId="19" fillId="7" borderId="12" xfId="0" applyFont="1" applyFill="1" applyBorder="1" applyAlignment="1">
      <alignment horizontal="center"/>
    </xf>
    <xf numFmtId="3" fontId="19" fillId="7" borderId="70" xfId="0" applyNumberFormat="1" applyFont="1" applyFill="1" applyBorder="1" applyAlignment="1">
      <alignment horizontal="center"/>
    </xf>
    <xf numFmtId="3" fontId="13" fillId="7" borderId="71" xfId="0" applyNumberFormat="1" applyFont="1" applyFill="1" applyBorder="1" applyAlignment="1">
      <alignment horizontal="center"/>
    </xf>
    <xf numFmtId="3" fontId="19" fillId="7" borderId="91" xfId="0" applyNumberFormat="1" applyFont="1" applyFill="1" applyBorder="1" applyAlignment="1">
      <alignment horizontal="center"/>
    </xf>
    <xf numFmtId="0" fontId="19" fillId="7" borderId="86" xfId="0" applyFont="1" applyFill="1" applyBorder="1" applyAlignment="1">
      <alignment horizontal="center"/>
    </xf>
    <xf numFmtId="0" fontId="19" fillId="7" borderId="71" xfId="0" applyFont="1" applyFill="1" applyBorder="1" applyAlignment="1">
      <alignment horizontal="center"/>
    </xf>
    <xf numFmtId="2" fontId="19" fillId="7" borderId="10" xfId="0" applyNumberFormat="1" applyFont="1" applyFill="1" applyBorder="1" applyAlignment="1"/>
    <xf numFmtId="0" fontId="13" fillId="6" borderId="15" xfId="0" applyFont="1" applyFill="1" applyBorder="1" applyAlignment="1">
      <alignment horizontal="center"/>
    </xf>
    <xf numFmtId="0" fontId="13" fillId="6" borderId="73" xfId="0" applyFont="1" applyFill="1" applyBorder="1" applyAlignment="1">
      <alignment horizontal="center"/>
    </xf>
    <xf numFmtId="3" fontId="13" fillId="6" borderId="74" xfId="0" applyNumberFormat="1" applyFont="1" applyFill="1" applyBorder="1" applyAlignment="1">
      <alignment horizontal="center"/>
    </xf>
    <xf numFmtId="0" fontId="13" fillId="6" borderId="74" xfId="0" applyFont="1" applyFill="1" applyBorder="1" applyAlignment="1">
      <alignment horizontal="center"/>
    </xf>
    <xf numFmtId="0" fontId="19" fillId="6" borderId="92" xfId="0" applyFont="1" applyFill="1" applyBorder="1" applyAlignment="1">
      <alignment horizontal="center"/>
    </xf>
    <xf numFmtId="0" fontId="24" fillId="6" borderId="18" xfId="0" applyFont="1" applyFill="1" applyBorder="1" applyAlignment="1"/>
    <xf numFmtId="0" fontId="19" fillId="12" borderId="15" xfId="0" applyFont="1" applyFill="1" applyBorder="1" applyAlignment="1">
      <alignment horizontal="center"/>
    </xf>
    <xf numFmtId="0" fontId="26" fillId="12" borderId="15" xfId="0" applyFont="1" applyFill="1" applyBorder="1" applyAlignment="1">
      <alignment horizontal="center"/>
    </xf>
    <xf numFmtId="3" fontId="19" fillId="12" borderId="73" xfId="0" applyNumberFormat="1" applyFont="1" applyFill="1" applyBorder="1" applyAlignment="1">
      <alignment horizontal="center"/>
    </xf>
    <xf numFmtId="3" fontId="13" fillId="12" borderId="74" xfId="0" applyNumberFormat="1" applyFont="1" applyFill="1" applyBorder="1" applyAlignment="1">
      <alignment horizontal="center"/>
    </xf>
    <xf numFmtId="0" fontId="19" fillId="12" borderId="74" xfId="0" applyFont="1" applyFill="1" applyBorder="1" applyAlignment="1">
      <alignment horizontal="center"/>
    </xf>
    <xf numFmtId="3" fontId="19" fillId="12" borderId="92" xfId="0" applyNumberFormat="1" applyFont="1" applyFill="1" applyBorder="1" applyAlignment="1">
      <alignment horizontal="center"/>
    </xf>
    <xf numFmtId="0" fontId="19" fillId="12" borderId="87" xfId="0" applyFont="1" applyFill="1" applyBorder="1" applyAlignment="1">
      <alignment horizontal="center"/>
    </xf>
    <xf numFmtId="0" fontId="13" fillId="12" borderId="18" xfId="0" applyFont="1" applyFill="1" applyBorder="1" applyAlignment="1"/>
    <xf numFmtId="0" fontId="0" fillId="10" borderId="0" xfId="0" applyFill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19" fillId="6" borderId="47" xfId="0" applyFont="1" applyFill="1" applyBorder="1" applyAlignment="1">
      <alignment horizontal="center"/>
    </xf>
    <xf numFmtId="0" fontId="19" fillId="7" borderId="51" xfId="0" applyFont="1" applyFill="1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19" fillId="0" borderId="42" xfId="0" applyFont="1" applyFill="1" applyBorder="1" applyAlignment="1">
      <alignment horizontal="center"/>
    </xf>
    <xf numFmtId="0" fontId="0" fillId="8" borderId="51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9" borderId="47" xfId="0" applyFill="1" applyBorder="1" applyAlignment="1">
      <alignment horizontal="center"/>
    </xf>
    <xf numFmtId="0" fontId="17" fillId="0" borderId="47" xfId="0" applyFont="1" applyFill="1" applyBorder="1" applyAlignment="1">
      <alignment horizontal="center"/>
    </xf>
    <xf numFmtId="0" fontId="19" fillId="0" borderId="47" xfId="0" applyFont="1" applyFill="1" applyBorder="1" applyAlignment="1">
      <alignment horizontal="center"/>
    </xf>
    <xf numFmtId="0" fontId="20" fillId="0" borderId="47" xfId="0" applyFont="1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0" fontId="0" fillId="4" borderId="60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19" fillId="12" borderId="51" xfId="0" applyFont="1" applyFill="1" applyBorder="1" applyAlignment="1">
      <alignment horizontal="center"/>
    </xf>
    <xf numFmtId="0" fontId="19" fillId="12" borderId="47" xfId="0" applyFont="1" applyFill="1" applyBorder="1" applyAlignment="1">
      <alignment horizontal="center"/>
    </xf>
    <xf numFmtId="0" fontId="0" fillId="13" borderId="51" xfId="0" applyFill="1" applyBorder="1" applyAlignment="1">
      <alignment horizontal="center"/>
    </xf>
    <xf numFmtId="0" fontId="19" fillId="13" borderId="51" xfId="0" applyFont="1" applyFill="1" applyBorder="1" applyAlignment="1">
      <alignment horizontal="center"/>
    </xf>
    <xf numFmtId="0" fontId="19" fillId="13" borderId="47" xfId="0" applyFont="1" applyFill="1" applyBorder="1" applyAlignment="1">
      <alignment horizontal="center"/>
    </xf>
    <xf numFmtId="0" fontId="17" fillId="15" borderId="51" xfId="0" applyFont="1" applyFill="1" applyBorder="1" applyAlignment="1">
      <alignment horizontal="center"/>
    </xf>
    <xf numFmtId="0" fontId="0" fillId="15" borderId="51" xfId="0" applyFill="1" applyBorder="1" applyAlignment="1">
      <alignment horizontal="center"/>
    </xf>
    <xf numFmtId="0" fontId="20" fillId="15" borderId="51" xfId="0" applyFont="1" applyFill="1" applyBorder="1" applyAlignment="1">
      <alignment horizontal="center"/>
    </xf>
    <xf numFmtId="0" fontId="19" fillId="15" borderId="51" xfId="0" applyFont="1" applyFill="1" applyBorder="1" applyAlignment="1">
      <alignment horizontal="center"/>
    </xf>
    <xf numFmtId="0" fontId="0" fillId="15" borderId="47" xfId="0" applyFill="1" applyBorder="1" applyAlignment="1">
      <alignment horizontal="center"/>
    </xf>
    <xf numFmtId="0" fontId="20" fillId="19" borderId="51" xfId="0" applyFont="1" applyFill="1" applyBorder="1" applyAlignment="1">
      <alignment horizontal="center"/>
    </xf>
    <xf numFmtId="0" fontId="19" fillId="19" borderId="47" xfId="0" applyFont="1" applyFill="1" applyBorder="1" applyAlignment="1">
      <alignment horizontal="center"/>
    </xf>
    <xf numFmtId="0" fontId="0" fillId="17" borderId="51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0" fontId="17" fillId="18" borderId="51" xfId="0" applyFont="1" applyFill="1" applyBorder="1" applyAlignment="1">
      <alignment horizontal="center"/>
    </xf>
    <xf numFmtId="0" fontId="17" fillId="18" borderId="47" xfId="0" applyFont="1" applyFill="1" applyBorder="1" applyAlignment="1">
      <alignment horizontal="center"/>
    </xf>
    <xf numFmtId="0" fontId="19" fillId="0" borderId="51" xfId="0" applyFont="1" applyFill="1" applyBorder="1" applyAlignment="1">
      <alignment horizontal="center"/>
    </xf>
    <xf numFmtId="0" fontId="0" fillId="16" borderId="51" xfId="0" applyFill="1" applyBorder="1" applyAlignment="1">
      <alignment horizontal="center"/>
    </xf>
    <xf numFmtId="0" fontId="0" fillId="16" borderId="97" xfId="0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0" fontId="20" fillId="0" borderId="21" xfId="0" applyFont="1" applyFill="1" applyBorder="1" applyAlignment="1">
      <alignment horizontal="center"/>
    </xf>
    <xf numFmtId="0" fontId="0" fillId="0" borderId="21" xfId="0" applyFill="1" applyBorder="1" applyAlignment="1"/>
    <xf numFmtId="0" fontId="0" fillId="8" borderId="63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19" fillId="0" borderId="26" xfId="0" applyFont="1" applyFill="1" applyBorder="1" applyAlignment="1">
      <alignment horizontal="center"/>
    </xf>
    <xf numFmtId="0" fontId="0" fillId="8" borderId="58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64" xfId="0" applyFill="1" applyBorder="1" applyAlignment="1">
      <alignment horizontal="center"/>
    </xf>
    <xf numFmtId="0" fontId="0" fillId="9" borderId="60" xfId="0" applyFill="1" applyBorder="1" applyAlignment="1">
      <alignment horizontal="center"/>
    </xf>
    <xf numFmtId="0" fontId="0" fillId="9" borderId="27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19" fillId="9" borderId="26" xfId="0" applyFont="1" applyFill="1" applyBorder="1" applyAlignment="1">
      <alignment horizontal="center"/>
    </xf>
    <xf numFmtId="0" fontId="0" fillId="9" borderId="79" xfId="0" applyFill="1" applyBorder="1" applyAlignment="1">
      <alignment horizontal="center"/>
    </xf>
    <xf numFmtId="3" fontId="0" fillId="9" borderId="80" xfId="0" applyNumberFormat="1" applyFill="1" applyBorder="1" applyAlignment="1">
      <alignment horizontal="center"/>
    </xf>
    <xf numFmtId="0" fontId="0" fillId="9" borderId="80" xfId="0" applyFill="1" applyBorder="1" applyAlignment="1">
      <alignment horizontal="center"/>
    </xf>
    <xf numFmtId="0" fontId="0" fillId="9" borderId="94" xfId="0" applyFill="1" applyBorder="1" applyAlignment="1">
      <alignment horizontal="center"/>
    </xf>
    <xf numFmtId="0" fontId="0" fillId="9" borderId="89" xfId="0" applyFill="1" applyBorder="1" applyAlignment="1">
      <alignment horizontal="center"/>
    </xf>
    <xf numFmtId="3" fontId="19" fillId="9" borderId="80" xfId="0" applyNumberFormat="1" applyFont="1" applyFill="1" applyBorder="1" applyAlignment="1">
      <alignment horizontal="center"/>
    </xf>
    <xf numFmtId="3" fontId="19" fillId="9" borderId="81" xfId="0" applyNumberFormat="1" applyFont="1" applyFill="1" applyBorder="1" applyAlignment="1">
      <alignment horizontal="center"/>
    </xf>
    <xf numFmtId="0" fontId="0" fillId="9" borderId="28" xfId="0" applyFill="1" applyBorder="1" applyAlignment="1"/>
    <xf numFmtId="0" fontId="17" fillId="10" borderId="60" xfId="0" applyFont="1" applyFill="1" applyBorder="1" applyAlignment="1">
      <alignment horizontal="center"/>
    </xf>
    <xf numFmtId="0" fontId="17" fillId="10" borderId="27" xfId="0" applyFont="1" applyFill="1" applyBorder="1" applyAlignment="1">
      <alignment horizontal="center"/>
    </xf>
    <xf numFmtId="0" fontId="17" fillId="10" borderId="26" xfId="0" applyFont="1" applyFill="1" applyBorder="1" applyAlignment="1">
      <alignment horizontal="center"/>
    </xf>
    <xf numFmtId="3" fontId="17" fillId="10" borderId="79" xfId="0" applyNumberFormat="1" applyFont="1" applyFill="1" applyBorder="1" applyAlignment="1">
      <alignment horizontal="center"/>
    </xf>
    <xf numFmtId="3" fontId="0" fillId="10" borderId="80" xfId="0" applyNumberFormat="1" applyFill="1" applyBorder="1" applyAlignment="1">
      <alignment horizontal="center"/>
    </xf>
    <xf numFmtId="3" fontId="17" fillId="10" borderId="80" xfId="0" applyNumberFormat="1" applyFont="1" applyFill="1" applyBorder="1" applyAlignment="1">
      <alignment horizontal="center"/>
    </xf>
    <xf numFmtId="3" fontId="17" fillId="10" borderId="94" xfId="0" applyNumberFormat="1" applyFont="1" applyFill="1" applyBorder="1" applyAlignment="1">
      <alignment horizontal="center"/>
    </xf>
    <xf numFmtId="0" fontId="17" fillId="10" borderId="89" xfId="0" applyFont="1" applyFill="1" applyBorder="1" applyAlignment="1">
      <alignment horizontal="center"/>
    </xf>
    <xf numFmtId="0" fontId="17" fillId="10" borderId="80" xfId="0" applyFont="1" applyFill="1" applyBorder="1" applyAlignment="1">
      <alignment horizontal="center"/>
    </xf>
    <xf numFmtId="3" fontId="17" fillId="10" borderId="81" xfId="0" applyNumberFormat="1" applyFont="1" applyFill="1" applyBorder="1" applyAlignment="1">
      <alignment horizontal="center"/>
    </xf>
    <xf numFmtId="0" fontId="17" fillId="10" borderId="28" xfId="0" applyFont="1" applyFill="1" applyBorder="1" applyAlignment="1"/>
    <xf numFmtId="0" fontId="17" fillId="11" borderId="60" xfId="0" applyFont="1" applyFill="1" applyBorder="1" applyAlignment="1">
      <alignment horizontal="center"/>
    </xf>
    <xf numFmtId="0" fontId="17" fillId="11" borderId="27" xfId="0" applyFont="1" applyFill="1" applyBorder="1" applyAlignment="1">
      <alignment horizontal="center"/>
    </xf>
    <xf numFmtId="0" fontId="17" fillId="11" borderId="26" xfId="0" applyFont="1" applyFill="1" applyBorder="1" applyAlignment="1">
      <alignment horizontal="center"/>
    </xf>
    <xf numFmtId="0" fontId="17" fillId="11" borderId="79" xfId="0" applyFont="1" applyFill="1" applyBorder="1" applyAlignment="1">
      <alignment horizontal="center"/>
    </xf>
    <xf numFmtId="0" fontId="17" fillId="11" borderId="80" xfId="0" applyFont="1" applyFill="1" applyBorder="1" applyAlignment="1">
      <alignment horizontal="center"/>
    </xf>
    <xf numFmtId="3" fontId="17" fillId="11" borderId="80" xfId="0" applyNumberFormat="1" applyFont="1" applyFill="1" applyBorder="1" applyAlignment="1">
      <alignment horizontal="center"/>
    </xf>
    <xf numFmtId="0" fontId="17" fillId="11" borderId="94" xfId="0" applyFont="1" applyFill="1" applyBorder="1" applyAlignment="1">
      <alignment horizontal="center"/>
    </xf>
    <xf numFmtId="0" fontId="17" fillId="11" borderId="89" xfId="0" applyFont="1" applyFill="1" applyBorder="1" applyAlignment="1">
      <alignment horizontal="center"/>
    </xf>
    <xf numFmtId="2" fontId="17" fillId="11" borderId="28" xfId="0" applyNumberFormat="1" applyFont="1" applyFill="1" applyBorder="1" applyAlignment="1"/>
    <xf numFmtId="0" fontId="0" fillId="8" borderId="26" xfId="0" applyFill="1" applyBorder="1" applyAlignment="1">
      <alignment horizontal="center"/>
    </xf>
    <xf numFmtId="0" fontId="29" fillId="5" borderId="3" xfId="0" applyFont="1" applyFill="1" applyBorder="1" applyAlignment="1">
      <alignment horizontal="center" vertical="center"/>
    </xf>
    <xf numFmtId="0" fontId="29" fillId="2" borderId="4" xfId="0" applyFont="1" applyBorder="1" applyAlignment="1">
      <alignment horizontal="center" vertical="center"/>
    </xf>
    <xf numFmtId="0" fontId="29" fillId="2" borderId="4" xfId="0" applyFont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8" borderId="4" xfId="0" applyFont="1" applyFill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 wrapText="1"/>
    </xf>
    <xf numFmtId="0" fontId="29" fillId="2" borderId="5" xfId="0" applyFont="1" applyBorder="1" applyAlignment="1">
      <alignment horizontal="center" vertical="center"/>
    </xf>
    <xf numFmtId="0" fontId="29" fillId="2" borderId="98" xfId="0" applyFont="1" applyBorder="1" applyAlignment="1">
      <alignment horizontal="center" vertical="center"/>
    </xf>
    <xf numFmtId="0" fontId="29" fillId="5" borderId="6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2" borderId="5" xfId="0" applyFont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/>
    </xf>
    <xf numFmtId="0" fontId="19" fillId="6" borderId="12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/>
    </xf>
    <xf numFmtId="0" fontId="19" fillId="7" borderId="15" xfId="0" applyFont="1" applyFill="1" applyBorder="1" applyAlignment="1">
      <alignment horizontal="center"/>
    </xf>
    <xf numFmtId="0" fontId="19" fillId="8" borderId="12" xfId="0" applyFont="1" applyFill="1" applyBorder="1" applyAlignment="1">
      <alignment horizontal="center"/>
    </xf>
    <xf numFmtId="0" fontId="19" fillId="8" borderId="15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0" fontId="19" fillId="10" borderId="12" xfId="0" applyFont="1" applyFill="1" applyBorder="1" applyAlignment="1">
      <alignment horizontal="center"/>
    </xf>
    <xf numFmtId="0" fontId="19" fillId="10" borderId="15" xfId="0" applyFont="1" applyFill="1" applyBorder="1" applyAlignment="1">
      <alignment horizontal="center"/>
    </xf>
    <xf numFmtId="0" fontId="19" fillId="11" borderId="15" xfId="0" applyFont="1" applyFill="1" applyBorder="1" applyAlignment="1">
      <alignment horizontal="center"/>
    </xf>
    <xf numFmtId="0" fontId="19" fillId="4" borderId="26" xfId="0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/>
    </xf>
    <xf numFmtId="0" fontId="19" fillId="15" borderId="15" xfId="0" applyFont="1" applyFill="1" applyBorder="1" applyAlignment="1">
      <alignment horizontal="center"/>
    </xf>
    <xf numFmtId="0" fontId="19" fillId="19" borderId="12" xfId="0" applyFont="1" applyFill="1" applyBorder="1" applyAlignment="1">
      <alignment horizontal="center"/>
    </xf>
    <xf numFmtId="0" fontId="19" fillId="19" borderId="15" xfId="0" applyFont="1" applyFill="1" applyBorder="1" applyAlignment="1">
      <alignment horizontal="center"/>
    </xf>
    <xf numFmtId="0" fontId="19" fillId="17" borderId="12" xfId="0" applyFont="1" applyFill="1" applyBorder="1" applyAlignment="1">
      <alignment horizontal="center"/>
    </xf>
    <xf numFmtId="0" fontId="19" fillId="17" borderId="15" xfId="0" applyFont="1" applyFill="1" applyBorder="1" applyAlignment="1">
      <alignment horizontal="center"/>
    </xf>
    <xf numFmtId="0" fontId="19" fillId="18" borderId="12" xfId="0" applyFont="1" applyFill="1" applyBorder="1" applyAlignment="1">
      <alignment horizontal="center"/>
    </xf>
    <xf numFmtId="0" fontId="19" fillId="18" borderId="15" xfId="0" applyFont="1" applyFill="1" applyBorder="1" applyAlignment="1">
      <alignment horizontal="center"/>
    </xf>
    <xf numFmtId="0" fontId="19" fillId="16" borderId="12" xfId="0" applyFont="1" applyFill="1" applyBorder="1" applyAlignment="1">
      <alignment horizontal="center"/>
    </xf>
    <xf numFmtId="0" fontId="19" fillId="16" borderId="31" xfId="0" applyFont="1" applyFill="1" applyBorder="1" applyAlignment="1">
      <alignment horizontal="center"/>
    </xf>
    <xf numFmtId="167" fontId="0" fillId="6" borderId="8" xfId="0" applyNumberFormat="1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167" fontId="0" fillId="6" borderId="12" xfId="0" applyNumberForma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167" fontId="24" fillId="6" borderId="15" xfId="0" applyNumberFormat="1" applyFont="1" applyFill="1" applyBorder="1" applyAlignment="1">
      <alignment horizontal="center"/>
    </xf>
    <xf numFmtId="0" fontId="24" fillId="6" borderId="15" xfId="0" applyFont="1" applyFill="1" applyBorder="1" applyAlignment="1">
      <alignment horizontal="center"/>
    </xf>
    <xf numFmtId="0" fontId="13" fillId="6" borderId="48" xfId="0" applyFont="1" applyFill="1" applyBorder="1" applyAlignment="1">
      <alignment horizontal="center"/>
    </xf>
    <xf numFmtId="0" fontId="19" fillId="7" borderId="12" xfId="0" applyFont="1" applyFill="1" applyBorder="1" applyAlignment="1"/>
    <xf numFmtId="167" fontId="19" fillId="7" borderId="12" xfId="0" applyNumberFormat="1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167" fontId="24" fillId="7" borderId="12" xfId="0" applyNumberFormat="1" applyFont="1" applyFill="1" applyBorder="1" applyAlignment="1">
      <alignment horizontal="center"/>
    </xf>
    <xf numFmtId="0" fontId="24" fillId="7" borderId="12" xfId="0" applyFont="1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167" fontId="0" fillId="7" borderId="15" xfId="0" applyNumberFormat="1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19" fillId="0" borderId="43" xfId="0" applyFont="1" applyFill="1" applyBorder="1" applyAlignment="1">
      <alignment horizontal="center"/>
    </xf>
    <xf numFmtId="0" fontId="0" fillId="8" borderId="52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19" fillId="0" borderId="48" xfId="0" applyFont="1" applyFill="1" applyBorder="1" applyAlignment="1">
      <alignment horizontal="center"/>
    </xf>
    <xf numFmtId="167" fontId="0" fillId="9" borderId="26" xfId="0" applyNumberFormat="1" applyFill="1" applyBorder="1" applyAlignment="1">
      <alignment horizontal="center"/>
    </xf>
    <xf numFmtId="0" fontId="0" fillId="9" borderId="61" xfId="0" applyFill="1" applyBorder="1" applyAlignment="1">
      <alignment horizontal="center"/>
    </xf>
    <xf numFmtId="0" fontId="0" fillId="9" borderId="48" xfId="0" applyFill="1" applyBorder="1" applyAlignment="1">
      <alignment horizontal="center"/>
    </xf>
    <xf numFmtId="0" fontId="20" fillId="0" borderId="15" xfId="0" applyFont="1" applyFill="1" applyBorder="1" applyAlignment="1"/>
    <xf numFmtId="167" fontId="25" fillId="0" borderId="15" xfId="0" applyNumberFormat="1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17" fillId="0" borderId="15" xfId="0" applyFont="1" applyFill="1" applyBorder="1" applyAlignment="1"/>
    <xf numFmtId="0" fontId="17" fillId="0" borderId="48" xfId="0" applyFon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67" fontId="23" fillId="0" borderId="15" xfId="0" applyNumberFormat="1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/>
    </xf>
    <xf numFmtId="167" fontId="20" fillId="0" borderId="15" xfId="0" applyNumberFormat="1" applyFont="1" applyFill="1" applyBorder="1" applyAlignment="1">
      <alignment horizontal="center"/>
    </xf>
    <xf numFmtId="0" fontId="20" fillId="0" borderId="48" xfId="0" applyFont="1" applyFill="1" applyBorder="1" applyAlignment="1">
      <alignment horizontal="center"/>
    </xf>
    <xf numFmtId="0" fontId="17" fillId="10" borderId="26" xfId="0" applyFont="1" applyFill="1" applyBorder="1" applyAlignment="1"/>
    <xf numFmtId="167" fontId="17" fillId="10" borderId="26" xfId="0" applyNumberFormat="1" applyFont="1" applyFill="1" applyBorder="1" applyAlignment="1">
      <alignment horizontal="center"/>
    </xf>
    <xf numFmtId="0" fontId="17" fillId="10" borderId="61" xfId="0" applyFont="1" applyFill="1" applyBorder="1" applyAlignment="1">
      <alignment horizontal="center"/>
    </xf>
    <xf numFmtId="167" fontId="0" fillId="10" borderId="12" xfId="0" applyNumberFormat="1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167" fontId="0" fillId="10" borderId="15" xfId="0" applyNumberFormat="1" applyFill="1" applyBorder="1" applyAlignment="1">
      <alignment horizontal="center"/>
    </xf>
    <xf numFmtId="0" fontId="0" fillId="10" borderId="15" xfId="0" applyFill="1" applyBorder="1" applyAlignment="1"/>
    <xf numFmtId="0" fontId="0" fillId="10" borderId="48" xfId="0" applyFill="1" applyBorder="1" applyAlignment="1">
      <alignment horizontal="center"/>
    </xf>
    <xf numFmtId="167" fontId="17" fillId="11" borderId="26" xfId="0" applyNumberFormat="1" applyFont="1" applyFill="1" applyBorder="1" applyAlignment="1">
      <alignment horizontal="center"/>
    </xf>
    <xf numFmtId="0" fontId="17" fillId="11" borderId="61" xfId="0" applyFont="1" applyFill="1" applyBorder="1" applyAlignment="1">
      <alignment horizontal="center"/>
    </xf>
    <xf numFmtId="167" fontId="0" fillId="0" borderId="15" xfId="0" applyNumberFormat="1" applyFill="1" applyBorder="1" applyAlignment="1">
      <alignment horizontal="center"/>
    </xf>
    <xf numFmtId="0" fontId="0" fillId="0" borderId="15" xfId="0" applyFill="1" applyBorder="1" applyAlignment="1"/>
    <xf numFmtId="0" fontId="0" fillId="0" borderId="48" xfId="0" applyFill="1" applyBorder="1" applyAlignment="1"/>
    <xf numFmtId="0" fontId="0" fillId="4" borderId="61" xfId="0" applyFill="1" applyBorder="1" applyAlignment="1">
      <alignment horizontal="center"/>
    </xf>
    <xf numFmtId="167" fontId="0" fillId="4" borderId="15" xfId="0" applyNumberForma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19" fillId="12" borderId="12" xfId="0" applyFont="1" applyFill="1" applyBorder="1" applyAlignment="1"/>
    <xf numFmtId="0" fontId="19" fillId="12" borderId="52" xfId="0" applyFont="1" applyFill="1" applyBorder="1" applyAlignment="1">
      <alignment horizontal="center"/>
    </xf>
    <xf numFmtId="0" fontId="13" fillId="12" borderId="15" xfId="0" applyFont="1" applyFill="1" applyBorder="1" applyAlignment="1"/>
    <xf numFmtId="0" fontId="19" fillId="12" borderId="15" xfId="0" applyFont="1" applyFill="1" applyBorder="1" applyAlignment="1"/>
    <xf numFmtId="0" fontId="19" fillId="12" borderId="48" xfId="0" applyFont="1" applyFill="1" applyBorder="1" applyAlignment="1">
      <alignment horizontal="center"/>
    </xf>
    <xf numFmtId="0" fontId="0" fillId="13" borderId="12" xfId="0" applyFill="1" applyBorder="1" applyAlignment="1"/>
    <xf numFmtId="0" fontId="0" fillId="13" borderId="52" xfId="0" applyFill="1" applyBorder="1" applyAlignment="1">
      <alignment horizontal="center"/>
    </xf>
    <xf numFmtId="0" fontId="19" fillId="13" borderId="12" xfId="0" applyFont="1" applyFill="1" applyBorder="1" applyAlignment="1"/>
    <xf numFmtId="167" fontId="19" fillId="13" borderId="12" xfId="0" applyNumberFormat="1" applyFont="1" applyFill="1" applyBorder="1" applyAlignment="1">
      <alignment horizontal="center"/>
    </xf>
    <xf numFmtId="0" fontId="19" fillId="13" borderId="52" xfId="0" applyFont="1" applyFill="1" applyBorder="1" applyAlignment="1">
      <alignment horizontal="center"/>
    </xf>
    <xf numFmtId="167" fontId="19" fillId="13" borderId="15" xfId="0" applyNumberFormat="1" applyFont="1" applyFill="1" applyBorder="1" applyAlignment="1">
      <alignment horizontal="center"/>
    </xf>
    <xf numFmtId="0" fontId="19" fillId="13" borderId="48" xfId="0" applyFont="1" applyFill="1" applyBorder="1" applyAlignment="1">
      <alignment horizontal="center"/>
    </xf>
    <xf numFmtId="0" fontId="17" fillId="15" borderId="12" xfId="0" applyFont="1" applyFill="1" applyBorder="1" applyAlignment="1"/>
    <xf numFmtId="167" fontId="17" fillId="15" borderId="12" xfId="0" applyNumberFormat="1" applyFont="1" applyFill="1" applyBorder="1" applyAlignment="1">
      <alignment horizontal="center"/>
    </xf>
    <xf numFmtId="0" fontId="17" fillId="15" borderId="52" xfId="0" applyFont="1" applyFill="1" applyBorder="1" applyAlignment="1">
      <alignment horizontal="center"/>
    </xf>
    <xf numFmtId="0" fontId="0" fillId="15" borderId="12" xfId="0" applyFill="1" applyBorder="1" applyAlignment="1"/>
    <xf numFmtId="167" fontId="23" fillId="15" borderId="12" xfId="0" applyNumberFormat="1" applyFont="1" applyFill="1" applyBorder="1" applyAlignment="1">
      <alignment horizontal="center"/>
    </xf>
    <xf numFmtId="0" fontId="23" fillId="15" borderId="12" xfId="0" applyFont="1" applyFill="1" applyBorder="1" applyAlignment="1">
      <alignment horizontal="center"/>
    </xf>
    <xf numFmtId="0" fontId="0" fillId="15" borderId="52" xfId="0" applyFill="1" applyBorder="1" applyAlignment="1">
      <alignment horizontal="center"/>
    </xf>
    <xf numFmtId="167" fontId="0" fillId="15" borderId="12" xfId="0" applyNumberFormat="1" applyFill="1" applyBorder="1" applyAlignment="1">
      <alignment horizontal="center"/>
    </xf>
    <xf numFmtId="0" fontId="28" fillId="15" borderId="12" xfId="0" applyFont="1" applyFill="1" applyBorder="1" applyAlignment="1">
      <alignment horizontal="center"/>
    </xf>
    <xf numFmtId="167" fontId="20" fillId="15" borderId="12" xfId="0" applyNumberFormat="1" applyFont="1" applyFill="1" applyBorder="1" applyAlignment="1">
      <alignment horizontal="center"/>
    </xf>
    <xf numFmtId="0" fontId="20" fillId="15" borderId="52" xfId="0" applyFont="1" applyFill="1" applyBorder="1" applyAlignment="1">
      <alignment horizontal="center"/>
    </xf>
    <xf numFmtId="0" fontId="0" fillId="15" borderId="52" xfId="0" applyFill="1" applyBorder="1" applyAlignment="1"/>
    <xf numFmtId="167" fontId="19" fillId="15" borderId="12" xfId="0" applyNumberFormat="1" applyFont="1" applyFill="1" applyBorder="1" applyAlignment="1">
      <alignment horizontal="center"/>
    </xf>
    <xf numFmtId="0" fontId="19" fillId="15" borderId="52" xfId="0" applyFont="1" applyFill="1" applyBorder="1" applyAlignment="1">
      <alignment horizontal="center"/>
    </xf>
    <xf numFmtId="0" fontId="21" fillId="15" borderId="12" xfId="0" applyFont="1" applyFill="1" applyBorder="1" applyAlignment="1">
      <alignment horizontal="center"/>
    </xf>
    <xf numFmtId="167" fontId="0" fillId="15" borderId="15" xfId="0" applyNumberFormat="1" applyFill="1" applyBorder="1" applyAlignment="1">
      <alignment horizontal="center"/>
    </xf>
    <xf numFmtId="0" fontId="0" fillId="15" borderId="48" xfId="0" applyFill="1" applyBorder="1" applyAlignment="1">
      <alignment horizontal="center"/>
    </xf>
    <xf numFmtId="167" fontId="21" fillId="0" borderId="15" xfId="0" applyNumberFormat="1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0" fillId="19" borderId="12" xfId="0" applyFill="1" applyBorder="1" applyAlignment="1"/>
    <xf numFmtId="0" fontId="20" fillId="19" borderId="12" xfId="0" applyFont="1" applyFill="1" applyBorder="1" applyAlignment="1"/>
    <xf numFmtId="0" fontId="20" fillId="19" borderId="52" xfId="0" applyFont="1" applyFill="1" applyBorder="1" applyAlignment="1">
      <alignment horizontal="center"/>
    </xf>
    <xf numFmtId="0" fontId="20" fillId="19" borderId="15" xfId="0" applyFont="1" applyFill="1" applyBorder="1" applyAlignment="1"/>
    <xf numFmtId="0" fontId="0" fillId="19" borderId="15" xfId="0" applyFill="1" applyBorder="1" applyAlignment="1"/>
    <xf numFmtId="0" fontId="0" fillId="19" borderId="48" xfId="0" applyFill="1" applyBorder="1" applyAlignment="1">
      <alignment horizontal="center"/>
    </xf>
    <xf numFmtId="0" fontId="0" fillId="17" borderId="52" xfId="0" applyFill="1" applyBorder="1" applyAlignment="1">
      <alignment horizontal="center"/>
    </xf>
    <xf numFmtId="167" fontId="0" fillId="17" borderId="12" xfId="0" applyNumberFormat="1" applyFill="1" applyBorder="1" applyAlignment="1">
      <alignment horizontal="center"/>
    </xf>
    <xf numFmtId="167" fontId="0" fillId="17" borderId="15" xfId="0" applyNumberFormat="1" applyFill="1" applyBorder="1" applyAlignment="1">
      <alignment horizontal="center"/>
    </xf>
    <xf numFmtId="0" fontId="0" fillId="17" borderId="48" xfId="0" applyFill="1" applyBorder="1" applyAlignment="1">
      <alignment horizontal="center"/>
    </xf>
    <xf numFmtId="167" fontId="17" fillId="18" borderId="12" xfId="0" applyNumberFormat="1" applyFont="1" applyFill="1" applyBorder="1" applyAlignment="1">
      <alignment horizontal="center"/>
    </xf>
    <xf numFmtId="0" fontId="17" fillId="18" borderId="12" xfId="0" applyFont="1" applyFill="1" applyBorder="1" applyAlignment="1"/>
    <xf numFmtId="0" fontId="17" fillId="18" borderId="52" xfId="0" applyFont="1" applyFill="1" applyBorder="1" applyAlignment="1">
      <alignment horizontal="center"/>
    </xf>
    <xf numFmtId="167" fontId="17" fillId="18" borderId="15" xfId="0" applyNumberFormat="1" applyFont="1" applyFill="1" applyBorder="1" applyAlignment="1">
      <alignment horizontal="center"/>
    </xf>
    <xf numFmtId="0" fontId="17" fillId="18" borderId="15" xfId="0" applyFont="1" applyFill="1" applyBorder="1" applyAlignment="1"/>
    <xf numFmtId="0" fontId="17" fillId="18" borderId="48" xfId="0" applyFont="1" applyFill="1" applyBorder="1" applyAlignment="1">
      <alignment horizontal="center"/>
    </xf>
    <xf numFmtId="0" fontId="19" fillId="0" borderId="52" xfId="0" applyFont="1" applyFill="1" applyBorder="1" applyAlignment="1">
      <alignment horizontal="center"/>
    </xf>
    <xf numFmtId="0" fontId="0" fillId="16" borderId="52" xfId="0" applyFill="1" applyBorder="1" applyAlignment="1">
      <alignment horizontal="center"/>
    </xf>
    <xf numFmtId="0" fontId="0" fillId="16" borderId="12" xfId="0" applyFill="1" applyBorder="1" applyAlignment="1"/>
    <xf numFmtId="0" fontId="0" fillId="16" borderId="52" xfId="0" applyFill="1" applyBorder="1" applyAlignment="1"/>
    <xf numFmtId="0" fontId="0" fillId="16" borderId="99" xfId="0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4" fillId="0" borderId="22" xfId="9" applyFont="1" applyFill="1" applyBorder="1" applyAlignment="1">
      <alignment horizontal="center"/>
    </xf>
    <xf numFmtId="0" fontId="34" fillId="7" borderId="0" xfId="9" applyFont="1" applyFill="1" applyBorder="1" applyAlignment="1">
      <alignment horizontal="center"/>
    </xf>
    <xf numFmtId="0" fontId="34" fillId="7" borderId="16" xfId="9" applyFont="1" applyFill="1" applyBorder="1" applyAlignment="1">
      <alignment horizontal="center"/>
    </xf>
    <xf numFmtId="0" fontId="34" fillId="8" borderId="0" xfId="9" applyFont="1" applyFill="1" applyAlignment="1">
      <alignment horizontal="center"/>
    </xf>
    <xf numFmtId="0" fontId="34" fillId="8" borderId="16" xfId="9" applyFont="1" applyFill="1" applyBorder="1" applyAlignment="1">
      <alignment horizontal="center"/>
    </xf>
    <xf numFmtId="0" fontId="34" fillId="0" borderId="16" xfId="9" applyFont="1" applyFill="1" applyBorder="1" applyAlignment="1">
      <alignment horizontal="center"/>
    </xf>
    <xf numFmtId="0" fontId="34" fillId="6" borderId="0" xfId="9" applyFont="1" applyFill="1" applyAlignment="1">
      <alignment horizontal="center"/>
    </xf>
    <xf numFmtId="0" fontId="34" fillId="6" borderId="16" xfId="9" applyFont="1" applyFill="1" applyBorder="1" applyAlignment="1">
      <alignment horizontal="center"/>
    </xf>
    <xf numFmtId="0" fontId="34" fillId="9" borderId="27" xfId="9" applyFont="1" applyFill="1" applyBorder="1" applyAlignment="1">
      <alignment horizontal="center"/>
    </xf>
    <xf numFmtId="0" fontId="34" fillId="9" borderId="16" xfId="9" applyFont="1" applyFill="1" applyBorder="1" applyAlignment="1">
      <alignment horizontal="center"/>
    </xf>
    <xf numFmtId="0" fontId="34" fillId="10" borderId="27" xfId="9" applyFont="1" applyFill="1" applyBorder="1" applyAlignment="1">
      <alignment horizontal="center"/>
    </xf>
    <xf numFmtId="0" fontId="34" fillId="10" borderId="0" xfId="9" applyFont="1" applyFill="1" applyAlignment="1">
      <alignment horizontal="center"/>
    </xf>
    <xf numFmtId="0" fontId="35" fillId="15" borderId="51" xfId="0" applyFont="1" applyFill="1" applyBorder="1" applyAlignment="1">
      <alignment horizontal="center"/>
    </xf>
    <xf numFmtId="0" fontId="35" fillId="15" borderId="0" xfId="0" applyFont="1" applyFill="1" applyAlignment="1">
      <alignment horizontal="center"/>
    </xf>
    <xf numFmtId="0" fontId="35" fillId="15" borderId="12" xfId="0" applyFont="1" applyFill="1" applyBorder="1" applyAlignment="1">
      <alignment horizontal="center"/>
    </xf>
    <xf numFmtId="3" fontId="35" fillId="15" borderId="70" xfId="0" applyNumberFormat="1" applyFont="1" applyFill="1" applyBorder="1" applyAlignment="1">
      <alignment horizontal="center"/>
    </xf>
    <xf numFmtId="3" fontId="36" fillId="15" borderId="71" xfId="0" applyNumberFormat="1" applyFont="1" applyFill="1" applyBorder="1" applyAlignment="1">
      <alignment horizontal="center"/>
    </xf>
    <xf numFmtId="3" fontId="35" fillId="15" borderId="71" xfId="0" applyNumberFormat="1" applyFont="1" applyFill="1" applyBorder="1" applyAlignment="1">
      <alignment horizontal="center"/>
    </xf>
    <xf numFmtId="3" fontId="35" fillId="15" borderId="91" xfId="0" applyNumberFormat="1" applyFont="1" applyFill="1" applyBorder="1" applyAlignment="1">
      <alignment horizontal="center"/>
    </xf>
    <xf numFmtId="0" fontId="35" fillId="15" borderId="86" xfId="0" applyFont="1" applyFill="1" applyBorder="1" applyAlignment="1">
      <alignment horizontal="center"/>
    </xf>
    <xf numFmtId="0" fontId="35" fillId="15" borderId="71" xfId="0" applyFont="1" applyFill="1" applyBorder="1" applyAlignment="1">
      <alignment horizontal="center"/>
    </xf>
    <xf numFmtId="3" fontId="35" fillId="15" borderId="72" xfId="0" applyNumberFormat="1" applyFont="1" applyFill="1" applyBorder="1" applyAlignment="1">
      <alignment horizontal="center"/>
    </xf>
    <xf numFmtId="0" fontId="37" fillId="15" borderId="12" xfId="0" applyFont="1" applyFill="1" applyBorder="1" applyAlignment="1">
      <alignment horizontal="center"/>
    </xf>
    <xf numFmtId="0" fontId="35" fillId="15" borderId="10" xfId="0" applyFont="1" applyFill="1" applyBorder="1" applyAlignment="1"/>
    <xf numFmtId="0" fontId="35" fillId="15" borderId="12" xfId="0" applyFont="1" applyFill="1" applyBorder="1" applyAlignment="1"/>
    <xf numFmtId="167" fontId="35" fillId="15" borderId="12" xfId="0" applyNumberFormat="1" applyFont="1" applyFill="1" applyBorder="1" applyAlignment="1">
      <alignment horizontal="center"/>
    </xf>
    <xf numFmtId="0" fontId="35" fillId="15" borderId="52" xfId="0" applyFont="1" applyFill="1" applyBorder="1" applyAlignment="1">
      <alignment horizontal="center"/>
    </xf>
    <xf numFmtId="0" fontId="36" fillId="2" borderId="0" xfId="0" applyFont="1">
      <alignment horizontal="left" vertical="center"/>
    </xf>
    <xf numFmtId="0" fontId="34" fillId="10" borderId="16" xfId="9" applyFont="1" applyFill="1" applyBorder="1" applyAlignment="1">
      <alignment horizontal="center"/>
    </xf>
    <xf numFmtId="0" fontId="34" fillId="11" borderId="27" xfId="9" applyFont="1" applyFill="1" applyBorder="1" applyAlignment="1">
      <alignment horizontal="center"/>
    </xf>
    <xf numFmtId="0" fontId="0" fillId="11" borderId="47" xfId="0" applyFill="1" applyBorder="1" applyAlignment="1">
      <alignment horizontal="center"/>
    </xf>
    <xf numFmtId="0" fontId="34" fillId="11" borderId="16" xfId="9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3" fontId="0" fillId="11" borderId="73" xfId="0" applyNumberFormat="1" applyFill="1" applyBorder="1" applyAlignment="1">
      <alignment horizontal="center"/>
    </xf>
    <xf numFmtId="0" fontId="0" fillId="11" borderId="74" xfId="0" applyFill="1" applyBorder="1" applyAlignment="1">
      <alignment horizontal="center"/>
    </xf>
    <xf numFmtId="0" fontId="0" fillId="11" borderId="92" xfId="0" applyFill="1" applyBorder="1" applyAlignment="1">
      <alignment horizontal="center"/>
    </xf>
    <xf numFmtId="0" fontId="0" fillId="11" borderId="87" xfId="0" applyFill="1" applyBorder="1" applyAlignment="1">
      <alignment horizontal="center"/>
    </xf>
    <xf numFmtId="0" fontId="0" fillId="11" borderId="18" xfId="0" applyFill="1" applyBorder="1" applyAlignment="1"/>
    <xf numFmtId="0" fontId="0" fillId="11" borderId="48" xfId="0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34" fillId="4" borderId="27" xfId="9" applyFont="1" applyFill="1" applyBorder="1" applyAlignment="1">
      <alignment horizontal="center"/>
    </xf>
    <xf numFmtId="0" fontId="34" fillId="4" borderId="16" xfId="9" applyFont="1" applyFill="1" applyBorder="1" applyAlignment="1">
      <alignment horizontal="center"/>
    </xf>
    <xf numFmtId="0" fontId="34" fillId="12" borderId="0" xfId="9" applyFont="1" applyFill="1" applyAlignment="1">
      <alignment horizontal="center"/>
    </xf>
    <xf numFmtId="0" fontId="34" fillId="12" borderId="16" xfId="9" applyFont="1" applyFill="1" applyBorder="1" applyAlignment="1">
      <alignment horizontal="center"/>
    </xf>
    <xf numFmtId="0" fontId="34" fillId="13" borderId="0" xfId="9" applyFont="1" applyFill="1" applyAlignment="1">
      <alignment horizontal="center"/>
    </xf>
    <xf numFmtId="0" fontId="34" fillId="13" borderId="16" xfId="9" applyFont="1" applyFill="1" applyBorder="1" applyAlignment="1">
      <alignment horizontal="center"/>
    </xf>
    <xf numFmtId="0" fontId="34" fillId="15" borderId="0" xfId="9" applyFont="1" applyFill="1" applyAlignment="1">
      <alignment horizontal="center"/>
    </xf>
    <xf numFmtId="0" fontId="34" fillId="15" borderId="15" xfId="9" applyFont="1" applyFill="1" applyBorder="1" applyAlignment="1">
      <alignment horizontal="center"/>
    </xf>
    <xf numFmtId="0" fontId="38" fillId="15" borderId="12" xfId="0" applyFont="1" applyFill="1" applyBorder="1" applyAlignment="1">
      <alignment horizontal="center"/>
    </xf>
    <xf numFmtId="0" fontId="34" fillId="15" borderId="12" xfId="9" applyFont="1" applyFill="1" applyBorder="1" applyAlignment="1">
      <alignment horizontal="center"/>
    </xf>
    <xf numFmtId="0" fontId="24" fillId="15" borderId="12" xfId="0" applyFont="1" applyFill="1" applyBorder="1" applyAlignment="1">
      <alignment horizontal="center"/>
    </xf>
    <xf numFmtId="0" fontId="13" fillId="15" borderId="12" xfId="0" applyFont="1" applyFill="1" applyBorder="1" applyAlignment="1">
      <alignment horizontal="center"/>
    </xf>
    <xf numFmtId="0" fontId="34" fillId="17" borderId="0" xfId="9" applyFont="1" applyFill="1" applyAlignment="1">
      <alignment horizontal="center"/>
    </xf>
    <xf numFmtId="0" fontId="34" fillId="15" borderId="16" xfId="9" applyFont="1" applyFill="1" applyBorder="1" applyAlignment="1">
      <alignment horizontal="center"/>
    </xf>
    <xf numFmtId="0" fontId="39" fillId="19" borderId="0" xfId="9" applyFont="1" applyFill="1" applyAlignment="1">
      <alignment horizontal="center"/>
    </xf>
    <xf numFmtId="0" fontId="34" fillId="19" borderId="16" xfId="9" applyFont="1" applyFill="1" applyBorder="1" applyAlignment="1">
      <alignment horizontal="center"/>
    </xf>
    <xf numFmtId="0" fontId="34" fillId="17" borderId="16" xfId="9" applyFont="1" applyFill="1" applyBorder="1" applyAlignment="1">
      <alignment horizontal="center"/>
    </xf>
    <xf numFmtId="0" fontId="34" fillId="0" borderId="0" xfId="9" applyFont="1" applyFill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9" xfId="0" applyFont="1" applyFill="1" applyBorder="1" applyAlignment="1">
      <alignment horizontal="center"/>
    </xf>
    <xf numFmtId="0" fontId="24" fillId="7" borderId="56" xfId="0" applyFont="1" applyFill="1" applyBorder="1" applyAlignment="1">
      <alignment horizontal="center"/>
    </xf>
    <xf numFmtId="0" fontId="24" fillId="7" borderId="36" xfId="0" applyFont="1" applyFill="1" applyBorder="1" applyAlignment="1">
      <alignment horizontal="center"/>
    </xf>
    <xf numFmtId="0" fontId="24" fillId="7" borderId="37" xfId="0" applyFont="1" applyFill="1" applyBorder="1" applyAlignment="1">
      <alignment horizontal="center"/>
    </xf>
    <xf numFmtId="0" fontId="24" fillId="7" borderId="38" xfId="0" applyFont="1" applyFill="1" applyBorder="1" applyAlignment="1">
      <alignment horizontal="center"/>
    </xf>
    <xf numFmtId="0" fontId="32" fillId="2" borderId="55" xfId="0" applyFont="1" applyBorder="1" applyAlignment="1">
      <alignment horizontal="center"/>
    </xf>
    <xf numFmtId="0" fontId="32" fillId="2" borderId="59" xfId="0" applyFont="1" applyBorder="1" applyAlignment="1">
      <alignment horizontal="center"/>
    </xf>
    <xf numFmtId="0" fontId="32" fillId="2" borderId="56" xfId="0" applyFont="1" applyBorder="1" applyAlignment="1">
      <alignment horizontal="center"/>
    </xf>
    <xf numFmtId="0" fontId="0" fillId="2" borderId="55" xfId="0" applyBorder="1" applyAlignment="1">
      <alignment horizontal="center"/>
    </xf>
    <xf numFmtId="0" fontId="0" fillId="2" borderId="56" xfId="0" applyBorder="1" applyAlignment="1">
      <alignment horizontal="center"/>
    </xf>
    <xf numFmtId="3" fontId="4" fillId="2" borderId="0" xfId="4" applyNumberFormat="1" applyFill="1" applyAlignment="1">
      <alignment horizontal="left"/>
    </xf>
    <xf numFmtId="165" fontId="4" fillId="2" borderId="0" xfId="4" applyNumberFormat="1" applyFill="1" applyAlignment="1">
      <alignment horizontal="left"/>
    </xf>
    <xf numFmtId="0" fontId="0" fillId="2" borderId="0" xfId="0" applyAlignment="1">
      <alignment horizontal="center" vertical="center"/>
    </xf>
  </cellXfs>
  <cellStyles count="10">
    <cellStyle name="Cost" xfId="3" xr:uid="{00000000-0005-0000-0000-000000000000}"/>
    <cellStyle name="Entrée" xfId="5" builtinId="20" customBuiltin="1"/>
    <cellStyle name="Gallons" xfId="6" xr:uid="{00000000-0005-0000-0000-000002000000}"/>
    <cellStyle name="Lien hypertexte" xfId="9" builtinId="8"/>
    <cellStyle name="Monétaire" xfId="8" builtinId="4"/>
    <cellStyle name="Normal" xfId="0" builtinId="0" customBuiltin="1"/>
    <cellStyle name="Odom" xfId="2" xr:uid="{00000000-0005-0000-0000-000005000000}"/>
    <cellStyle name="Titre 1" xfId="4" builtinId="16" customBuiltin="1"/>
    <cellStyle name="Titre 2" xfId="1" builtinId="17" customBuiltin="1"/>
    <cellStyle name="Titre 3" xfId="7" builtinId="18" customBuiltin="1"/>
  </cellStyles>
  <dxfs count="1173">
    <dxf>
      <font>
        <color auto="1"/>
      </font>
      <fill>
        <patternFill>
          <bgColor theme="9" tint="0.79998168889431442"/>
        </patternFill>
      </fill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/>
      </font>
      <numFmt numFmtId="167" formatCode="#,##0.00\ &quot;€&quot;"/>
    </dxf>
    <dxf>
      <numFmt numFmtId="168" formatCode="mm/dd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66" formatCode="0.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center" vertical="center" textRotation="0" wrapText="0" indent="0" justifyLastLine="0" shrinkToFit="0" readingOrder="0"/>
    </dxf>
    <dxf>
      <font>
        <b/>
        <sz val="12"/>
        <color theme="1" tint="0.14993743705557422"/>
      </font>
      <numFmt numFmtId="167" formatCode="#,##0.00\ &quot;€&quot;"/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theme="3" tint="0.89999084444715716"/>
        </patternFill>
      </fill>
      <alignment horizontal="left" vertical="center" textRotation="0" wrapText="0" relativeIndent="-1" justifyLastLine="0" shrinkToFit="0" readingOrder="0"/>
    </dxf>
    <dxf>
      <font>
        <b/>
        <i/>
        <strike/>
        <condense/>
        <extend/>
        <outline/>
        <shadow/>
        <u val="none"/>
        <vertAlign val="baseline"/>
        <sz val="14"/>
        <color theme="1" tint="0.14996795556505021"/>
        <name val="Calibri"/>
        <scheme val="minor"/>
      </font>
      <numFmt numFmtId="168" formatCode="mm/dd/yyyy"/>
      <fill>
        <patternFill patternType="solid">
          <fgColor indexed="64"/>
          <bgColor theme="2"/>
        </patternFill>
      </fill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3743705557422"/>
        <name val="Calibri"/>
        <family val="2"/>
        <scheme val="minor"/>
      </font>
      <fill>
        <patternFill patternType="solid">
          <fgColor indexed="64"/>
          <bgColor theme="2"/>
        </patternFill>
      </fill>
    </dxf>
    <dxf>
      <font>
        <b/>
      </font>
      <numFmt numFmtId="167" formatCode="#,##0.00\ &quot;€&quot;"/>
    </dxf>
    <dxf>
      <numFmt numFmtId="19" formatCode="dd/mm/yyyy"/>
    </dxf>
    <dxf>
      <font>
        <strike/>
        <outline/>
        <shadow/>
        <u val="none"/>
        <vertAlign val="baseline"/>
        <sz val="12"/>
        <color theme="4"/>
        <name val="Calibri"/>
        <scheme val="major"/>
      </font>
    </dxf>
    <dxf>
      <font>
        <color theme="4"/>
      </font>
    </dxf>
    <dxf>
      <border>
        <horizontal style="thin">
          <color theme="5"/>
        </horizontal>
      </border>
    </dxf>
  </dxfs>
  <tableStyles count="1" defaultTableStyle="Vehicle Log Book" defaultPivotStyle="PivotStyleLight16">
    <tableStyle name="Vehicle Log Book" pivot="0" count="2" xr9:uid="{00000000-0011-0000-FFFF-FFFF00000000}">
      <tableStyleElement type="wholeTable" dxfId="1172"/>
      <tableStyleElement type="headerRow" dxfId="1171"/>
    </tableStyle>
  </tableStyles>
  <colors>
    <mruColors>
      <color rgb="FFFF99CC"/>
      <color rgb="FF99FFCC"/>
      <color rgb="FFFFFF99"/>
      <color rgb="FFFFCC99"/>
      <color rgb="FFFF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10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ELEVATEUR'!$B$37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ELEVATEUR'!$B$39:$B$40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'CAT ELEVATEUR'!$D$39:$D$40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6C-41CF-A5A4-A17C82080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'783-BPS-44'!$B$37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'783-BPS-44'!$B$39:$B$40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'783-BPS-44'!$D$39:$D$40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1E-4E98-88AF-F851730E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D-4EB9-9E7E-F9C542DE45F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6D-4EB9-9E7E-F9C542DE45F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6D-4EB9-9E7E-F9C542DE45F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56D-4EB9-9E7E-F9C542DE45F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56D-4EB9-9E7E-F9C542DE45F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56D-4EB9-9E7E-F9C542DE4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('AX-425-YE'!$B$19,'AX-425-YE'!$B$28,'AX-425-YE'!$B$37)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6D-4EB9-9E7E-F9C542DE45F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'AX-425-YE'!$B$19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'AX-425-YE'!$B$21:$B$23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'AX-425-YE'!$D$21:$D$23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C-4A64-AE14-321CC53A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'AX-425-YE'!$B$28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'AX-425-YE'!$B$30:$B$32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'AX-425-YE'!$D$30:$D$32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6F-4D5F-ABAD-DB4D4DA61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'AX-425-YE'!$B$37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'AX-425-YE'!$B$39:$B$40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'AX-425-YE'!$D$39:$D$40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0A-43EA-B142-2C957EBF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3-44C4-9B63-32637C0A172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53-44C4-9B63-32637C0A172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53-44C4-9B63-32637C0A172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853-44C4-9B63-32637C0A172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853-44C4-9B63-32637C0A172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853-44C4-9B63-32637C0A1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('EK-800-LK'!$B$19,'EK-800-LK'!$B$28,'EK-800-LK'!$B$37)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53-44C4-9B63-32637C0A172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'EK-800-LK'!$B$19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'EK-800-LK'!$B$21:$B$23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'EK-800-LK'!$D$21:$D$23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0C-4F14-B74C-87F1FD6E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'EK-800-LK'!$B$28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'EK-800-LK'!$B$30:$B$32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'EK-800-LK'!$D$30:$D$32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CF-442B-B987-D0635531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'EK-800-LK'!$B$37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'EK-800-LK'!$B$39:$B$40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'EK-800-LK'!$D$39:$D$40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3-4214-8E9C-2AD1A874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7-4B91-8D06-4957608DD82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07-4B91-8D06-4957608DD82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07-4B91-8D06-4957608DD82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7-4B91-8D06-4957608DD82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207-4B91-8D06-4957608DD82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207-4B91-8D06-4957608DD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('VTM 160'!$B$19,'VTM 160'!$B$28,'VTM 160'!$B$37)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07-4B91-8D06-4957608DD82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'VTM 160'!$B$19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'VTM 160'!$B$21:$B$23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'VTM 160'!$D$21:$D$23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8F-4A77-944E-909BF1DA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'VTM 160'!$B$28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'VTM 160'!$B$30:$B$32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'VTM 160'!$D$30:$D$32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6E-4D2E-925B-8B7D79D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'VTM 160'!$B$37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'VTM 160'!$B$39:$B$40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'VTM 160'!$D$39:$D$40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5-4C20-A78C-6BF7B9EA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6-4CAE-BB9E-01D8FB7AFA3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86-4CAE-BB9E-01D8FB7AFA3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86-4CAE-BB9E-01D8FB7AFA3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D86-4CAE-BB9E-01D8FB7AFA3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D86-4CAE-BB9E-01D8FB7AFA3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D86-4CAE-BB9E-01D8FB7AF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('241-CJJ-44'!$B$19,'241-CJJ-44'!$B$28,'241-CJJ-44'!$B$37)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86-4CAE-BB9E-01D8FB7AFA3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'241-CJJ-44'!$B$19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'241-CJJ-44'!$B$21:$B$23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'241-CJJ-44'!$D$21:$D$23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CC-418D-91AC-83F4BD05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'241-CJJ-44'!$B$28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'241-CJJ-44'!$B$30:$B$32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'241-CJJ-44'!$D$30:$D$32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7E-445A-BF91-234D02CDA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4-4DE8-ADAD-A1E0688B751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74-4DE8-ADAD-A1E0688B751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74-4DE8-ADAD-A1E0688B751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574-4DE8-ADAD-A1E0688B751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574-4DE8-ADAD-A1E0688B751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574-4DE8-ADAD-A1E0688B7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('CAT MINI PELLE'!$B$19,'CAT MINI PELLE'!$B$28,'CAT MINI PELLE'!$B$37)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74-4DE8-ADAD-A1E0688B751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'241-CJJ-44'!$B$37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'241-CJJ-44'!$B$39:$B$40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'241-CJJ-44'!$D$39:$D$40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DC-472A-B111-9D6A6357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C-4EEA-8673-C13311FAD62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4C-4EEA-8673-C13311FAD62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4C-4EEA-8673-C13311FAD62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04C-4EEA-8673-C13311FAD62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04C-4EEA-8673-C13311FAD62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04C-4EEA-8673-C13311FAD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('T 3060'!$B$19,'T 3060'!$B$28,'T 3060'!$B$37)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C-4EEA-8673-C13311FAD62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 3060'!$B$19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 3060'!$B$21:$B$23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'T 3060'!$D$21:$D$23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3-4F88-B214-E6B04398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 3060'!$B$28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 3060'!$B$30:$B$32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'T 3060'!$D$30:$D$32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0E4-AC3F-66C66790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 3060'!$B$37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 3060'!$B$39:$B$40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'T 3060'!$D$39:$D$40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A4-466A-BF80-CC5EE1BE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D-4DA2-8CB7-0A49D3351AC2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5D-4DA2-8CB7-0A49D3351AC2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5D-4DA2-8CB7-0A49D3351AC2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D5D-4DA2-8CB7-0A49D3351AC2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D5D-4DA2-8CB7-0A49D3351AC2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D5D-4DA2-8CB7-0A49D3351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('383-AZQ-44'!$B$19,'383-AZQ-44'!$B$28,'383-AZQ-44'!$B$37)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D-4DA2-8CB7-0A49D3351AC2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'383-AZQ-44'!$B$19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'383-AZQ-44'!$B$21:$B$23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'383-AZQ-44'!$D$21:$D$23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05-4A9D-B441-D6AC256F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'383-AZQ-44'!$B$28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'383-AZQ-44'!$B$30:$B$32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'383-AZQ-44'!$D$30:$D$32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D6-493B-B595-9A55BF9A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MINI PELLE'!$B$19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MINI PELLE'!$B$21:$B$23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'CAT MINI PELLE'!$D$21:$D$23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48-4EF2-AF8F-E06BE62C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'383-AZQ-44'!$B$37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'383-AZQ-44'!$B$39:$B$40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'383-AZQ-44'!$D$39:$D$40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F8-455A-996A-C0DA91BD2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0-4694-B7E3-31FBEEF43F82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E0-4694-B7E3-31FBEEF43F82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E0-4694-B7E3-31FBEEF43F82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1E0-4694-B7E3-31FBEEF43F82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1E0-4694-B7E3-31FBEEF43F82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1E0-4694-B7E3-31FBEEF43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('FY-347-SM'!$B$19,'FY-347-SM'!$B$28,'FY-347-SM'!$B$37)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E0-4694-B7E3-31FBEEF43F82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'FY-347-SM'!$B$19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'FY-347-SM'!$B$21:$B$23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'FY-347-SM'!$D$21:$D$23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5D-4FD1-AB30-C6CFC95F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'FY-347-SM'!$B$28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'FY-347-SM'!$B$30:$B$32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'FY-347-SM'!$D$30:$D$32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6F-49D8-B52D-ED5F51934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'FY-347-SM'!$B$37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'FY-347-SM'!$B$39:$B$40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'FY-347-SM'!$D$39:$D$40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27-4994-B04B-1E80AA032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B-44BA-9514-50FC7353AD6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FB-44BA-9514-50FC7353AD6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FB-44BA-9514-50FC7353AD6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DFB-44BA-9514-50FC7353AD6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FB-44BA-9514-50FC7353AD6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DFB-44BA-9514-50FC7353A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('782-YB-44'!$B$19,'782-YB-44'!$B$28,'782-YB-44'!$B$37)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FB-44BA-9514-50FC7353AD6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'782-YB-44'!$B$19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'782-YB-44'!$B$21:$B$23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'782-YB-44'!$D$21:$D$23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EF-48C2-9CCE-1812E2E5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'782-YB-44'!$B$28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'782-YB-44'!$B$30:$B$32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'782-YB-44'!$D$30:$D$32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1-4DC1-A4AD-1F7D7D50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MINI PELLE'!$B$28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MINI PELLE'!$B$30:$B$32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'CAT MINI PELLE'!$D$30:$D$32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FF-4968-BF06-B1356DFA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'782-YB-44'!$B$37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'782-YB-44'!$B$39:$B$40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'782-YB-44'!$D$39:$D$40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12-40FA-A809-7CE816C2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0-4A88-A2A5-8B02EF382A6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40-4A88-A2A5-8B02EF382A6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40-4A88-A2A5-8B02EF382A6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640-4A88-A2A5-8B02EF382A6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640-4A88-A2A5-8B02EF382A6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640-4A88-A2A5-8B02EF382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('Manuscopique '!$B$19,'Manuscopique '!$B$28,'Manuscopique 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40-4A88-A2A5-8B02EF382A6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'Manuscopique 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'Manuscopique 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'Manuscopique 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61-40DB-A1E4-C9B8B8BA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'Manuscopique 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'Manuscopique 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'Manuscopique 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D3-4CF7-85E2-BF9675427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'Manuscopique 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'Manuscopique 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'Manuscopique 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2F-49D6-891E-57F073976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1-4273-A55A-360E26EE0D8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B1-4273-A55A-360E26EE0D8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B1-4273-A55A-360E26EE0D8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B1-4273-A55A-360E26EE0D8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B1-4273-A55A-360E26EE0D8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B1-4273-A55A-360E26EE0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('FM-250-NY'!$B$19,'FM-250-NY'!$B$28,'FM-250-NY'!$B$37)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B1-4273-A55A-360E26EE0D8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'FM-250-NY'!$B$19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'FM-250-NY'!$B$21:$B$23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'FM-250-NY'!$D$21:$D$23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8-48A6-9A4D-370136A5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'FM-250-NY'!$B$28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'FM-250-NY'!$B$30:$B$32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'FM-250-NY'!$D$30:$D$32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4-457F-AA34-907B3B08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MINI PELLE'!$B$37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MINI PELLE'!$B$39:$B$40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'CAT MINI PELLE'!$D$39:$D$40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5F-43BF-A049-1277BF00E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'FM-250-NY'!$B$37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'FM-250-NY'!$B$39:$B$40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'FM-250-NY'!$D$39:$D$40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5B-40DB-81F4-3E25A8FC7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D-48D5-B708-5619ABF15E7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5D-48D5-B708-5619ABF15E7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5D-48D5-B708-5619ABF15E7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5D-48D5-B708-5619ABF15E7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5D-48D5-B708-5619ABF15E7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5D-48D5-B708-5619ABF15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('Aspire feuille '!$B$19,'Aspire feuille '!$B$28,'Aspire feuille 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D-48D5-B708-5619ABF15E7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'Aspire feuille 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'Aspire feuille 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'Aspire feuille 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A7-4E27-8284-C8F7336CF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'Aspire feuille 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'Aspire feuille 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'Aspire feuille 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64-479A-8241-4ED528F7D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'Aspire feuille 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'Aspire feuille 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'Aspire feuille 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80-488E-9BBB-717BE0B8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6-49D7-AB13-A0445F4FE35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6-49D7-AB13-A0445F4FE35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86-49D7-AB13-A0445F4FE35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86-49D7-AB13-A0445F4FE35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286-49D7-AB13-A0445F4FE35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286-49D7-AB13-A0445F4FE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('FY-093-MV'!$B$19,'FY-093-MV'!$B$28,'FY-093-MV'!$B$37)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6-49D7-AB13-A0445F4FE35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'FY-093-MV'!$B$19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'FY-093-MV'!$B$21:$B$23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'FY-093-MV'!$D$21:$D$23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45-4F0B-80F1-1862EFED7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'FY-093-MV'!$B$28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'FY-093-MV'!$B$30:$B$32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'FY-093-MV'!$D$30:$D$32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C0-4705-8E0E-BB9F0217A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'FY-093-MV'!$B$37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'FY-093-MV'!$B$39:$B$40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'FY-093-MV'!$D$39:$D$40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42-487B-B62C-A055C1AF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C-4EA8-9407-A4C074E0AA2D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9C-4EA8-9407-A4C074E0AA2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9C-4EA8-9407-A4C074E0AA2D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39C-4EA8-9407-A4C074E0AA2D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39C-4EA8-9407-A4C074E0AA2D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39C-4EA8-9407-A4C074E0A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('BM 14.22'!$B$19,'BM 14.22'!$B$28,'BM 14.22'!$B$37)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C-4EA8-9407-A4C074E0AA2D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 14.22'!$B$19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 14.22'!$B$21:$B$23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'BM 14.22'!$D$21:$D$23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2-4C56-873B-7C3F38DE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 14.22'!$B$28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 14.22'!$B$30:$B$32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'BM 14.22'!$D$30:$D$32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6F-4826-9FCD-3A8FE449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 14.22'!$B$37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 14.22'!$B$39:$B$40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'BM 14.22'!$D$39:$D$40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83-4DA3-B525-92EE48C81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3-420D-950D-0B473E4440A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A3-420D-950D-0B473E4440A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A3-420D-950D-0B473E4440A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9A3-420D-950D-0B473E4440A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9A3-420D-950D-0B473E4440A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9A3-420D-950D-0B473E444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('M 57 t'!$B$19,'M 57 t'!$B$28,'M 57 t'!$B$37)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A3-420D-950D-0B473E4440A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 57 t'!$B$19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 57 t'!$B$21:$B$23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'M 57 t'!$D$21:$D$23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F0-44E0-9C80-D416D646E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 57 t'!$B$28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 57 t'!$B$30:$B$32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'M 57 t'!$D$30:$D$32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72-4A34-AEB9-3B08AB5D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D7-4DCB-85B9-0F4B19D8A48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D7-4DCB-85B9-0F4B19D8A48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D7-4DCB-85B9-0F4B19D8A48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ED7-4DCB-85B9-0F4B19D8A48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ED7-4DCB-85B9-0F4B19D8A48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ED7-4DCB-85B9-0F4B19D8A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('392-CBP-44'!$B$19,'392-CBP-44'!$B$28,'392-CBP-44'!$B$37)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D7-4DCB-85B9-0F4B19D8A48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 57 t'!$B$37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 57 t'!$B$39:$B$40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'M 57 t'!$D$39:$D$40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1D-45C7-BC55-61361B18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6F-486C-AC76-2BA10ED3AE0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6F-486C-AC76-2BA10ED3AE0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6F-486C-AC76-2BA10ED3AE0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06F-486C-AC76-2BA10ED3AE0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06F-486C-AC76-2BA10ED3AE0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06F-486C-AC76-2BA10ED3A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('941-BAR-44'!$B$19,'941-BAR-44'!$B$28,'941-BAR-44'!$B$37)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6F-486C-AC76-2BA10ED3AE0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'941-BAR-44'!$B$19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'941-BAR-44'!$B$21:$B$23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'941-BAR-44'!$D$21:$D$23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6-44A6-BF44-37214D63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'941-BAR-44'!$B$28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'941-BAR-44'!$B$30:$B$32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'941-BAR-44'!$D$30:$D$32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64-45E6-A1D2-C5DD54942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'941-BAR-44'!$B$37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'941-BAR-44'!$B$39:$B$40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'941-BAR-44'!$D$39:$D$40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A5-48A9-A73C-76FE2ECF6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D-4B90-9C21-91AA8018AE4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8D-4B90-9C21-91AA8018AE4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8D-4B90-9C21-91AA8018AE4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E8D-4B90-9C21-91AA8018AE4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E8D-4B90-9C21-91AA8018AE4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E8D-4B90-9C21-91AA8018A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('DH-206-AZ'!$B$19,'DH-206-AZ'!$B$28,'DH-206-AZ'!$B$37)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8D-4B90-9C21-91AA8018AE4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'DH-206-AZ'!$B$19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'DH-206-AZ'!$B$21:$B$23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'DH-206-AZ'!$D$21:$D$23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30-4DE2-B54A-FAA705CC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'DH-206-AZ'!$B$28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'DH-206-AZ'!$B$30:$B$32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'DH-206-AZ'!$D$30:$D$32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41-49F5-ADAF-EB38BE1A4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'392-CBP-44'!$B$19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'392-CBP-44'!$B$21:$B$23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'392-CBP-44'!$D$21:$D$23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7D-42A7-AAEE-2939FF5C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'DH-206-AZ'!$B$37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'DH-206-AZ'!$B$39:$B$40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'DH-206-AZ'!$D$39:$D$40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35-406B-84CB-6E291D15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AA-4A3A-977D-A46C2BC431C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AA-4A3A-977D-A46C2BC431C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AA-4A3A-977D-A46C2BC431C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5AA-4A3A-977D-A46C2BC431C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5AA-4A3A-977D-A46C2BC431C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5AA-4A3A-977D-A46C2BC43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('DH-710-PX'!$B$19,'DH-710-PX'!$B$28,'DH-710-PX'!$B$37)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AA-4A3A-977D-A46C2BC431C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'DH-710-PX'!$B$19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'DH-710-PX'!$B$21:$B$23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'DH-710-PX'!$D$21:$D$23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85-4F1C-AEE6-42007980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'DH-710-PX'!$B$28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'DH-710-PX'!$B$30:$B$32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'DH-710-PX'!$D$30:$D$32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74-40E1-BD7A-9D3A1B92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'DH-710-PX'!$B$37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'DH-710-PX'!$B$39:$B$40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'DH-710-PX'!$D$39:$D$40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98-4AD3-9622-EFEDC4D8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C-421D-9EC7-FFF997FE0AE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CC-421D-9EC7-FFF997FE0AE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CC-421D-9EC7-FFF997FE0AE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1CC-421D-9EC7-FFF997FE0AE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CC-421D-9EC7-FFF997FE0AE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1CC-421D-9EC7-FFF997FE0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('758-CJV-44'!$B$19,'758-CJV-44'!$B$28,'758-CJV-44'!$B$37)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CC-421D-9EC7-FFF997FE0AE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'758-CJV-44'!$B$19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'758-CJV-44'!$B$21:$B$23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'758-CJV-44'!$D$21:$D$23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89-4D6F-A686-911C3FC25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'758-CJV-44'!$B$28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'758-CJV-44'!$B$30:$B$32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'758-CJV-44'!$D$30:$D$32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BC-4A38-ABB0-02E8DAA41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'392-CBP-44'!$B$28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'392-CBP-44'!$B$30:$B$32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'392-CBP-44'!$D$30:$D$32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DF-48CB-98F4-AA0DFBBD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'758-CJV-44'!$B$37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'758-CJV-44'!$B$39:$B$40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'758-CJV-44'!$D$39:$D$40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AF-4F53-AFB8-E6D3595DE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5-48C7-A6D6-D7F71B80D75A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F5-48C7-A6D6-D7F71B80D75A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F5-48C7-A6D6-D7F71B80D75A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6F5-48C7-A6D6-D7F71B80D75A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6F5-48C7-A6D6-D7F71B80D75A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6F5-48C7-A6D6-D7F71B80D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('FP-419-BG'!$B$19,'FP-419-BG'!$B$28,'FP-419-BG'!$B$37)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F5-48C7-A6D6-D7F71B80D75A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'FP-419-BG'!$B$19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'FP-419-BG'!$B$21:$B$23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'FP-419-BG'!$D$21:$D$23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DC-460C-820A-8EF8F7C0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'FP-419-BG'!$B$28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'FP-419-BG'!$B$30:$B$32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'FP-419-BG'!$D$30:$D$32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F1-4C58-A8D1-461A607E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'FP-419-BG'!$B$37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'FP-419-BG'!$B$39:$B$40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'FP-419-BG'!$D$39:$D$40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CA-4744-BF48-DAF5F4ADC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4-454E-BCDB-260836AE6E0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74-454E-BCDB-260836AE6E0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74-454E-BCDB-260836AE6E0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C74-454E-BCDB-260836AE6E0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C74-454E-BCDB-260836AE6E0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C74-454E-BCDB-260836AE6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('GC-503-RW'!$B$19,'GC-503-RW'!$B$28,'GC-503-RW'!$B$37)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74-454E-BCDB-260836AE6E0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'GC-503-RW'!$B$19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'GC-503-RW'!$B$21:$B$23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'GC-503-RW'!$D$21:$D$23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AF-48C5-8EEB-1BA0C865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'GC-503-RW'!$B$28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'GC-503-RW'!$B$30:$B$32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'GC-503-RW'!$D$30:$D$32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6-4B6C-8477-369A46883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0-4E26-9016-6287D27C84F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E0-4E26-9016-6287D27C84F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E0-4E26-9016-6287D27C84F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FE0-4E26-9016-6287D27C84F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FE0-4E26-9016-6287D27C84F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FE0-4E26-9016-6287D27C8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('CAT 432 F'!$B$19,'CAT 432 F'!$B$28,'CAT 432 F'!$B$37)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E0-4E26-9016-6287D27C84F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'392-CBP-44'!$B$37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'392-CBP-44'!$B$39:$B$40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'392-CBP-44'!$D$39:$D$40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E-43EA-A04F-F036CFC78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'GC-503-RW'!$B$37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'GC-503-RW'!$B$39:$B$40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'GC-503-RW'!$D$39:$D$40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49-4DD0-B025-FEE279F5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14-4D95-B792-1275CB885FC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14-4D95-B792-1275CB885FC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14-4D95-B792-1275CB885FC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F14-4D95-B792-1275CB885FC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14-4D95-B792-1275CB885FC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F14-4D95-B792-1275CB885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('GC-518-RW'!$B$19,'GC-518-RW'!$B$28,'GC-518-RW'!$B$37)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4-4D95-B792-1275CB885FC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'GC-518-RW'!$B$19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'GC-518-RW'!$B$21:$B$23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'GC-518-RW'!$D$21:$D$23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71-43FB-9246-049212A3E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'GC-518-RW'!$B$28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'GC-518-RW'!$B$30:$B$32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'GC-518-RW'!$D$30:$D$32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6-402E-B22C-082C58BC3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'GC-518-RW'!$B$37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'GC-518-RW'!$B$39:$B$40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'GC-518-RW'!$D$39:$D$40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E0-446C-8E41-EF0DF3FC4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3-4DB8-BC43-1B400D05F642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F3-4DB8-BC43-1B400D05F642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F3-4DB8-BC43-1B400D05F642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2F3-4DB8-BC43-1B400D05F642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2F3-4DB8-BC43-1B400D05F642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F3-4DB8-BC43-1B400D05F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('Ravo 540 xl'!$B$19,'Ravo 540 xl'!$B$28,'Ravo 540 xl'!$B$37)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3-4DB8-BC43-1B400D05F642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'Ravo 540 xl'!$B$19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'Ravo 540 xl'!$B$21:$B$23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'Ravo 540 xl'!$D$21:$D$23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71-42EF-80C9-AEB32105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'Ravo 540 xl'!$B$28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'Ravo 540 xl'!$B$30:$B$32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'Ravo 540 xl'!$D$30:$D$32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4-4A89-8A52-AAA63787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'Ravo 540 xl'!$B$37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'Ravo 540 xl'!$B$39:$B$40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'Ravo 540 xl'!$D$39:$D$40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4B-4978-BE3E-7BC458412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9-4045-87E6-6AA4DCF0D55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59-4045-87E6-6AA4DCF0D55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59-4045-87E6-6AA4DCF0D55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59-4045-87E6-6AA4DCF0D55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659-4045-87E6-6AA4DCF0D55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659-4045-87E6-6AA4DCF0D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('452-CJV-44'!$B$19,'452-CJV-44'!$B$28,'452-CJV-44'!$B$37)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59-4045-87E6-6AA4DCF0D55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'452-CJV-44'!$B$19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'452-CJV-44'!$B$21:$B$23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'452-CJV-44'!$D$21:$D$23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54-4773-8913-4808ADE08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'452-CJV-44'!$B$28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'452-CJV-44'!$B$30:$B$32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'452-CJV-44'!$D$30:$D$32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47-434F-B658-D44ED50FD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'452-CJV-44'!$B$37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'452-CJV-44'!$B$39:$B$40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'452-CJV-44'!$D$39:$D$40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95-49FF-9674-F901FF49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0-4613-BD6D-1460D83B8FF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20-4613-BD6D-1460D83B8FF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20-4613-BD6D-1460D83B8FF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420-4613-BD6D-1460D83B8FF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420-4613-BD6D-1460D83B8FF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420-4613-BD6D-1460D83B8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('AB-660-AH'!$B$19,'AB-660-AH'!$B$28,'AB-660-AH'!$B$37)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20-4613-BD6D-1460D83B8FF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'AB-660-AH'!$B$19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'AB-660-AH'!$B$21:$B$23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'AB-660-AH'!$D$21:$D$23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28-42EE-9570-C081693B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'AB-660-AH'!$B$28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'AB-660-AH'!$B$30:$B$32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'AB-660-AH'!$D$30:$D$32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58-4022-A281-1B6908B0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06-4DAB-892C-6DE25609F86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06-4DAB-892C-6DE25609F86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06-4DAB-892C-6DE25609F86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F06-4DAB-892C-6DE25609F86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F06-4DAB-892C-6DE25609F86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F06-4DAB-892C-6DE25609F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('394-CBP-44'!$B$19,'394-CBP-44'!$B$28,'394-CBP-44'!$B$37)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06-4DAB-892C-6DE25609F86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'AB-660-AH'!$B$37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'AB-660-AH'!$B$39:$B$40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'AB-660-AH'!$D$39:$D$40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B1-4B8A-84B6-A1E007F7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C-43AD-99AE-391B89EA64B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EC-43AD-99AE-391B89EA64B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EC-43AD-99AE-391B89EA64B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FEC-43AD-99AE-391B89EA64B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FEC-43AD-99AE-391B89EA64B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FEC-43AD-99AE-391B89EA6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('AX-064-LF '!$B$19,'AX-064-LF '!$B$28,'AX-064-LF 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EC-43AD-99AE-391B89EA64B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'AX-064-LF 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'AX-064-LF 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'AX-064-LF 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E-4AED-8F15-8BC98A57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'AX-064-LF 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'AX-064-LF 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'AX-064-LF 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E4-42A7-AB2B-EABCFB86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'AX-064-LF 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'AX-064-LF 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'AX-064-LF 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83-40DC-9161-4706F9829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F5-44BB-BE5C-0D0736FE9DE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F5-44BB-BE5C-0D0736FE9DE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F5-44BB-BE5C-0D0736FE9DE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0F5-44BB-BE5C-0D0736FE9DE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0F5-44BB-BE5C-0D0736FE9DE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0F5-44BB-BE5C-0D0736FE9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('AX-109-LF'!$B$19,'AX-109-LF'!$B$28,'AX-109-LF'!$B$37)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F5-44BB-BE5C-0D0736FE9DE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'AX-109-LF'!$B$19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'AX-109-LF'!$B$21:$B$23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'AX-109-LF'!$D$21:$D$23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0-4F1E-97E7-13F56E21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'AX-109-LF'!$B$28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'AX-109-LF'!$B$30:$B$32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'AX-109-LF'!$D$30:$D$32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7C-463D-A827-C9D32154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'394-CBP-44'!$B$19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'394-CBP-44'!$B$21:$B$23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'394-CBP-44'!$D$21:$D$23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D6-4928-8EB1-7C74B03CC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'AX-109-LF'!$B$37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'AX-109-LF'!$B$39:$B$40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'AX-109-LF'!$D$39:$D$40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8-4441-8800-A26B9922C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F-45B3-80C6-5F3B0C6561B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1F-45B3-80C6-5F3B0C6561B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1F-45B3-80C6-5F3B0C6561B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41F-45B3-80C6-5F3B0C6561B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41F-45B3-80C6-5F3B0C6561B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41F-45B3-80C6-5F3B0C656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('BM-729-RX'!$B$19,'BM-729-RX'!$B$28,'BM-729-RX'!$B$37)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1F-45B3-80C6-5F3B0C6561B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'BM-729-RX'!$B$19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'BM-729-RX'!$B$21:$B$23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'BM-729-RX'!$D$21:$D$23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16-4F97-8809-EB0097B91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'BM-729-RX'!$B$28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'BM-729-RX'!$B$30:$B$32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'BM-729-RX'!$D$30:$D$32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A1-4318-9227-EB9F85FB7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'BM-729-RX'!$B$37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'BM-729-RX'!$B$39:$B$40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'BM-729-RX'!$D$39:$D$40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E-4B2D-BF33-28F1C6AA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D-4701-BEB5-947F60AD2B8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0D-4701-BEB5-947F60AD2B8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0D-4701-BEB5-947F60AD2B8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80D-4701-BEB5-947F60AD2B8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80D-4701-BEB5-947F60AD2B8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80D-4701-BEB5-947F60AD2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('BP-250-QF'!$B$19,'BP-250-QF'!$B$28,'BP-250-QF'!$B$37)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0D-4701-BEB5-947F60AD2B8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'BP-250-QF'!$B$19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'BP-250-QF'!$B$21:$B$23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'BP-250-QF'!$D$21:$D$23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4E-4A6D-ACD3-ACF71FA0F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'BP-250-QF'!$B$28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'BP-250-QF'!$B$30:$B$32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'BP-250-QF'!$D$30:$D$32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AB-40F8-AC79-AA410EE7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'394-CBP-44'!$B$28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'394-CBP-44'!$B$30:$B$32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'394-CBP-44'!$D$30:$D$32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42-4EFE-8387-F6FBC6FE9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'BP-250-QF'!$B$37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'BP-250-QF'!$B$39:$B$40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'BP-250-QF'!$D$39:$D$40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57-4141-9191-8F2C0F3F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3-48C7-B88D-FF492018CC4D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C3-48C7-B88D-FF492018CC4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C3-48C7-B88D-FF492018CC4D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1C3-48C7-B88D-FF492018CC4D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1C3-48C7-B88D-FF492018CC4D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1C3-48C7-B88D-FF492018C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('BR-045-HT'!$B$19,'BR-045-HT'!$B$28,'BR-045-HT'!$B$37)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C3-48C7-B88D-FF492018CC4D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'BR-045-HT'!$B$19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'BR-045-HT'!$B$21:$B$23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'BR-045-HT'!$D$21:$D$23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1A-473F-9E91-0A85C828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'BR-045-HT'!$B$28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'BR-045-HT'!$B$30:$B$32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'BR-045-HT'!$D$30:$D$32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2B-4AF2-AD7E-988A4093D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'BR-045-HT'!$B$37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'BR-045-HT'!$B$39:$B$40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'BR-045-HT'!$D$39:$D$40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2-43F6-B5B4-88D5B21A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52-4BFE-B0A1-98D5E95C5F0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52-4BFE-B0A1-98D5E95C5F0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52-4BFE-B0A1-98D5E95C5F0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52-4BFE-B0A1-98D5E95C5F0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52-4BFE-B0A1-98D5E95C5F0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652-4BFE-B0A1-98D5E95C5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('BT-923-WC'!$B$19,'BT-923-WC'!$B$28,'BT-923-WC'!$B$37)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52-4BFE-B0A1-98D5E95C5F0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'BT-923-WC'!$B$19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'BT-923-WC'!$B$21:$B$23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'BT-923-WC'!$D$21:$D$23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C-4D96-88A6-30B5DF65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'BT-923-WC'!$B$28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'BT-923-WC'!$B$30:$B$32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'BT-923-WC'!$D$30:$D$32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B0-4CFE-9F56-62EA36F85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'394-CBP-44'!$B$37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'394-CBP-44'!$B$39:$B$40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'394-CBP-44'!$D$39:$D$40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D7-4611-8B38-EA714F51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'BT-923-WC'!$B$37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'BT-923-WC'!$B$39:$B$40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'BT-923-WC'!$D$39:$D$40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8A-421E-8E29-69E0858D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0-4ED0-A6C1-285751F74037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F0-4ED0-A6C1-285751F7403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F0-4ED0-A6C1-285751F74037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EF0-4ED0-A6C1-285751F74037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EF0-4ED0-A6C1-285751F74037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EF0-4ED0-A6C1-285751F74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('BW-700-AX'!$B$19,'BW-700-AX'!$B$28,'BW-700-AX'!$B$37)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F0-4ED0-A6C1-285751F74037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'BW-700-AX'!$B$19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'BW-700-AX'!$B$21:$B$23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'BW-700-AX'!$D$21:$D$23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0C-4FDB-83F7-948AB9702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'BW-700-AX'!$B$28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'BW-700-AX'!$B$30:$B$32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'BW-700-AX'!$D$30:$D$32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C9-45F0-ACF4-D1CD20E5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'BW-700-AX'!$B$37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'BW-700-AX'!$B$39:$B$40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'BW-700-AX'!$D$39:$D$40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D-46C9-83B4-1309DFC0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17-4D37-BE60-C3A3646805D5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17-4D37-BE60-C3A3646805D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17-4D37-BE60-C3A3646805D5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717-4D37-BE60-C3A3646805D5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717-4D37-BE60-C3A3646805D5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717-4D37-BE60-C3A364680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('CG-073-NK'!$B$19,'CG-073-NK'!$B$28,'CG-073-NK'!$B$37)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17-4D37-BE60-C3A3646805D5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'CG-073-NK'!$B$19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'CG-073-NK'!$B$21:$B$23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'CG-073-NK'!$D$21:$D$23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7F-49E7-9C12-E4AE8749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'CG-073-NK'!$B$28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'CG-073-NK'!$B$30:$B$32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'CG-073-NK'!$D$30:$D$32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B4-4BD9-A204-E5160911E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'CG-073-NK'!$B$37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'CG-073-NK'!$B$39:$B$40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'CG-073-NK'!$D$39:$D$40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40-4DD3-939D-F14478622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1-48F1-B5C1-CE527D0B5DC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61-48F1-B5C1-CE527D0B5DC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61-48F1-B5C1-CE527D0B5DC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061-48F1-B5C1-CE527D0B5DC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061-48F1-B5C1-CE527D0B5DC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061-48F1-B5C1-CE527D0B5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('CG-480-XA'!$B$19,'CG-480-XA'!$B$28,'CG-480-XA'!$B$37)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61-48F1-B5C1-CE527D0B5DC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'CG-480-XA'!$B$19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'CG-480-XA'!$B$21:$B$23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'CG-480-XA'!$D$21:$D$23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17-42EA-BB64-75BE0B7DC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'CG-480-XA'!$B$28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'CG-480-XA'!$B$30:$B$32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'CG-480-XA'!$D$30:$D$32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A5-4A7F-95F3-C9C81AB91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'CG-480-XA'!$B$37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'CG-480-XA'!$B$39:$B$40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'CG-480-XA'!$D$39:$D$40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53-49E7-8635-78F670E8F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9-4F9F-A071-DBFD388108A7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B9-4F9F-A071-DBFD388108A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B9-4F9F-A071-DBFD388108A7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9B9-4F9F-A071-DBFD388108A7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9B9-4F9F-A071-DBFD388108A7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9B9-4F9F-A071-DBFD38810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('CH-270-BW'!$B$19,'CH-270-BW'!$B$28,'CH-270-BW'!$B$37)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B9-4F9F-A071-DBFD388108A7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'CH-270-BW'!$B$19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'CH-270-BW'!$B$21:$B$23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'CH-270-BW'!$D$21:$D$23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DF-4CFE-AFB9-4C565692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'CH-270-BW'!$B$28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'CH-270-BW'!$B$30:$B$32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'CH-270-BW'!$D$30:$D$32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55-4638-B434-C2D51FC9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1-4996-A550-81D451B24D3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01-4996-A550-81D451B24D3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01-4996-A550-81D451B24D3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201-4996-A550-81D451B24D3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01-4996-A550-81D451B24D3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201-4996-A550-81D451B24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('948 CHJ 44'!$B$19,'948 CHJ 44'!$B$28,'948 CHJ 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01-4996-A550-81D451B24D3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'CH-270-BW'!$B$37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'CH-270-BW'!$B$39:$B$40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'CH-270-BW'!$D$39:$D$40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16-4BAE-9CA9-FB702FBF7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9-4EE7-A5F2-2C5EB63D4B4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89-4EE7-A5F2-2C5EB63D4B4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89-4EE7-A5F2-2C5EB63D4B4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89-4EE7-A5F2-2C5EB63D4B4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D89-4EE7-A5F2-2C5EB63D4B4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D89-4EE7-A5F2-2C5EB63D4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('CJ-328-GE'!$B$19,'CJ-328-GE'!$B$28,'CJ-328-GE'!$B$37)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89-4EE7-A5F2-2C5EB63D4B4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'CJ-328-GE'!$B$19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'CJ-328-GE'!$B$21:$B$23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'CJ-328-GE'!$D$21:$D$23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E3-430F-BE28-6DAF6D2E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'CJ-328-GE'!$B$28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'CJ-328-GE'!$B$30:$B$32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'CJ-328-GE'!$D$30:$D$32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B-41C7-A956-CFF1DD5F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'CJ-328-GE'!$B$37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'CJ-328-GE'!$B$39:$B$40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'CJ-328-GE'!$D$39:$D$40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91-4E90-8F07-CDEC5846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C-49B1-9FF5-1B4EC3801C33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6C-49B1-9FF5-1B4EC3801C3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6C-49B1-9FF5-1B4EC3801C33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6C-49B1-9FF5-1B4EC3801C33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56C-49B1-9FF5-1B4EC3801C33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56C-49B1-9FF5-1B4EC3801C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('CJ-830-GE'!$B$19,'CJ-830-GE'!$B$28,'CJ-830-GE'!$B$37)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6C-49B1-9FF5-1B4EC3801C3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'CJ-830-GE'!$B$19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'CJ-830-GE'!$B$21:$B$23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'CJ-830-GE'!$D$21:$D$23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97-4F8C-8568-857D6437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'CJ-830-GE'!$B$28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'CJ-830-GE'!$B$30:$B$32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'CJ-830-GE'!$D$30:$D$32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A2-4506-9E98-108736E8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'948 CHJ 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'948 CHJ 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'948 CHJ 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60-403A-A093-9FBBE6BB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'CJ-830-GE'!$B$37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'CJ-830-GE'!$B$39:$B$40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'CJ-830-GE'!$D$39:$D$40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8B-47B6-B28D-8AA84A91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4-4A94-BCFC-FBA0BBF8F5F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4-4A94-BCFC-FBA0BBF8F5F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4-4A94-BCFC-FBA0BBF8F5F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A84-4A94-BCFC-FBA0BBF8F5F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A84-4A94-BCFC-FBA0BBF8F5F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A84-4A94-BCFC-FBA0BBF8F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('CL-647-MS'!$B$19,'CL-647-MS'!$B$28,'CL-647-MS'!$B$37)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84-4A94-BCFC-FBA0BBF8F5F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'CL-647-MS'!$B$19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'CL-647-MS'!$B$21:$B$23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'CL-647-MS'!$D$21:$D$23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FC-4030-89F6-64A027BA8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'CL-647-MS'!$B$28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'CL-647-MS'!$B$30:$B$32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'CL-647-MS'!$D$30:$D$32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29-42E5-8014-330F481B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'CL-647-MS'!$B$37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'CL-647-MS'!$B$39:$B$40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'CL-647-MS'!$D$39:$D$40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42-49EF-8530-B2AB0C2CC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8-4907-B239-8DDE83C4699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98-4907-B239-8DDE83C4699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98-4907-B239-8DDE83C4699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A98-4907-B239-8DDE83C4699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A98-4907-B239-8DDE83C4699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A98-4907-B239-8DDE83C46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('CV-919-VA'!$B$19,'CV-919-VA'!$B$28,'CV-919-VA'!$B$37)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8-4907-B239-8DDE83C4699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'CV-919-VA'!$B$19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'CV-919-VA'!$B$21:$B$23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'CV-919-VA'!$D$21:$D$23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C-4A97-ACDD-D35B304F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'CV-919-VA'!$B$28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'CV-919-VA'!$B$30:$B$32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'CV-919-VA'!$D$30:$D$32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1-485E-9240-BB2BF12E1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'948 CHJ 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'948 CHJ 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'948 CHJ 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C4-453C-B519-537ACB190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'CV-919-VA'!$B$37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'CV-919-VA'!$B$39:$B$40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'CV-919-VA'!$D$39:$D$40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93-49C7-AFE9-93CE531E9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5-42A8-AF6C-1B66D1861DC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25-42A8-AF6C-1B66D1861DC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25-42A8-AF6C-1B66D1861DC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D25-42A8-AF6C-1B66D1861DC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25-42A8-AF6C-1B66D1861DC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D25-42A8-AF6C-1B66D1861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('CW-861-AN'!$B$19,'CW-861-AN'!$B$28,'CW-861-AN'!$B$37)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25-42A8-AF6C-1B66D1861DC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'CW-861-AN'!$B$19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'CW-861-AN'!$B$21:$B$23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'CW-861-AN'!$D$21:$D$23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3F-4E8A-988B-7BBFADEC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'CW-861-AN'!$B$28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'CW-861-AN'!$B$30:$B$32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'CW-861-AN'!$D$30:$D$32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53-4F15-96AD-BAA28B8E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'CW-861-AN'!$B$37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'CW-861-AN'!$B$39:$B$40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'CW-861-AN'!$D$39:$D$40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72-42B6-96C7-242B1889B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5-42D7-9A8D-8FC8B55D447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F5-42D7-9A8D-8FC8B55D447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F5-42D7-9A8D-8FC8B55D447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DF5-42D7-9A8D-8FC8B55D447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F5-42D7-9A8D-8FC8B55D447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F5-42D7-9A8D-8FC8B55D4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('CY-449-SB'!$B$19,'CY-449-SB'!$B$28,'CY-449-SB'!$B$37)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F5-42D7-9A8D-8FC8B55D447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'CY-449-SB'!$B$19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'CY-449-SB'!$B$21:$B$23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'CY-449-SB'!$D$21:$D$23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A5-4F56-B513-BF59E7CD7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'CY-449-SB'!$B$28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'CY-449-SB'!$B$30:$B$32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'CY-449-SB'!$D$30:$D$32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9E-4B50-A3B6-B08967125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432 F'!$B$19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432 F'!$B$21:$B$23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'CAT 432 F'!$D$21:$D$23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C-433E-B133-CCE33AE0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'948 CHJ 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'948 CHJ 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'948 CHJ 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AD-454E-A77D-C7EC6348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'CY-449-SB'!$B$37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'CY-449-SB'!$B$39:$B$40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'CY-449-SB'!$D$39:$D$40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34-43B0-8362-ABB2AA76B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6-40CB-9589-836899A9D21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96-40CB-9589-836899A9D21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96-40CB-9589-836899A9D21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496-40CB-9589-836899A9D21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496-40CB-9589-836899A9D21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496-40CB-9589-836899A9D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('EM-185-KL'!$B$19,'EM-185-KL'!$B$28,'EM-185-KL'!$B$37)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96-40CB-9589-836899A9D21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'EM-185-KL'!$B$19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'EM-185-KL'!$B$21:$B$23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'EM-185-KL'!$D$21:$D$23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B0-4A77-AA58-91A695D3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'EM-185-KL'!$B$28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'EM-185-KL'!$B$30:$B$32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'EM-185-KL'!$D$30:$D$32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9-40B8-8C93-15D3828D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'EM-185-KL'!$B$37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'EM-185-KL'!$B$39:$B$40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'EM-185-KL'!$D$39:$D$40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A4-4C0C-A14B-63D4A9DA9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F7-4478-900E-FBC1FC5971A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F7-4478-900E-FBC1FC5971A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F7-4478-900E-FBC1FC5971A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8F7-4478-900E-FBC1FC5971A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8F7-4478-900E-FBC1FC5971A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8F7-4478-900E-FBC1FC597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('EM-206-KL'!$B$19,'EM-206-KL'!$B$28,'EM-206-KL'!$B$37)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F7-4478-900E-FBC1FC5971A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'EM-206-KL'!$B$19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'EM-206-KL'!$B$21:$B$23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'EM-206-KL'!$D$21:$D$23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2-40E6-A09C-BA174E7AB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'EM-206-KL'!$B$28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'EM-206-KL'!$B$30:$B$32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'EM-206-KL'!$D$30:$D$32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6F-42E2-9EC2-5077974A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'EM-206-KL'!$B$37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'EM-206-KL'!$B$39:$B$40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'EM-206-KL'!$D$39:$D$40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F6-4B64-97C5-4A885E2F7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9-4C23-97A4-3ED324944AF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A9-4C23-97A4-3ED324944AF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A9-4C23-97A4-3ED324944AF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1A9-4C23-97A4-3ED324944AF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1A9-4C23-97A4-3ED324944AF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1A9-4C23-97A4-3ED324944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('FC-494-SX'!$B$19,'FC-494-SX'!$B$28,'FC-494-SX'!$B$37)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9-4C23-97A4-3ED324944AF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'FC-494-SX'!$B$19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'FC-494-SX'!$B$21:$B$23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'FC-494-SX'!$D$21:$D$23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DF4-AA41-ED8461318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'FC-494-SX'!$B$28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'FC-494-SX'!$B$30:$B$32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'FC-494-SX'!$D$30:$D$32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6A-4F40-87A9-7DF09D0D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'FC-494-SX'!$B$37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'FC-494-SX'!$B$39:$B$40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'FC-494-SX'!$D$39:$D$40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A-4FF9-8B66-479916B6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F-4F5A-85EB-DAA8D6ABE81D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6F-4F5A-85EB-DAA8D6ABE81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6F-4F5A-85EB-DAA8D6ABE81D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A6F-4F5A-85EB-DAA8D6ABE81D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A6F-4F5A-85EB-DAA8D6ABE81D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A6F-4F5A-85EB-DAA8D6ABE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('FG-375-DN'!$B$19,'FG-375-DN'!$B$28,'FG-375-DN'!$B$37)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F-4F5A-85EB-DAA8D6ABE81D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'FG-375-DN'!$B$19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'FG-375-DN'!$B$21:$B$23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'FG-375-DN'!$D$21:$D$23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2D-4EFC-8A43-ED6E6EAD8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'FG-375-DN'!$B$28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'FG-375-DN'!$B$30:$B$32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'FG-375-DN'!$D$30:$D$32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E6-496B-8004-C8142F87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C-4788-B07B-BAAE259616B3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EC-4788-B07B-BAAE259616B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EC-4788-B07B-BAAE259616B3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3EC-4788-B07B-BAAE259616B3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3EC-4788-B07B-BAAE259616B3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3EC-4788-B07B-BAAE25961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('AF-088-WC'!$B$19,'AF-088-WC'!$B$28,'AF-088-WC'!$B$37)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C-4788-B07B-BAAE259616B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'FG-375-DN'!$B$37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'FG-375-DN'!$B$39:$B$40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'FG-375-DN'!$D$39:$D$40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D4-4BA2-A563-F18BFC657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9-463F-AC63-9E89A4A6D9A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49-463F-AC63-9E89A4A6D9A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49-463F-AC63-9E89A4A6D9A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849-463F-AC63-9E89A4A6D9A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849-463F-AC63-9E89A4A6D9A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49-463F-AC63-9E89A4A6D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('FK-719-DZ'!$B$19,'FK-719-DZ'!$B$28,'FK-719-DZ'!$B$37)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9-463F-AC63-9E89A4A6D9A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'FK-719-DZ'!$B$19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'FK-719-DZ'!$B$21:$B$23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'FK-719-DZ'!$D$21:$D$23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8A-4C42-9C9C-89243750E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'FK-719-DZ'!$B$28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'FK-719-DZ'!$B$30:$B$32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'FK-719-DZ'!$D$30:$D$32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06-42D4-927A-638F6325F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'FK-719-DZ'!$B$37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'FK-719-DZ'!$B$39:$B$40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'FK-719-DZ'!$D$39:$D$40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20-41F9-8855-563DA4694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93-4F40-8816-6F36557DD38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93-4F40-8816-6F36557DD38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93-4F40-8816-6F36557DD38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A93-4F40-8816-6F36557DD38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A93-4F40-8816-6F36557DD38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A93-4F40-8816-6F36557DD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('FL-220-EJ'!$B$19,'FL-220-EJ'!$B$28,'FL-220-EJ'!$B$37)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93-4F40-8816-6F36557DD38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'FL-220-EJ'!$B$19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'FL-220-EJ'!$B$21:$B$23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'FL-220-EJ'!$D$21:$D$23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1-4346-B9FB-A062AF6DF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'FL-220-EJ'!$B$28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'FL-220-EJ'!$B$30:$B$32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'FL-220-EJ'!$D$30:$D$32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06-4B91-A0DA-F89C25968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'AF-088-WC'!$B$19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'AF-088-WC'!$B$21:$B$23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'AF-088-WC'!$D$21:$D$23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AB-43CA-BD46-C73DE246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'FL-220-EJ'!$B$37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'FL-220-EJ'!$B$39:$B$40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'FL-220-EJ'!$D$39:$D$40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5-49B3-A61D-9145571D9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B9-492B-9D1A-CAE2DCDADCE9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B9-492B-9D1A-CAE2DCDADCE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B9-492B-9D1A-CAE2DCDADCE9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9B9-492B-9D1A-CAE2DCDADCE9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9B9-492B-9D1A-CAE2DCDADCE9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9B9-492B-9D1A-CAE2DCDAD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('FL-237-NS'!$B$19,'FL-237-NS'!$B$28,'FL-237-NS'!$B$37)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B9-492B-9D1A-CAE2DCDADCE9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'FL-237-NS'!$B$19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'FL-237-NS'!$B$21:$B$23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'FL-237-NS'!$D$21:$D$23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F6-443F-A355-123C9092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'FL-237-NS'!$B$28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'FL-237-NS'!$B$30:$B$32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'FL-237-NS'!$D$30:$D$32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90-433E-B756-6C9E8D3B9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'FL-237-NS'!$B$37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'FL-237-NS'!$B$39:$B$40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'FL-237-NS'!$D$39:$D$40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9B-4C79-BD81-0C80AEF89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1-4EF1-B2CC-F9836E8E485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E1-4EF1-B2CC-F9836E8E485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E1-4EF1-B2CC-F9836E8E485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4E1-4EF1-B2CC-F9836E8E485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4E1-4EF1-B2CC-F9836E8E485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4E1-4EF1-B2CC-F9836E8E4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('FW-087-NX'!$B$19,'FW-087-NX'!$B$28,'FW-087-NX'!$B$37)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E1-4EF1-B2CC-F9836E8E485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'FW-087-NX'!$B$19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'FW-087-NX'!$B$21:$B$23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'FW-087-NX'!$D$21:$D$23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3C-4196-9A6D-B8C977383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'FW-087-NX'!$B$28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'FW-087-NX'!$B$30:$B$32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'FW-087-NX'!$D$30:$D$32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FD-4BD0-B322-08A1171A1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'AF-088-WC'!$B$28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'AF-088-WC'!$B$30:$B$32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'AF-088-WC'!$D$30:$D$32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15-417E-BDBB-3DC89534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'FW-087-NX'!$B$37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'FW-087-NX'!$B$39:$B$40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'FW-087-NX'!$D$39:$D$40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99-459B-9BC0-0583E310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A-4A1D-BBD2-AB6EA59D064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A-4A1D-BBD2-AB6EA59D064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A-4A1D-BBD2-AB6EA59D064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6CA-4A1D-BBD2-AB6EA59D064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6CA-4A1D-BBD2-AB6EA59D064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6CA-4A1D-BBD2-AB6EA59D0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('FW-177-NX'!$B$19,'FW-177-NX'!$B$28,'FW-177-NX'!$B$37)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CA-4A1D-BBD2-AB6EA59D064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'FW-177-NX'!$B$19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'FW-177-NX'!$B$21:$B$23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'FW-177-NX'!$D$21:$D$23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53-4013-9FE7-E03E83C2B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'FW-177-NX'!$B$28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'FW-177-NX'!$B$30:$B$32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'FW-177-NX'!$D$30:$D$32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9F-494C-A21E-30DD7200D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'FW-177-NX'!$B$37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'FW-177-NX'!$B$39:$B$40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'FW-177-NX'!$D$39:$D$40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B4-4EEE-BF81-6B1941A9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D-498A-934E-10EC9708E45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1D-498A-934E-10EC9708E45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1D-498A-934E-10EC9708E45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F1D-498A-934E-10EC9708E45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F1D-498A-934E-10EC9708E45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F1D-498A-934E-10EC9708E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('FW-519-NB'!$B$19,'FW-519-NB'!$B$28,'FW-519-NB'!$B$37)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D-498A-934E-10EC9708E45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'FW-519-NB'!$B$19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'FW-519-NB'!$B$21:$B$23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'FW-519-NB'!$D$21:$D$23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8-4635-8106-8E8FD6F8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'FW-519-NB'!$B$28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'FW-519-NB'!$B$30:$B$32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'FW-519-NB'!$D$30:$D$32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6D-4F54-A03D-2689C5A17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'AF-088-WC'!$B$37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'AF-088-WC'!$B$39:$B$40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'AF-088-WC'!$D$39:$D$40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17-4F6E-A3FC-7877F067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'FW-519-NB'!$B$37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'FW-519-NB'!$B$39:$B$40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'FW-519-NB'!$D$39:$D$40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6C-4F73-9DB3-A6B5FAAD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F-4039-8264-E13E48D991F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DF-4039-8264-E13E48D991F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DF-4039-8264-E13E48D991F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DDF-4039-8264-E13E48D991F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DF-4039-8264-E13E48D991F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DDF-4039-8264-E13E48D99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('FW-532-NB'!$B$19,'FW-532-NB'!$B$28,'FW-532-NB'!$B$37)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DF-4039-8264-E13E48D991F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'FW-532-NB'!$B$19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'FW-532-NB'!$B$21:$B$23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'FW-532-NB'!$D$21:$D$23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AA-4D7C-8927-ECA912DD6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'FW-532-NB'!$B$28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'FW-532-NB'!$B$30:$B$32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'FW-532-NB'!$D$30:$D$32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57-4E8D-AF4A-12C64184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'FW-532-NB'!$B$37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'FW-532-NB'!$B$39:$B$40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'FW-532-NB'!$D$39:$D$40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68-475C-BFF0-24DD5889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0E-4051-A7E5-53506FD95719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0E-4051-A7E5-53506FD9571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0E-4051-A7E5-53506FD95719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0E-4051-A7E5-53506FD95719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20E-4051-A7E5-53506FD95719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20E-4051-A7E5-53506FD95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('FX-745-WS'!$B$19,'FX-745-WS'!$B$28,'FX-745-WS'!$B$37)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0E-4051-A7E5-53506FD95719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'FX-745-WS'!$B$19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'FX-745-WS'!$B$21:$B$23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'FX-745-WS'!$D$21:$D$23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E-4851-BE2E-009A2BBAC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'FX-745-WS'!$B$28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'FX-745-WS'!$B$30:$B$32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'FX-745-WS'!$D$30:$D$32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99-40FA-8370-1ECF7673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'FX-745-WS'!$B$37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'FX-745-WS'!$B$39:$B$40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'FX-745-WS'!$D$39:$D$40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1E-4EEB-BDC4-44A139EA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42-4A83-8844-83CFEE5414A0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42-4A83-8844-83CFEE5414A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42-4A83-8844-83CFEE5414A0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E42-4A83-8844-83CFEE5414A0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E42-4A83-8844-83CFEE5414A0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E42-4A83-8844-83CFEE541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('FZ-652-TS'!$B$19,'FZ-652-TS'!$B$28,'FZ-652-TS'!$B$37)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42-4A83-8844-83CFEE5414A0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'FZ-652-TS'!$B$19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'FZ-652-TS'!$B$21:$B$23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'FZ-652-TS'!$D$21:$D$23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8C-42DF-9CAE-15A568506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'FZ-652-TS'!$B$28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'FZ-652-TS'!$B$30:$B$32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'FZ-652-TS'!$D$30:$D$32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3-4C32-88B6-13E60FBF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'FZ-652-TS'!$B$37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'FZ-652-TS'!$B$39:$B$40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'FZ-652-TS'!$D$39:$D$40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BE-4DD3-AFB1-E855FDB2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9-48D1-840D-12B06794581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E9-48D1-840D-12B06794581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E9-48D1-840D-12B06794581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8E9-48D1-840D-12B06794581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8E9-48D1-840D-12B06794581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8E9-48D1-840D-12B067945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('FZ-764-DV'!$B$19,'FZ-764-DV'!$B$28,'FZ-764-DV'!$B$37)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E9-48D1-840D-12B06794581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'FZ-764-DV'!$B$19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'FZ-764-DV'!$B$21:$B$23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'FZ-764-DV'!$D$21:$D$23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5-4C26-9816-411EB58B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'FZ-764-DV'!$B$28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'FZ-764-DV'!$B$30:$B$32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'FZ-764-DV'!$D$30:$D$32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75-4242-B3DF-9F4CF137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4-410B-BABE-DE838B28B48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14-410B-BABE-DE838B28B48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E14-410B-BABE-DE838B28B48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E14-410B-BABE-DE838B28B48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E14-410B-BABE-DE838B28B48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E14-410B-BABE-DE838B28B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('FX-316-PB'!$B$19,'FX-316-PB'!$B$28,'FX-316-PB'!$B$37)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14-410B-BABE-DE838B28B48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'FZ-764-DV'!$B$37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'FZ-764-DV'!$B$39:$B$40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'FZ-764-DV'!$D$39:$D$40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0F-45C2-98DC-C7C5CE58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9-4279-94E2-D7DFFC9A595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29-4279-94E2-D7DFFC9A595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29-4279-94E2-D7DFFC9A595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029-4279-94E2-D7DFFC9A595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029-4279-94E2-D7DFFC9A595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029-4279-94E2-D7DFFC9A5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('GD-225-SP'!$B$19,'GD-225-SP'!$B$28,'GD-225-SP'!$B$37)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29-4279-94E2-D7DFFC9A595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'GD-225-SP'!$B$19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'GD-225-SP'!$B$21:$B$23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'GD-225-SP'!$D$21:$D$23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38-4198-AA28-CDED5A756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'GD-225-SP'!$B$28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'GD-225-SP'!$B$30:$B$32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'GD-225-SP'!$D$30:$D$32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2-474E-964A-77A3BF2D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'GD-225-SP'!$B$37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'GD-225-SP'!$B$39:$B$40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'GD-225-SP'!$D$39:$D$40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7F-4731-A61F-BCC0446C1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4-4437-9928-ACB6FACBC653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34-4437-9928-ACB6FACBC65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34-4437-9928-ACB6FACBC653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434-4437-9928-ACB6FACBC653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434-4437-9928-ACB6FACBC653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434-4437-9928-ACB6FACBC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('GD-356-SP'!$B$19,'GD-356-SP'!$B$28,'GD-356-SP'!$B$37)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34-4437-9928-ACB6FACBC65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'GD-356-SP'!$B$19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'GD-356-SP'!$B$21:$B$23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'GD-356-SP'!$D$21:$D$23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C-4F11-AE19-D236C1A1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'GD-356-SP'!$B$28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'GD-356-SP'!$B$30:$B$32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'GD-356-SP'!$D$30:$D$32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7F-4518-9137-913B98947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'FX-316-PB'!$B$19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'FX-316-PB'!$B$21:$B$23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'FX-316-PB'!$D$21:$D$23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DE-4DDB-9111-FEB262D2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'GD-356-SP'!$B$37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'GD-356-SP'!$B$39:$B$40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'GD-356-SP'!$D$39:$D$40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46-4F73-9139-105CB3BDD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0-422D-B7C5-231A6BA69283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00-422D-B7C5-231A6BA6928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00-422D-B7C5-231A6BA69283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00-422D-B7C5-231A6BA69283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00-422D-B7C5-231A6BA69283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600-422D-B7C5-231A6BA69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('GD-113-ZD'!$B$19,'GD-113-ZD'!$B$28,'GD-113-ZD'!$B$37)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00-422D-B7C5-231A6BA692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'GD-113-ZD'!$B$19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'GD-113-ZD'!$B$21:$B$23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'GD-113-ZD'!$D$21:$D$23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96-4E8C-B167-D77C2FAB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'GD-113-ZD'!$B$28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'GD-113-ZD'!$B$30:$B$32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'GD-113-ZD'!$D$30:$D$32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EE-4860-BC2D-7ECC15A7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'GD-113-ZD'!$B$37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'GD-113-ZD'!$B$39:$B$40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'GD-113-ZD'!$D$39:$D$40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C-4392-9AD7-F8CF95851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A-4F4B-BDBB-1A99A2A8886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6A-4F4B-BDBB-1A99A2A8886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E6A-4F4B-BDBB-1A99A2A8886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E6A-4F4B-BDBB-1A99A2A8886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E6A-4F4B-BDBB-1A99A2A8886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E6A-4F4B-BDBB-1A99A2A888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('GE-875-SH'!$B$19,'GE-875-SH'!$B$28,'GE-875-SH'!$B$37)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6A-4F4B-BDBB-1A99A2A8886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'GE-875-SH'!$B$19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'GE-875-SH'!$B$21:$B$23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'GE-875-SH'!$D$21:$D$23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2-4715-AEAF-8DC124AD9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'GE-875-SH'!$B$28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'GE-875-SH'!$B$30:$B$32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'GE-875-SH'!$D$30:$D$32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61-4284-9492-511A6EAB1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'FX-316-PB'!$B$28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'FX-316-PB'!$B$30:$B$32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'FX-316-PB'!$D$30:$D$32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B3-4CB6-B47E-914929FB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'GE-875-SH'!$B$37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'GE-875-SH'!$B$39:$B$40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'GE-875-SH'!$D$39:$D$40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4-4B48-A1CB-534009392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B-45A3-85B8-4F4DB4D2E54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DB-45A3-85B8-4F4DB4D2E54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DB-45A3-85B8-4F4DB4D2E54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9DB-45A3-85B8-4F4DB4D2E54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9DB-45A3-85B8-4F4DB4D2E54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9DB-45A3-85B8-4F4DB4D2E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('BQ-149-QC'!$B$19,'BQ-149-QC'!$B$28,'BQ-149-QC'!$B$37)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DB-45A3-85B8-4F4DB4D2E54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'BQ-149-QC'!$B$19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'BQ-149-QC'!$B$21:$B$23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'BQ-149-QC'!$D$21:$D$23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D2-4DD0-BD77-CA4028BC7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'BQ-149-QC'!$B$28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'BQ-149-QC'!$B$30:$B$32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'BQ-149-QC'!$D$30:$D$32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3C-4DBC-A975-5704268D7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'BQ-149-QC'!$B$37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'BQ-149-QC'!$B$39:$B$40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'BQ-149-QC'!$D$39:$D$40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D-409B-9C4F-7B2FB394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C-4B89-A3B1-4C95658A7927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BC-4B89-A3B1-4C95658A792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BC-4B89-A3B1-4C95658A7927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0BC-4B89-A3B1-4C95658A7927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0BC-4B89-A3B1-4C95658A7927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0BC-4B89-A3B1-4C95658A7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('586 CNQ 44'!$B$19,'586 CNQ 44'!$B$28,'586 CNQ 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BC-4B89-A3B1-4C95658A7927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'586 CNQ 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'586 CNQ 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'586 CNQ 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F8-401E-A42C-03CC5D7D1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'586 CNQ 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'586 CNQ 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'586 CNQ 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A-45CD-A77D-83266AB1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432 F'!$B$28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432 F'!$B$30:$B$32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'CAT 432 F'!$D$30:$D$32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2-4B85-B5E2-C690C4D43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'FX-316-PB'!$B$37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'FX-316-PB'!$B$39:$B$40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'FX-316-PB'!$D$39:$D$40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7F-470E-87CC-D4B8B40B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'586 CNQ 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'586 CNQ 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'586 CNQ 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59-47FD-B4BC-DAA132A7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6-40BA-B760-1E2103E556B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B6-40BA-B760-1E2103E556B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B6-40BA-B760-1E2103E556B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7B6-40BA-B760-1E2103E556B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7B6-40BA-B760-1E2103E556B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7B6-40BA-B760-1E2103E5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('FY-319-PJ'!$B$19,'FY-319-PJ'!$B$28,'FY-319-PJ'!$B$37)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B6-40BA-B760-1E2103E556B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'FY-319-PJ'!$B$19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'FY-319-PJ'!$B$21:$B$23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'FY-319-PJ'!$D$21:$D$23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B9-44C1-83BE-27E97184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'FY-319-PJ'!$B$28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'FY-319-PJ'!$B$30:$B$32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'FY-319-PJ'!$D$30:$D$32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9-4757-AD45-76767623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'FY-319-PJ'!$B$37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'FY-319-PJ'!$B$39:$B$40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'FY-319-PJ'!$D$39:$D$40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B4-4F8B-BF39-4DF00FC5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B-4FFF-80CF-6BF7179FEE5D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CB-4FFF-80CF-6BF7179FEE5D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CB-4FFF-80CF-6BF7179FEE5D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8CB-4FFF-80CF-6BF7179FEE5D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8CB-4FFF-80CF-6BF7179FEE5D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8CB-4FFF-80CF-6BF7179FE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('Lynx 2465'!$B$19,'Lynx 2465'!$B$28,'Lynx 2465'!$B$37)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CB-4FFF-80CF-6BF7179FEE5D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'Lynx 2465'!$B$19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'Lynx 2465'!$B$21:$B$23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'Lynx 2465'!$D$21:$D$23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06-4919-A1FE-F19B29907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'Lynx 2465'!$B$28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'Lynx 2465'!$B$30:$B$32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'Lynx 2465'!$D$30:$D$32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0F-4C8C-AEE8-C79C07B59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'Lynx 2465'!$B$37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'Lynx 2465'!$B$39:$B$40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'Lynx 2465'!$D$39:$D$40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42-4673-B67D-D2C536BCD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D-4E32-A3B3-E55782D6B29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3D-4E32-A3B3-E55782D6B29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3D-4E32-A3B3-E55782D6B29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B3D-4E32-A3B3-E55782D6B29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B3D-4E32-A3B3-E55782D6B29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B3D-4E32-A3B3-E55782D6B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('AH-952-BF'!$B$19,'AH-952-BF'!$B$28,'AH-952-BF'!$B$37)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3D-4E32-A3B3-E55782D6B29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'AH-952-BF'!$B$19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'AH-952-BF'!$B$21:$B$23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'AH-952-BF'!$D$21:$D$23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2-4832-8936-31B99767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'AH-952-BF'!$B$28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'AH-952-BF'!$B$30:$B$32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'AH-952-BF'!$D$30:$D$32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A-45E3-8589-14FF5BCE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'AH-952-BF'!$B$37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'AH-952-BF'!$B$39:$B$40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'AH-952-BF'!$D$39:$D$40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2B-4E74-B3D7-E0C6BDFA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8-45B6-AD3C-F257A309942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B8-45B6-AD3C-F257A309942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B8-45B6-AD3C-F257A309942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9B8-45B6-AD3C-F257A309942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9B8-45B6-AD3C-F257A309942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9B8-45B6-AD3C-F257A3099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(Décompacteur!$B$19,Décompacteur!$B$28,Décompacteur!$B$37)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B8-45B6-AD3C-F257A309942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Décompacteur!$B$19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Décompacteur!$B$21:$B$23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Décompacteur!$D$21:$D$23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9A-4082-AA5D-93B15B40A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Décompacteur!$B$28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Décompacteur!$B$30:$B$32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Décompacteur!$D$30:$D$32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57-428B-9926-C6F89F71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0-496E-AEB0-4A33373F9DF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C0-496E-AEB0-4A33373F9DF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C0-496E-AEB0-4A33373F9DF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BC0-496E-AEB0-4A33373F9DF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BC0-496E-AEB0-4A33373F9DF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BC0-496E-AEB0-4A33373F9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('CH-484-MJ'!$B$19,'CH-484-MJ'!$B$28,'CH-484-MJ'!$B$37)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C0-496E-AEB0-4A33373F9DF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Décompacteur!$B$37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Décompacteur!$B$39:$B$40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Décompacteur!$D$39:$D$40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00-4818-9DBD-335EC84E8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8-459C-981B-2345E5D7B8D2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E8-459C-981B-2345E5D7B8D2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E8-459C-981B-2345E5D7B8D2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5E8-459C-981B-2345E5D7B8D2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5E8-459C-981B-2345E5D7B8D2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5E8-459C-981B-2345E5D7B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('DJ-659-TG'!$B$19,'DJ-659-TG'!$B$28,'DJ-659-TG'!$B$37)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59C-981B-2345E5D7B8D2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'DJ-659-TG'!$B$19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'DJ-659-TG'!$B$21:$B$23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'DJ-659-TG'!$D$21:$D$23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D4-494B-818F-632B901D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'DJ-659-TG'!$B$28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'DJ-659-TG'!$B$30:$B$32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'DJ-659-TG'!$D$30:$D$32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4A-41A3-8D98-3F406EA5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'DJ-659-TG'!$B$37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'DJ-659-TG'!$B$39:$B$40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'DJ-659-TG'!$D$39:$D$40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AA-464B-8C25-4C3C5CA1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8-4008-AB51-1E6EE127F3E5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8-4008-AB51-1E6EE127F3E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8-4008-AB51-1E6EE127F3E5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768-4008-AB51-1E6EE127F3E5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768-4008-AB51-1E6EE127F3E5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768-4008-AB51-1E6EE127F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('DX-853-PM'!$B$19,'DX-853-PM'!$B$28,'DX-853-PM'!$B$37)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68-4008-AB51-1E6EE127F3E5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'DX-853-PM'!$B$19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'DX-853-PM'!$B$21:$B$23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'DX-853-PM'!$D$21:$D$23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C6-40CF-A4D3-D5B5CB964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'DX-853-PM'!$B$28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'DX-853-PM'!$B$30:$B$32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'DX-853-PM'!$D$30:$D$32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5B-4EE0-BF93-0D82F3D6D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'CH-484-MJ'!$B$19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'CH-484-MJ'!$B$21:$B$23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'CH-484-MJ'!$D$21:$D$23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1-43DE-BD64-D6EEF65DC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'DX-853-PM'!$B$37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'DX-853-PM'!$B$39:$B$40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'DX-853-PM'!$D$39:$D$40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C1-4326-B998-2BADE210D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C6-4B2B-926F-E245563D44F1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C6-4B2B-926F-E245563D44F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C6-4B2B-926F-E245563D44F1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4C6-4B2B-926F-E245563D44F1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4C6-4B2B-926F-E245563D44F1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C6-4B2B-926F-E245563D4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('BB-926-VP'!$B$19,'BB-926-VP'!$B$28,'BB-926-VP'!$B$37)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C6-4B2B-926F-E245563D44F1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'BB-926-VP'!$B$19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'BB-926-VP'!$B$21:$B$23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'BB-926-VP'!$D$21:$D$23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87-40FD-A5BD-6FD2B8A2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'BB-926-VP'!$B$28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'BB-926-VP'!$B$30:$B$32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'BB-926-VP'!$D$30:$D$32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FC-47F5-A254-747F1D9FF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'BB-926-VP'!$B$37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'BB-926-VP'!$B$39:$B$40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'BB-926-VP'!$D$39:$D$40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5D-4B48-976E-302FF7C2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1-4F0D-92BC-58460AB2AE1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C1-4F0D-92BC-58460AB2AE1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C1-4F0D-92BC-58460AB2AE1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6C1-4F0D-92BC-58460AB2AE1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6C1-4F0D-92BC-58460AB2AE1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C1-4F0D-92BC-58460AB2A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('BL 71'!$B$19,'BL 71'!$B$28,'BL 71'!$B$37)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C1-4F0D-92BC-58460AB2AE1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'BL 71'!$B$19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'BL 71'!$B$21:$B$23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'BL 71'!$D$21:$D$23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0C-4738-A7FA-187E24251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'BL 71'!$B$28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'BL 71'!$B$30:$B$32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'BL 71'!$D$30:$D$32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D6-41ED-B850-0F05D984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'CH-484-MJ'!$B$28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'CH-484-MJ'!$B$30:$B$32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'CH-484-MJ'!$D$30:$D$32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5C-40AE-A45C-005734AB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'BL 71'!$B$37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'BL 71'!$B$39:$B$40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'BL 71'!$D$39:$D$40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51-4D1A-BB75-3D46E1C6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D-4696-86AE-C0414FEA0ED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DD-4696-86AE-C0414FEA0ED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DD-4696-86AE-C0414FEA0ED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FDD-4696-86AE-C0414FEA0ED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FDD-4696-86AE-C0414FEA0ED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FDD-4696-86AE-C0414FEA0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('BS-541-HS'!$B$19,'BS-541-HS'!$B$28,'BS-541-HS'!$B$37)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DD-4696-86AE-C0414FEA0ED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'BS-541-HS'!$B$19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'BS-541-HS'!$B$21:$B$23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'BS-541-HS'!$D$21:$D$23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A3-424D-876F-FFC45F5D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'BS-541-HS'!$B$28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'BS-541-HS'!$B$30:$B$32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'BS-541-HS'!$D$30:$D$32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5-4E25-9C2A-B497C3CC6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'BS-541-HS'!$B$37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'BS-541-HS'!$B$39:$B$40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'BS-541-HS'!$D$39:$D$40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14-496A-8921-0960B5B9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0-4CFB-928A-5A4F41312D6E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0-4CFB-928A-5A4F41312D6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70-4CFB-928A-5A4F41312D6E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170-4CFB-928A-5A4F41312D6E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170-4CFB-928A-5A4F41312D6E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170-4CFB-928A-5A4F41312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('Porte engin'!$B$19,'Porte engin'!$B$28,'Porte engin'!$B$37)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70-4CFB-928A-5A4F41312D6E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'Porte engin'!$B$19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'Porte engin'!$B$21:$B$23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'Porte engin'!$D$21:$D$23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F9-4329-97A8-8A1D9BED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'Porte engin'!$B$28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'Porte engin'!$B$30:$B$32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'Porte engin'!$D$30:$D$32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74-4B7C-A157-BC6627CD8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'CH-484-MJ'!$B$37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'CH-484-MJ'!$B$39:$B$40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'CH-484-MJ'!$D$39:$D$40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4A-427C-B62D-93F8BCF5D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'Porte engin'!$B$37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'Porte engin'!$B$39:$B$40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'Porte engin'!$D$39:$D$40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48-49AE-A915-BDDA8ABD2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0-40D1-AF8B-BE8BB602E29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80-40D1-AF8B-BE8BB602E29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80-40D1-AF8B-BE8BB602E29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080-40D1-AF8B-BE8BB602E29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080-40D1-AF8B-BE8BB602E29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080-40D1-AF8B-BE8BB602E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('FW-145-KS'!$B$19,'FW-145-KS'!$B$28,'FW-145-KS'!$B$37)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0-40D1-AF8B-BE8BB602E29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'FW-145-KS'!$B$19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'FW-145-KS'!$B$21:$B$23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'FW-145-KS'!$D$21:$D$23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96-457B-9587-F52D1E1E4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'FW-145-KS'!$B$28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'FW-145-KS'!$B$30:$B$32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'FW-145-KS'!$D$30:$D$32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25-4648-82AC-8D72B3FE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432 F'!$B$37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432 F'!$B$39:$B$40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'CAT 432 F'!$D$39:$D$40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B4-4208-843E-D7E7468B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'FW-145-KS'!$B$37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'FW-145-KS'!$B$39:$B$40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'FW-145-KS'!$D$39:$D$40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38-4003-909C-B9061C733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D2-456D-A1AF-273439BFDBF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D2-456D-A1AF-273439BFDBF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D2-456D-A1AF-273439BFDBF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FD2-456D-A1AF-273439BFDBF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FD2-456D-A1AF-273439BFDBF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FD2-456D-A1AF-273439BFD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('DEVOYS GIRO BROY.'!$B$19,'DEVOYS GIRO BROY.'!$B$28,'DEVOYS GIRO BROY.'!$B$37)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D2-456D-A1AF-273439BFDBF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'DEVOYS GIRO BROY.'!$B$19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'DEVOYS GIRO BROY.'!$B$21:$B$23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'DEVOYS GIRO BROY.'!$D$21:$D$23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AC-442A-8C9A-EB9609274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'DEVOYS GIRO BROY.'!$B$28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'DEVOYS GIRO BROY.'!$B$30:$B$32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'DEVOYS GIRO BROY.'!$D$30:$D$32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0B-4B36-B920-A777C48E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'DEVOYS GIRO BROY.'!$B$37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'DEVOYS GIRO BROY.'!$B$39:$B$40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'DEVOYS GIRO BROY.'!$D$39:$D$40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B7-458D-8353-3A2AFDFC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F-4D9D-A5BB-37A20D7D9738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1F-4D9D-A5BB-37A20D7D973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1F-4D9D-A5BB-37A20D7D9738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B1F-4D9D-A5BB-37A20D7D9738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B1F-4D9D-A5BB-37A20D7D9738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B1F-4D9D-A5BB-37A20D7D9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('ET-976-RM'!$B$19,'ET-976-RM'!$B$28,'ET-976-RM'!$B$37)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1F-4D9D-A5BB-37A20D7D9738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'ET-976-RM'!$B$19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'ET-976-RM'!$B$21:$B$23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'ET-976-RM'!$D$21:$D$23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43-400D-BE85-5EEC848B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'ET-976-RM'!$B$28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'ET-976-RM'!$B$30:$B$32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'ET-976-RM'!$D$30:$D$32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0-44C0-AD51-32E83AA16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'ET-976-RM'!$B$37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'ET-976-RM'!$B$39:$B$40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'ET-976-RM'!$D$39:$D$40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E1-4CFE-AE1D-24DA34DF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B-4EE4-9C04-C2F866B7FAB4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EB-4EE4-9C04-C2F866B7FAB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EB-4EE4-9C04-C2F866B7FAB4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2EB-4EE4-9C04-C2F866B7FAB4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2EB-4EE4-9C04-C2F866B7FAB4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2EB-4EE4-9C04-C2F866B7F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('EF-414-YC'!$B$19,'EF-414-YC'!$B$28,'EF-414-YC'!$B$37)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EB-4EE4-9C04-C2F866B7FAB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'EF-414-YC'!$B$19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'EF-414-YC'!$B$21:$B$23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'EF-414-YC'!$D$21:$D$23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DD-4DD1-9146-9ECCB631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'EF-414-YC'!$B$28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'EF-414-YC'!$B$30:$B$32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'EF-414-YC'!$D$30:$D$32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BD-404A-BBE0-1B38CF2C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'EF-414-YC'!$B$37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'EF-414-YC'!$B$39:$B$40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'EF-414-YC'!$D$39:$D$40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2-4496-A319-4FBB6530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5-4716-80CB-C20A4CA5701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55-4716-80CB-C20A4CA5701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55-4716-80CB-C20A4CA5701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055-4716-80CB-C20A4CA5701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055-4716-80CB-C20A4CA5701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055-4716-80CB-C20A4CA5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('FK-844-DE'!$B$19,'FK-844-DE'!$B$28,'FK-844-DE'!$B$37)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55-4716-80CB-C20A4CA5701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'FK-844-DE'!$B$19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'FK-844-DE'!$B$21:$B$23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'FK-844-DE'!$D$21:$D$23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90-485E-8544-033806087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'FK-844-DE'!$B$28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'FK-844-DE'!$B$30:$B$32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'FK-844-DE'!$D$30:$D$32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CC-4562-B238-59F8E8B04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4-4EBE-97ED-D6203A818AF5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C4-4EBE-97ED-D6203A818AF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C4-4EBE-97ED-D6203A818AF5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C4-4EBE-97ED-D6203A818AF5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FC4-4EBE-97ED-D6203A818AF5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FC4-4EBE-97ED-D6203A818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('CAT ELEVATEUR'!$B$19,'CAT ELEVATEUR'!$B$28,'CAT ELEVATEUR'!$B$37)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C4-4EBE-97ED-D6203A818AF5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'FK-844-DE'!$B$37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'FK-844-DE'!$B$39:$B$40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'FK-844-DE'!$D$39:$D$40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28-4461-ABB0-C0D5439D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2-43DE-80C2-E3166E6B53C6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52-43DE-80C2-E3166E6B53C6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52-43DE-80C2-E3166E6B53C6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B52-43DE-80C2-E3166E6B53C6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B52-43DE-80C2-E3166E6B53C6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B52-43DE-80C2-E3166E6B5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('17-BWL-44'!$B$19,'17-BWL-44'!$B$28,'17-BWL-44'!$B$37)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52-43DE-80C2-E3166E6B53C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'17-BWL-44'!$B$19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'17-BWL-44'!$B$21:$B$23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'17-BWL-44'!$D$21:$D$23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B1-47D7-AF50-6A6C5142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'17-BWL-44'!$B$28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'17-BWL-44'!$B$30:$B$32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'17-BWL-44'!$D$30:$D$32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1-4005-AD87-A42A58B9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'17-BWL-44'!$B$37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'17-BWL-44'!$B$39:$B$40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'17-BWL-44'!$D$39:$D$40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55-4F46-B307-F4F19E6E6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8-4E13-AE27-A6E31DDBA02C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98-4E13-AE27-A6E31DDBA02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98-4E13-AE27-A6E31DDBA02C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598-4E13-AE27-A6E31DDBA02C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598-4E13-AE27-A6E31DDBA02C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598-4E13-AE27-A6E31DDBA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('GENI GR12'!$B$19,'GENI GR12'!$B$28,'GENI GR12'!$B$37)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98-4E13-AE27-A6E31DDBA02C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'GENI GR12'!$B$19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'GENI GR12'!$B$21:$B$23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'GENI GR12'!$D$21:$D$23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64-443E-93B7-E97470836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'GENI GR12'!$B$28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'GENI GR12'!$B$30:$B$32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'GENI GR12'!$D$30:$D$32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D-4C01-8571-F5060A9F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ELEVATEUR'!$B$19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ELEVATEUR'!$B$21:$B$23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'CAT ELEVATEUR'!$D$21:$D$23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E5-483A-98A8-78E1D40D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'GENI GR12'!$B$37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'GENI GR12'!$B$39:$B$40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'GENI GR12'!$D$39:$D$40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1F-42ED-BC5D-EDE6D346B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D-4FCE-806E-2E523A9CF9B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3D-4FCE-806E-2E523A9CF9B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3D-4FCE-806E-2E523A9CF9B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43D-4FCE-806E-2E523A9CF9B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43D-4FCE-806E-2E523A9CF9B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43D-4FCE-806E-2E523A9CF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('EB-847-NJ'!$B$19,'EB-847-NJ'!$B$28,'EB-847-NJ'!$B$37)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3D-4FCE-806E-2E523A9CF9B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'EB-847-NJ'!$B$19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'EB-847-NJ'!$B$21:$B$23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'EB-847-NJ'!$D$21:$D$23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7F-45E6-941B-C05ED6C8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'EB-847-NJ'!$B$28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'EB-847-NJ'!$B$30:$B$32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'EB-847-NJ'!$D$30:$D$32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16-4729-B9D0-6DD46801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'EB-847-NJ'!$B$37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'EB-847-NJ'!$B$39:$B$40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'EB-847-NJ'!$D$39:$D$40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63-4528-AB07-B28EF901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0-47E1-9469-2E476803975B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F0-47E1-9469-2E476803975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F0-47E1-9469-2E476803975B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0F0-47E1-9469-2E476803975B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0F0-47E1-9469-2E476803975B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0F0-47E1-9469-2E4768039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('DG-784-HV'!$B$19,'DG-784-HV'!$B$28,'DG-784-HV'!$B$37)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F0-47E1-9469-2E476803975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'DG-784-HV'!$B$19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'DG-784-HV'!$B$21:$B$23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'DG-784-HV'!$D$21:$D$23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F4-48E0-998A-B0EED2DC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'DG-784-HV'!$B$28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'DG-784-HV'!$B$30:$B$32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'DG-784-HV'!$D$30:$D$32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25-4499-AA7A-878A5DCD4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'CAT ELEVATEUR'!$B$28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 ELEVATEUR'!$B$30:$B$32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'CAT ELEVATEUR'!$D$30:$D$32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2-4A34-9DDD-D6B94D160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'DG-784-HV'!$B$37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'DG-784-HV'!$B$39:$B$40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'DG-784-HV'!$D$39:$D$40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2E-422B-90E4-F31C8AC8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4-4892-AE41-0BDA6990CA65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A4-4892-AE41-0BDA6990CA6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A4-4892-AE41-0BDA6990CA65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7A4-4892-AE41-0BDA6990CA65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7A4-4892-AE41-0BDA6990CA65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7A4-4892-AE41-0BDA6990C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('HEGE HERSE'!$B$19,'HEGE HERSE'!$B$28,'HEGE HERSE'!$B$37)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A4-4892-AE41-0BDA6990CA65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'HEGE HERSE'!$B$19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'HEGE HERSE'!$B$21:$B$23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'HEGE HERSE'!$D$21:$D$23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ED-4524-8317-78113D54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'HEGE HERSE'!$B$28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'HEGE HERSE'!$B$30:$B$32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'HEGE HERSE'!$D$30:$D$32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96-494E-8D0B-0A47421E1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'HEGE HERSE'!$B$37</c:f>
              <c:strCache>
                <c:ptCount val="1"/>
                <c:pt idx="0">
                  <c:v>REPARATION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'HEGE HERSE'!$B$39:$B$40</c:f>
              <c:numCache>
                <c:formatCode>m/d/yyyy</c:formatCode>
                <c:ptCount val="2"/>
                <c:pt idx="0">
                  <c:v>44928</c:v>
                </c:pt>
                <c:pt idx="1">
                  <c:v>44978</c:v>
                </c:pt>
              </c:numCache>
            </c:numRef>
          </c:xVal>
          <c:yVal>
            <c:numRef>
              <c:f>'HEGE HERSE'!$D$39:$D$40</c:f>
              <c:numCache>
                <c:formatCode>#\ ##0.00\ "€"</c:formatCode>
                <c:ptCount val="2"/>
                <c:pt idx="0">
                  <c:v>451.26</c:v>
                </c:pt>
                <c:pt idx="1">
                  <c:v>754.21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48-42FF-BD01-20153496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1"/>
        <c:axPos val="b"/>
        <c:numFmt formatCode="dd/mm" sourceLinked="0"/>
        <c:majorTickMark val="none"/>
        <c:minorTickMark val="none"/>
        <c:tickLblPos val="nextTo"/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1"/>
        <c:axPos val="l"/>
        <c:numFmt formatCode="#,##0.00\ &quot;€&quot;" sourceLinked="0"/>
        <c:majorTickMark val="none"/>
        <c:minorTickMark val="none"/>
        <c:tickLblPos val="nextTo"/>
        <c:crossAx val="2358303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50821828844528"/>
          <c:y val="2.5212440663871676E-3"/>
          <c:w val="1"/>
          <c:h val="0.95850041314280154"/>
        </c:manualLayout>
      </c:layout>
      <c:doughnutChart>
        <c:varyColors val="1"/>
        <c:ser>
          <c:idx val="0"/>
          <c:order val="0"/>
          <c:tx>
            <c:v>Coût</c:v>
          </c:tx>
          <c:spPr>
            <a:effectLst/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E-4E3B-94F6-D7F2B450471F}"/>
              </c:ext>
            </c:extLst>
          </c:dPt>
          <c:dPt>
            <c:idx val="1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6E-4E3B-94F6-D7F2B450471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6E-4E3B-94F6-D7F2B450471F}"/>
              </c:ext>
            </c:extLst>
          </c:dPt>
          <c:dLbls>
            <c:dLbl>
              <c:idx val="0"/>
              <c:layout>
                <c:manualLayout>
                  <c:x val="1.3517758334161134E-3"/>
                  <c:y val="-2.80370369966869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78834133075136"/>
                      <c:h val="0.15247836961556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96E-4E3B-94F6-D7F2B450471F}"/>
                </c:ext>
              </c:extLst>
            </c:dLbl>
            <c:dLbl>
              <c:idx val="1"/>
              <c:layout>
                <c:manualLayout>
                  <c:x val="-8.0621272524561728E-3"/>
                  <c:y val="6.22012944593711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bg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86186223758363"/>
                      <c:h val="0.217178889221829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96E-4E3B-94F6-D7F2B450471F}"/>
                </c:ext>
              </c:extLst>
            </c:dLbl>
            <c:dLbl>
              <c:idx val="2"/>
              <c:layout>
                <c:manualLayout>
                  <c:x val="0.16346497964362611"/>
                  <c:y val="8.8734175227816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6000" tIns="36000" rIns="36000" bIns="3600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6032650898576835"/>
                      <c:h val="0.214520298395221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96E-4E3B-94F6-D7F2B4504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6000" tIns="36000" rIns="36000" bIns="3600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('783-BPS-44'!$B$19,'783-BPS-44'!$B$28,'783-BPS-44'!$B$37)</c:f>
              <c:strCache>
                <c:ptCount val="3"/>
                <c:pt idx="0">
                  <c:v>CARBURANT</c:v>
                </c:pt>
                <c:pt idx="1">
                  <c:v>ENTRETIEN</c:v>
                </c:pt>
                <c:pt idx="2">
                  <c:v>REPARATION</c:v>
                </c:pt>
              </c:strCache>
            </c:strRef>
          </c:cat>
          <c:val>
            <c:numRef>
              <c:f>calculs!$C$4:$C$6</c:f>
              <c:numCache>
                <c:formatCode>General</c:formatCode>
                <c:ptCount val="3"/>
                <c:pt idx="0">
                  <c:v>168.55</c:v>
                </c:pt>
                <c:pt idx="1">
                  <c:v>208.87</c:v>
                </c:pt>
                <c:pt idx="2">
                  <c:v>1205.47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6E-4E3B-94F6-D7F2B450471F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'783-BPS-44'!$B$19</c:f>
              <c:strCache>
                <c:ptCount val="1"/>
                <c:pt idx="0">
                  <c:v>CARBURANT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'783-BPS-44'!$B$21:$B$23</c:f>
              <c:numCache>
                <c:formatCode>m/d/yyyy</c:formatCode>
                <c:ptCount val="3"/>
                <c:pt idx="0">
                  <c:v>44937</c:v>
                </c:pt>
                <c:pt idx="1">
                  <c:v>44942</c:v>
                </c:pt>
                <c:pt idx="2">
                  <c:v>44947</c:v>
                </c:pt>
              </c:numCache>
            </c:numRef>
          </c:xVal>
          <c:yVal>
            <c:numRef>
              <c:f>'783-BPS-44'!$D$21:$D$23</c:f>
              <c:numCache>
                <c:formatCode>#\ ##0.00\ "€"</c:formatCode>
                <c:ptCount val="3"/>
                <c:pt idx="0">
                  <c:v>56.34</c:v>
                </c:pt>
                <c:pt idx="1">
                  <c:v>60.25</c:v>
                </c:pt>
                <c:pt idx="2">
                  <c:v>51.96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48-48B0-A6E3-276EA080E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372200383761921"/>
          <c:y val="2.8186775412652902E-2"/>
          <c:w val="0.81888159102063462"/>
          <c:h val="0.84187857701445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'783-BPS-44'!$B$28</c:f>
              <c:strCache>
                <c:ptCount val="1"/>
                <c:pt idx="0">
                  <c:v>ENTRETIEN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'783-BPS-44'!$B$30:$B$32</c:f>
              <c:numCache>
                <c:formatCode>m/d/yyyy</c:formatCode>
                <c:ptCount val="3"/>
                <c:pt idx="0">
                  <c:v>44931</c:v>
                </c:pt>
                <c:pt idx="1">
                  <c:v>44944</c:v>
                </c:pt>
                <c:pt idx="2">
                  <c:v>44986</c:v>
                </c:pt>
              </c:numCache>
            </c:numRef>
          </c:xVal>
          <c:yVal>
            <c:numRef>
              <c:f>'783-BPS-44'!$D$30:$D$32</c:f>
              <c:numCache>
                <c:formatCode>#\ ##0.00\ "€"</c:formatCode>
                <c:ptCount val="3"/>
                <c:pt idx="0">
                  <c:v>43.87</c:v>
                </c:pt>
                <c:pt idx="1">
                  <c:v>67</c:v>
                </c:pt>
                <c:pt idx="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A1-4900-ABEB-3C0B5A78B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30304"/>
        <c:axId val="50386240"/>
      </c:scatterChart>
      <c:valAx>
        <c:axId val="235830304"/>
        <c:scaling>
          <c:orientation val="minMax"/>
        </c:scaling>
        <c:delete val="0"/>
        <c:axPos val="b"/>
        <c:numFmt formatCode="dd/mm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386240"/>
        <c:crosses val="autoZero"/>
        <c:crossBetween val="midCat"/>
      </c:valAx>
      <c:valAx>
        <c:axId val="5038624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2"/>
              </a:solidFill>
              <a:round/>
            </a:ln>
            <a:effectLst/>
          </c:spPr>
        </c:majorGridlines>
        <c:numFmt formatCode="#,##0.0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83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5" Type="http://schemas.openxmlformats.org/officeDocument/2006/relationships/chart" Target="../charts/chart200.xml"/><Relationship Id="rId4" Type="http://schemas.openxmlformats.org/officeDocument/2006/relationships/chart" Target="../charts/chart1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5" Type="http://schemas.openxmlformats.org/officeDocument/2006/relationships/chart" Target="../charts/chart210.xml"/><Relationship Id="rId4" Type="http://schemas.openxmlformats.org/officeDocument/2006/relationships/chart" Target="../charts/chart20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5" Type="http://schemas.openxmlformats.org/officeDocument/2006/relationships/chart" Target="../charts/chart220.xml"/><Relationship Id="rId4" Type="http://schemas.openxmlformats.org/officeDocument/2006/relationships/chart" Target="../charts/chart21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5" Type="http://schemas.openxmlformats.org/officeDocument/2006/relationships/chart" Target="../charts/chart230.xml"/><Relationship Id="rId4" Type="http://schemas.openxmlformats.org/officeDocument/2006/relationships/chart" Target="../charts/chart22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5" Type="http://schemas.openxmlformats.org/officeDocument/2006/relationships/chart" Target="../charts/chart235.xml"/><Relationship Id="rId4" Type="http://schemas.openxmlformats.org/officeDocument/2006/relationships/chart" Target="../charts/chart23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5" Type="http://schemas.openxmlformats.org/officeDocument/2006/relationships/chart" Target="../charts/chart240.xml"/><Relationship Id="rId4" Type="http://schemas.openxmlformats.org/officeDocument/2006/relationships/chart" Target="../charts/chart239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5" Type="http://schemas.openxmlformats.org/officeDocument/2006/relationships/chart" Target="../charts/chart245.xml"/><Relationship Id="rId4" Type="http://schemas.openxmlformats.org/officeDocument/2006/relationships/chart" Target="../charts/chart24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5" Type="http://schemas.openxmlformats.org/officeDocument/2006/relationships/chart" Target="../charts/chart250.xml"/><Relationship Id="rId4" Type="http://schemas.openxmlformats.org/officeDocument/2006/relationships/chart" Target="../charts/chart24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3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5" Type="http://schemas.openxmlformats.org/officeDocument/2006/relationships/chart" Target="../charts/chart255.xml"/><Relationship Id="rId4" Type="http://schemas.openxmlformats.org/officeDocument/2006/relationships/chart" Target="../charts/chart25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5" Type="http://schemas.openxmlformats.org/officeDocument/2006/relationships/chart" Target="../charts/chart260.xml"/><Relationship Id="rId4" Type="http://schemas.openxmlformats.org/officeDocument/2006/relationships/chart" Target="../charts/chart25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5" Type="http://schemas.openxmlformats.org/officeDocument/2006/relationships/chart" Target="../charts/chart265.xml"/><Relationship Id="rId4" Type="http://schemas.openxmlformats.org/officeDocument/2006/relationships/chart" Target="../charts/chart26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Relationship Id="rId5" Type="http://schemas.openxmlformats.org/officeDocument/2006/relationships/chart" Target="../charts/chart270.xml"/><Relationship Id="rId4" Type="http://schemas.openxmlformats.org/officeDocument/2006/relationships/chart" Target="../charts/chart269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5" Type="http://schemas.openxmlformats.org/officeDocument/2006/relationships/chart" Target="../charts/chart275.xml"/><Relationship Id="rId4" Type="http://schemas.openxmlformats.org/officeDocument/2006/relationships/chart" Target="../charts/chart27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5" Type="http://schemas.openxmlformats.org/officeDocument/2006/relationships/chart" Target="../charts/chart280.xml"/><Relationship Id="rId4" Type="http://schemas.openxmlformats.org/officeDocument/2006/relationships/chart" Target="../charts/chart279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chart" Target="../charts/chart286.xml"/><Relationship Id="rId5" Type="http://schemas.openxmlformats.org/officeDocument/2006/relationships/chart" Target="../charts/chart290.xml"/><Relationship Id="rId4" Type="http://schemas.openxmlformats.org/officeDocument/2006/relationships/chart" Target="../charts/chart28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Relationship Id="rId5" Type="http://schemas.openxmlformats.org/officeDocument/2006/relationships/chart" Target="../charts/chart300.xml"/><Relationship Id="rId4" Type="http://schemas.openxmlformats.org/officeDocument/2006/relationships/chart" Target="../charts/chart29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5" Type="http://schemas.openxmlformats.org/officeDocument/2006/relationships/chart" Target="../charts/chart305.xml"/><Relationship Id="rId4" Type="http://schemas.openxmlformats.org/officeDocument/2006/relationships/chart" Target="../charts/chart304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8.xml"/><Relationship Id="rId2" Type="http://schemas.openxmlformats.org/officeDocument/2006/relationships/chart" Target="../charts/chart307.xml"/><Relationship Id="rId1" Type="http://schemas.openxmlformats.org/officeDocument/2006/relationships/chart" Target="../charts/chart306.xml"/><Relationship Id="rId5" Type="http://schemas.openxmlformats.org/officeDocument/2006/relationships/chart" Target="../charts/chart310.xml"/><Relationship Id="rId4" Type="http://schemas.openxmlformats.org/officeDocument/2006/relationships/chart" Target="../charts/chart309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3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5" Type="http://schemas.openxmlformats.org/officeDocument/2006/relationships/chart" Target="../charts/chart315.xml"/><Relationship Id="rId4" Type="http://schemas.openxmlformats.org/officeDocument/2006/relationships/chart" Target="../charts/chart314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5" Type="http://schemas.openxmlformats.org/officeDocument/2006/relationships/chart" Target="../charts/chart320.xml"/><Relationship Id="rId4" Type="http://schemas.openxmlformats.org/officeDocument/2006/relationships/chart" Target="../charts/chart31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3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5" Type="http://schemas.openxmlformats.org/officeDocument/2006/relationships/chart" Target="../charts/chart325.xml"/><Relationship Id="rId4" Type="http://schemas.openxmlformats.org/officeDocument/2006/relationships/chart" Target="../charts/chart324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5" Type="http://schemas.openxmlformats.org/officeDocument/2006/relationships/chart" Target="../charts/chart330.xml"/><Relationship Id="rId4" Type="http://schemas.openxmlformats.org/officeDocument/2006/relationships/chart" Target="../charts/chart329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5" Type="http://schemas.openxmlformats.org/officeDocument/2006/relationships/chart" Target="../charts/chart335.xml"/><Relationship Id="rId4" Type="http://schemas.openxmlformats.org/officeDocument/2006/relationships/chart" Target="../charts/chart334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8.xml"/><Relationship Id="rId2" Type="http://schemas.openxmlformats.org/officeDocument/2006/relationships/chart" Target="../charts/chart337.xml"/><Relationship Id="rId1" Type="http://schemas.openxmlformats.org/officeDocument/2006/relationships/chart" Target="../charts/chart336.xml"/><Relationship Id="rId5" Type="http://schemas.openxmlformats.org/officeDocument/2006/relationships/chart" Target="../charts/chart340.xml"/><Relationship Id="rId4" Type="http://schemas.openxmlformats.org/officeDocument/2006/relationships/chart" Target="../charts/chart33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5" Type="http://schemas.openxmlformats.org/officeDocument/2006/relationships/chart" Target="../charts/chart345.xml"/><Relationship Id="rId4" Type="http://schemas.openxmlformats.org/officeDocument/2006/relationships/chart" Target="../charts/chart34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8.xml"/><Relationship Id="rId2" Type="http://schemas.openxmlformats.org/officeDocument/2006/relationships/chart" Target="../charts/chart347.xml"/><Relationship Id="rId1" Type="http://schemas.openxmlformats.org/officeDocument/2006/relationships/chart" Target="../charts/chart346.xml"/><Relationship Id="rId5" Type="http://schemas.openxmlformats.org/officeDocument/2006/relationships/chart" Target="../charts/chart350.xml"/><Relationship Id="rId4" Type="http://schemas.openxmlformats.org/officeDocument/2006/relationships/chart" Target="../charts/chart34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3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5" Type="http://schemas.openxmlformats.org/officeDocument/2006/relationships/chart" Target="../charts/chart355.xml"/><Relationship Id="rId4" Type="http://schemas.openxmlformats.org/officeDocument/2006/relationships/chart" Target="../charts/chart35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3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5" Type="http://schemas.openxmlformats.org/officeDocument/2006/relationships/chart" Target="../charts/chart365.xml"/><Relationship Id="rId4" Type="http://schemas.openxmlformats.org/officeDocument/2006/relationships/chart" Target="../charts/chart364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8.xml"/><Relationship Id="rId2" Type="http://schemas.openxmlformats.org/officeDocument/2006/relationships/chart" Target="../charts/chart367.xml"/><Relationship Id="rId1" Type="http://schemas.openxmlformats.org/officeDocument/2006/relationships/chart" Target="../charts/chart366.xml"/><Relationship Id="rId5" Type="http://schemas.openxmlformats.org/officeDocument/2006/relationships/chart" Target="../charts/chart370.xml"/><Relationship Id="rId4" Type="http://schemas.openxmlformats.org/officeDocument/2006/relationships/chart" Target="../charts/chart369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3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5" Type="http://schemas.openxmlformats.org/officeDocument/2006/relationships/chart" Target="../charts/chart375.xml"/><Relationship Id="rId4" Type="http://schemas.openxmlformats.org/officeDocument/2006/relationships/chart" Target="../charts/chart374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8.xml"/><Relationship Id="rId2" Type="http://schemas.openxmlformats.org/officeDocument/2006/relationships/chart" Target="../charts/chart377.xml"/><Relationship Id="rId1" Type="http://schemas.openxmlformats.org/officeDocument/2006/relationships/chart" Target="../charts/chart376.xml"/><Relationship Id="rId5" Type="http://schemas.openxmlformats.org/officeDocument/2006/relationships/chart" Target="../charts/chart380.xml"/><Relationship Id="rId4" Type="http://schemas.openxmlformats.org/officeDocument/2006/relationships/chart" Target="../charts/chart37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3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5" Type="http://schemas.openxmlformats.org/officeDocument/2006/relationships/chart" Target="../charts/chart385.xml"/><Relationship Id="rId4" Type="http://schemas.openxmlformats.org/officeDocument/2006/relationships/chart" Target="../charts/chart384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8.xml"/><Relationship Id="rId2" Type="http://schemas.openxmlformats.org/officeDocument/2006/relationships/chart" Target="../charts/chart387.xml"/><Relationship Id="rId1" Type="http://schemas.openxmlformats.org/officeDocument/2006/relationships/chart" Target="../charts/chart386.xml"/><Relationship Id="rId5" Type="http://schemas.openxmlformats.org/officeDocument/2006/relationships/chart" Target="../charts/chart390.xml"/><Relationship Id="rId4" Type="http://schemas.openxmlformats.org/officeDocument/2006/relationships/chart" Target="../charts/chart389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3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5" Type="http://schemas.openxmlformats.org/officeDocument/2006/relationships/chart" Target="../charts/chart395.xml"/><Relationship Id="rId4" Type="http://schemas.openxmlformats.org/officeDocument/2006/relationships/chart" Target="../charts/chart39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8.xml"/><Relationship Id="rId2" Type="http://schemas.openxmlformats.org/officeDocument/2006/relationships/chart" Target="../charts/chart397.xml"/><Relationship Id="rId1" Type="http://schemas.openxmlformats.org/officeDocument/2006/relationships/chart" Target="../charts/chart396.xml"/><Relationship Id="rId5" Type="http://schemas.openxmlformats.org/officeDocument/2006/relationships/chart" Target="../charts/chart400.xml"/><Relationship Id="rId4" Type="http://schemas.openxmlformats.org/officeDocument/2006/relationships/chart" Target="../charts/chart399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3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5" Type="http://schemas.openxmlformats.org/officeDocument/2006/relationships/chart" Target="../charts/chart405.xml"/><Relationship Id="rId4" Type="http://schemas.openxmlformats.org/officeDocument/2006/relationships/chart" Target="../charts/chart404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8.xml"/><Relationship Id="rId2" Type="http://schemas.openxmlformats.org/officeDocument/2006/relationships/chart" Target="../charts/chart407.xml"/><Relationship Id="rId1" Type="http://schemas.openxmlformats.org/officeDocument/2006/relationships/chart" Target="../charts/chart406.xml"/><Relationship Id="rId5" Type="http://schemas.openxmlformats.org/officeDocument/2006/relationships/chart" Target="../charts/chart410.xml"/><Relationship Id="rId4" Type="http://schemas.openxmlformats.org/officeDocument/2006/relationships/chart" Target="../charts/chart409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3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5" Type="http://schemas.openxmlformats.org/officeDocument/2006/relationships/chart" Target="../charts/chart415.xml"/><Relationship Id="rId4" Type="http://schemas.openxmlformats.org/officeDocument/2006/relationships/chart" Target="../charts/chart414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8.xml"/><Relationship Id="rId2" Type="http://schemas.openxmlformats.org/officeDocument/2006/relationships/chart" Target="../charts/chart417.xml"/><Relationship Id="rId1" Type="http://schemas.openxmlformats.org/officeDocument/2006/relationships/chart" Target="../charts/chart416.xml"/><Relationship Id="rId5" Type="http://schemas.openxmlformats.org/officeDocument/2006/relationships/chart" Target="../charts/chart420.xml"/><Relationship Id="rId4" Type="http://schemas.openxmlformats.org/officeDocument/2006/relationships/chart" Target="../charts/chart419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3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5" Type="http://schemas.openxmlformats.org/officeDocument/2006/relationships/chart" Target="../charts/chart425.xml"/><Relationship Id="rId4" Type="http://schemas.openxmlformats.org/officeDocument/2006/relationships/chart" Target="../charts/chart424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8.xml"/><Relationship Id="rId2" Type="http://schemas.openxmlformats.org/officeDocument/2006/relationships/chart" Target="../charts/chart427.xml"/><Relationship Id="rId1" Type="http://schemas.openxmlformats.org/officeDocument/2006/relationships/chart" Target="../charts/chart426.xml"/><Relationship Id="rId5" Type="http://schemas.openxmlformats.org/officeDocument/2006/relationships/chart" Target="../charts/chart430.xml"/><Relationship Id="rId4" Type="http://schemas.openxmlformats.org/officeDocument/2006/relationships/chart" Target="../charts/chart429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3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5" Type="http://schemas.openxmlformats.org/officeDocument/2006/relationships/chart" Target="../charts/chart435.xml"/><Relationship Id="rId4" Type="http://schemas.openxmlformats.org/officeDocument/2006/relationships/chart" Target="../charts/chart43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chart" Target="../charts/chart436.xml"/><Relationship Id="rId5" Type="http://schemas.openxmlformats.org/officeDocument/2006/relationships/chart" Target="../charts/chart440.xml"/><Relationship Id="rId4" Type="http://schemas.openxmlformats.org/officeDocument/2006/relationships/chart" Target="../charts/chart439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3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5" Type="http://schemas.openxmlformats.org/officeDocument/2006/relationships/chart" Target="../charts/chart445.xml"/><Relationship Id="rId4" Type="http://schemas.openxmlformats.org/officeDocument/2006/relationships/chart" Target="../charts/chart44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8.xml"/><Relationship Id="rId2" Type="http://schemas.openxmlformats.org/officeDocument/2006/relationships/chart" Target="../charts/chart447.xml"/><Relationship Id="rId1" Type="http://schemas.openxmlformats.org/officeDocument/2006/relationships/chart" Target="../charts/chart446.xml"/><Relationship Id="rId5" Type="http://schemas.openxmlformats.org/officeDocument/2006/relationships/chart" Target="../charts/chart450.xml"/><Relationship Id="rId4" Type="http://schemas.openxmlformats.org/officeDocument/2006/relationships/chart" Target="../charts/chart4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921BA0D-4AEE-43B7-8FE3-7A013077B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548A80D-15FE-4B96-AF34-2380FCC21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3473695-C1DC-4CE5-8486-3B997A9B66B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60A33C5-D06C-E237-7ED7-180165289C02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DAED3753-D1B7-1994-FE45-59A20BDA281A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83053385-8A01-ACEF-8C8A-F41A94B9806A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33D1F865-BCD8-72BF-3878-6958EBA21257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0651E21-F1FC-2B45-32A1-351E3C4AB61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13BDA20-E0A3-0B78-DD78-32A3739AD99E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20253AB-2034-E52A-2DD6-3B8980F0E48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AEF95873-7AF1-E614-7E9C-C961ADD50A1F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CAT 432 F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220557</xdr:rowOff>
    </xdr:from>
    <xdr:to>
      <xdr:col>11</xdr:col>
      <xdr:colOff>212725</xdr:colOff>
      <xdr:row>2</xdr:row>
      <xdr:rowOff>288502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7334E32-F858-4921-9B11-7B5EE057D9D5}"/>
            </a:ext>
          </a:extLst>
        </xdr:cNvPr>
        <xdr:cNvGrpSpPr>
          <a:grpSpLocks noChangeAspect="1"/>
        </xdr:cNvGrpSpPr>
      </xdr:nvGrpSpPr>
      <xdr:grpSpPr>
        <a:xfrm>
          <a:off x="11867274" y="218652"/>
          <a:ext cx="982677" cy="88246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B91636E-0232-4E89-7933-597177771F5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C32218FF-3696-AB10-4B94-9B20CA775310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DB1E570C-DDDE-38AA-9E50-7C16FCD5572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3E03683-001A-1215-EF5B-41A6807A3689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A2410D2-3032-EF57-2324-173083518E0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C6CDE17-80EB-21E1-9A76-DFEAA08B1C6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4AB1A308-F791-45E3-A5E8-89E554DC504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8C98CB6C-1D09-A6DC-9D57-73DA7D4AB96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12F5369-616A-6DD7-C91B-F631BBC67BB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94E14AD-61BB-F4A0-3FA2-E243C117399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06F4FC4-C60F-7978-85A7-FA3FADC7F112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D23203F-5995-A8ED-2917-E98F1E29D755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9B13252-A260-47FE-A2BF-DE1A9C671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7B16F0D-7A5B-4949-A851-B3E6E06C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3EB6DC9-1052-4B58-958F-CC295AD14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2FA65C5-7E28-45A5-901E-09B09D2B4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5D76FB8-73A9-45E8-B446-B54D862D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63AB84D-7F3A-4918-A5F0-D6675113DEDB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E34B06D8-6C70-BE84-3EA9-B6E9E6F3107B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0692B26-95BA-4840-CC3A-C5B4BFFB5AB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8CD63C5C-9399-58F2-67CB-6D702FAFABE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A0C09E64-1F0D-7C36-0A36-59D4136C54F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45CA2D4-D481-944D-3DCB-1B1039A5D201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F3603A25-8985-A5D4-8525-654A159B702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C104636-56E2-1E7F-692F-F3DE056079B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FD92F45-C8A5-8B6A-5CD8-E7A42E6B43A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FW-145-KS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216747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0D6F6139-9999-4D1D-BF37-51C0F49CE67C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2921A4E-01F6-5046-EFF5-5E9342347F8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BAC7F18B-F5B0-11A8-04D2-0E5C91334B9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1B40297-6E0F-D867-0B4A-BE84CEFD52F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02EC702-14C8-C4B3-3E1F-83B44EF1525B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2FAD3B1-1851-49AA-6ADA-908A03799E74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E670FB2B-DD79-4C33-6308-FEC17FE88B1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121FD76-520D-001F-6BF5-67B48D8163AD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4A29609-F15E-8939-4B54-E6EC78433AB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729F6C9-A0DB-F6AF-862A-5A1D37DB79C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C1812633-630F-ABAC-DF82-3B7D2AEC366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02F2B44-61E0-2454-4A5A-AE3BB59A4A24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9D2E0433-A44C-006E-B483-ED08D1F6E3F9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E99901A-C8E9-40F4-B1D0-114F6768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8F39891-220D-4D91-98EF-B65BE1A3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1DA36EC-219F-4024-9CBD-6B9242F55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EA6B385-199B-4224-88D9-638E6DAA9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9740768-C845-4E71-9B3B-79F28F007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08B0526-6B1B-4D42-A16D-2D503CD33088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89539545-F3B6-A6DC-0D19-7301073062D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6DA8D9D-2261-2DA6-0E73-708FB54C591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D95A06F-5BD9-4C69-8C25-DCCD79DBC52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FF03FCF-F0E2-DDD9-4F14-5CE8568BAC4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ABFC702-FBE6-A8DC-28E7-3B71FAE2A39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03E5EB28-E476-11EB-561C-37D895FBCB03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3193E27-9B23-FC7A-6C9A-2320E9D39A6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42C8067-FBF4-702A-58A5-E962CC07DA97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DEVOYS GIRO BROY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216747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CE07666-DCB0-41DC-9F04-D9BF23044B9F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06FA55D-62E0-EBA6-A957-1BF362EF563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D299336-986B-635E-44E5-0C140FFA2503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DA7CA877-092F-078D-9ECC-9A46058C1F7B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76A87A33-3982-644E-608A-23D068E8318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CE7FC25C-45BD-D93D-E4EE-359ECC655126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4FA8EC0-0C11-2479-D72B-FC346C7BF92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E014ABC-1A29-1B98-02E1-7568D5B99EB0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7707BC6-EDA8-E01A-911B-60BA4913F895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762D43F-BD3D-848F-9EF9-3A4E4BB846B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48F4C64-8E66-B273-7F94-475E36D1646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B172C72-2450-10A7-2C5B-66A1B1C07AB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BD514E01-729B-7E77-BCB2-142FF99960A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D3D54AB-BFFF-4451-870D-5A7A7FB74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8DDED70-DAD8-4A70-98B4-AFC0EC12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1E392B9-AC8D-48E3-906F-3E8F1A647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3281ECF-3CED-422F-9C2B-757CABB14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D1F5363-9ED4-4252-8D4C-BADF23E29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CCE6B27E-7DE5-4F91-A12A-792614429000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F657BF1-5188-988D-4CA4-0C6A0601F850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500ECF9-BEBA-1492-638F-0211E549BC4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362ACF35-FABC-3259-B6E1-BB750E21936F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DFAE93B6-724D-50DB-CEF3-AE2BBE482C54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6672C92-0661-804B-FBEB-68A8646116C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EFAE778D-4C39-CD49-6EC6-AE0A677EDC13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F5469AF8-CB60-44B1-E620-9F2E083AEE3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4086005-4F11-80D2-AA56-F39E88D2BBE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ET-976-RM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7D048197-3354-4667-ADC2-1973C82CB91B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998FD57-60F0-951F-22A0-CCE925217E6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B0ED6E2-5539-E1BC-2C7F-9F1B41B2C4D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01A3B7DE-4778-6F40-22C7-FC016AD9A62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9A0E329-4FBC-A8C4-2DD6-FD431943A28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1472331-379F-AEB6-8754-441501F6E39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56F7E58B-44B6-641C-7E74-0CB0D7B9BF64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90DA7AA-A265-AA21-8DE6-57CE40B4F7F0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1350ABF-F4AC-4116-CDF9-0C7021DE70D9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1A0734A0-435E-18EC-4907-20202C480FFF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1A2947E1-D356-9FAB-B4F1-83E3083DF01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45A617D-B689-4F87-E29D-597455452B3B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557F99B-64D9-52A0-1368-A333AFC01527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E9C3218-C225-48E2-BD5D-32A1DE3C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3671776-FA75-4627-9A5B-D857EC56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6361FA0-F2FB-4ADC-BB99-9F80618D0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752BCA9-588B-453F-A7D8-9255AAAF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67150AE-15B4-431F-AA82-50F3D2D56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CB9A5C02-3774-49C4-8747-304555839809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84F7F49-50A7-7A62-CC39-29E5DFE6C14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DF48B557-F4A4-1157-E256-0605F6C52915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CEF3732-6F47-77CB-E00E-1B01002EAE4F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6A09836-AA65-0E65-7D06-17B18F6700A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41B39CBF-21E4-A07D-4C35-77D391E7A82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C2167065-D08D-A066-0BFF-BAB01C8CF449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6EDC6EB-D063-A17A-AF9D-34DC27EEEE5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6DDD694-D3AB-5E4E-AF27-B02949A5116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EF-414-YC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F006303-4BB7-44ED-A28E-275D1BC88BD1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53822E4-B37F-6F46-0654-A5F51B78286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5A1DCDB-187B-A6D1-728F-A89B5E0C8E9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5135B1C-FE7D-3529-FD9F-AF9017BF98B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24A93D0C-C0AD-C7A1-031A-36B105A3C54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28E2ACAD-A930-0D51-B07C-51CB38E44A2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9FFD49C3-6CA6-DB8B-EF73-A665E2E358E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034AFDA8-43E0-B8C4-77CF-0744A2EE995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9EF86E7-ACC1-60D9-1E89-228E20166A1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D925CEE-9E75-99AC-9689-3C0D96A49895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7C8D696-05DB-2238-23B6-B45E86914D5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3E9D94F-1FF8-30D1-1C0A-9B8A7C43873C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21DCD19B-A90F-8ACA-EE73-7AFD714EB51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B7146DA-244E-4703-A8AD-69952C459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66C26D3-FDF7-4266-8870-4FFC7D632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FD3FD78-26D4-49B4-B30C-F0ECD9660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BFE3218-A6FE-4F92-961E-F1033EC02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8517EF8-8800-4A26-A307-3508E9476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F28F497-3631-4948-A0FF-954AD0ADF495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E5EFDF8-7FD1-39B6-1435-C333633BA636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9D0E072-1042-D340-E57F-568BD649307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D1DA206-B0B7-346C-0D73-5D0E8F8636E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84AAB3F-33DA-8A67-37FF-3FF81595D8C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4B9397C-1F72-E0A3-BEC0-77BA235B64F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BC84140-CFD7-C8CB-5FE8-F931D2A5183A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AF208266-B8F7-7083-2A08-B8E70CE03B9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88F3E90-0454-7298-6E98-62671A4DD74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FK-844-DE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AE79B30-7B9A-4789-90A7-291958067409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828DFA3-BCEF-2CAF-3244-5C3AC4BF7B5D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5E778FC-C923-05F6-8827-0D998556507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9B55893-7CFB-E7B0-65AC-2DB4E736434D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AB655D5B-3B9B-6D7A-A6C8-8E7ECAABBBF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5C61C74-9E5F-A3EA-14B8-7BA3F3ACD118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7DE751E-4300-CCB5-202C-09E941ACD6EE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CC1D4DD-80FD-6910-80F4-B2700C6FEF6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07B4FAC-1E5B-7620-11B2-828075E0C2A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B7B8227-3C56-EFBD-7928-AFC9E8B0193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189AC875-11E1-66EC-CF0B-542F0A9CACA9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25B05E2-7F4E-303E-4610-4B50F83EDA01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9AA9DB3-25A8-54C9-5284-85F0FC432229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10F92A2-0DE5-48FC-B24F-FFD3710C8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8FCE9F6-D59A-4E84-AA45-7AA60AABE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0641531-8A43-4119-82BD-B79ABE06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30DDE3A-19E7-4955-AC59-6A5F4BFE0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0F86DCF-8FBE-42AC-A4BD-497AABF8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6DE4693-B06F-4389-9FF3-B6C9C203C11E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7DB180ED-E0F3-996E-C461-AD912523F47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70F4480F-029A-A953-FC41-101717961F5F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081D8F7-EE6A-B399-8BA3-E35ECC373D7F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05A2C8A-93E7-3341-1D2C-0E0EF9B0C6F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1EF80DD-BCAF-8A8D-B9BF-0ADA0024937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37D2D818-41ED-9F77-8793-F54CB03CF3EC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8616FB4-8675-8026-1815-FE5C9F52DD0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2D487D7-EF88-7A5C-BCEE-7A8C534BF1B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17-BWL-44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6F910AD-FE14-4857-A516-D20932B62EEE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7459EF3-39BD-2FE8-E1D6-701A2B52690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9D2DE4D-B7E2-405F-B4DA-5F8B7EC4C27C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A423808-ACFF-0D27-96FF-26C6200CA1E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C833062F-DC69-7673-7987-BE256E876B5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E5F9E3EC-E487-9576-F118-0A719A227DF5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D960A1F-694F-ED9F-38D7-08D94DDAD41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E718CE5-BABC-A8DA-BE1C-AB90E8D0399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8478CF5-BF54-8ED8-1DD9-B014C2311CA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07C9E4F8-784A-943C-6C34-B050FAA72C09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36981B3-6B71-F9D7-E704-D1B38CED6CCA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9CB82E9-745C-45E8-4A78-D95CBC28FA0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176BC35-E1E3-603F-91BF-3CA065175F78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18830BB-B730-4E7F-BC84-92169CC97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0C8ADE0-36C9-4F22-8DC8-8DFC24F77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23DB937-20CD-49A6-A7A3-96944120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85F42DC-2122-4009-A566-F7656896E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C369C0E-7001-4250-85CA-0D750E60F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DB3E8BF-7DE7-439D-B54D-46DB0BB6E9EF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D05DDBF-D0D6-2364-1DFF-54BD85108AA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C01026E8-954F-7C81-F37E-1F7D82D00AA2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203F2D2-C18B-7670-1BFF-BB4F01A3854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7DDF893-C0E6-EDC3-9367-8B3130788869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7C4E6D1-2999-735F-1A56-64E39F2A926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223B3DE-EB18-7BD9-DF8B-4B753C148B3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1824743-DD41-E139-7634-F98F68466F5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1E48E5B-900C-DDD8-82AC-E89D79B6ED5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GENI GR12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C24CDEB-93BA-4F86-96E9-97FF2601407F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DDC8E9B4-F5DC-F992-43F5-0CBF9EA7C64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451563EA-261E-3AF7-05DC-CF59722E4EB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2F9E8F87-B46A-8531-9ED9-EA280C845CBA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BA16F61C-2C09-3AD6-2D80-BF9BBCB626F1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3485F6D-E6C1-90B4-C092-367618ACD8D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DE1B4F8-1235-D8BC-C31B-529B421287E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A6E9FB3-9E03-81E8-F706-46C5AF0A7DFF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DDD10DD-7E55-E1D0-1F47-8EAE093DB3F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614FB81-9198-B921-42ED-F825C0C69672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2E67D0E-178C-FE3D-E609-5908C93F06B4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E1961C49-D23D-872F-3018-C8F97654CCC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B12BE6B4-AE6A-273C-D7B5-5E763791E808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09ECE02-1A43-4269-B180-D2DB45FF7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D7D8B9D-B240-49A8-99E9-4F20BDC50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DBCE834-057E-4DE1-AC9C-A07A311B1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2283D7B-26BA-46D2-97B5-AA9FF1C6A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5BE58AB1-F422-439D-8D1C-B71BC385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B822881D-BEB0-46F5-B3F3-E84642BF4CA6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85A223BC-872E-665C-03C3-2A3B3A4E154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C0C20504-A005-276A-4A03-6F8C83747D22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9D76C23-E695-DCBF-07A5-964939FCAEF6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A36039E-A39C-BF45-00C3-0EF10BD82C3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9C839340-015E-56DD-DAD2-FD5521A1DEA8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D0E29E9-5951-B39C-DF54-BD695CFB556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FC076C25-1756-CEAD-2016-BCB40D8E2E3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41D3C0C-EF02-6AA9-AB71-62A9AAE41FF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EB-847-NJ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AF8CBD02-1802-4E0B-8BF4-F2C5B1497E0E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A752833-E8B6-E4BA-EEB5-28EA54306C4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C2C0C98-4437-41E2-6279-B931E96B410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B07C76CF-7D4F-F191-EE77-1DDC816D86A9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C4821B5-5BE2-28B4-8EB1-7E718168BE3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9F192EA-2F9E-3B61-8632-96F331DEB432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890D9CB1-D46A-C914-4C87-8D20C02FC9E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906137E-6082-6035-2C6D-6AC3A3C8A3DE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E8583A0-18E6-E0C7-4E66-806F29210290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D6CA44F-23A4-7602-8B9F-75A5600F9A39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F1DBAAE4-A20F-3B59-1F30-33FC694C631E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C2400FB-00FB-9394-6FE8-11DB8A3D3A0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F1EC31E3-7FA4-0AEB-5EAD-CD2B177488E7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0ABA61A-B55F-4E46-8FD5-CE84103B5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4EDC062-07BA-4922-BCE3-03B5A72C0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6AE7EF8-1FF0-49A8-A705-4F89CFEAB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D9652C3-1BDF-40F3-BC97-C68BAD6EC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0574193-29C7-49C4-92F3-0D4A8496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7BC1137-522F-4344-BE31-C0AD4F431CFD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175E0C5-92FB-2AAB-9E5B-7DD39DCC24F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12A4A56-76F6-2166-04C0-C171396E852A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97EF483-F8A3-F523-E3D5-72F0175F3E1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6B7DFC4-CBC3-9522-7FA3-5AE38B0DE444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4D8F63E-E026-E29E-C06B-C7CA62B437F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8957B57E-AD49-B634-A8B2-2AAED2E7398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6B09239-A04B-9482-2237-7FCE966FFE4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3CE8300F-A327-3B18-1932-E98C12E6EC2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DG-784-HV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340E59E-B45C-41D6-A5A8-DB908B67F96B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1EF7315-4A42-8F1E-C731-A99434486C2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A023738-6CBF-0DB2-1AE6-DF7C03764E3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AC4E721-CF15-2014-55F7-DCDD3703DB4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5B29D33-BFC2-2904-05B4-AF3E7169E6E1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955CE321-F415-09B3-67C9-DC4FB8552A3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33CCDF0-A120-2D1D-836C-CC1EAAB8E1A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21F0662-D089-E292-15F1-4C66A1C1D41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5D98D576-A312-3476-648E-F472225D99F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21486A6F-30CB-4E13-BE6B-3E61D91D2E7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47095A90-540F-827C-10D2-31B496873B08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1E3D672C-80E1-DD36-30CE-F9C4C862B07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224F90DB-F00B-26DC-0C86-7EA1BEEDF5B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0B66396-0100-488B-AFBA-83562396D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E9E7B78-F0EF-4D06-B940-7EED82770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C6E4DBF-958A-4F95-A79A-72E7303CB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F74F84D-4F6C-4EED-BF9A-91A8FF55B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1186D21-9BB5-44CF-9D7B-BDFD5A57A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DB911E9D-DBCA-4B3C-909A-93DD74CD22D9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ED8B76F-4275-93D3-AC02-9E646882E7F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65577D7-72B6-8A3A-F994-6B9CF9A56596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DBF2C1BB-27B3-249B-149A-A97E9E64C02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D0614D16-A9C8-B04D-DC84-D34980BAC52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C64D38B-22C3-EDB8-F754-0D3AC48D485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EDBCA6A5-5B0D-38B3-BC1A-261E1EAC6CF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6806950-D4A1-1231-BE0C-0F80343AC9B2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2008EEC-66D9-ABFA-FD23-2E207B5E39A0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HEGE HERSE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75FF5FE-89BF-4CAB-8F5B-B63CADC87089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C3FDC6C-0ABE-D5D9-4FB4-36FF76FF248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9291C688-F5ED-A9C7-0D8D-BD1FFD3EA3B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4E7A40DE-A7AA-B55D-AEDA-59856DE7AE0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BBC2233E-C1DE-A684-C1A6-E8BEA688DECB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9E53244-A7F6-DD54-AAFA-6615090FB095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C96FAD0-92C7-5E93-6EB1-526647C7A644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F7F61F2-8EB3-8541-0F99-D39A4CD001B7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BBF03918-B554-F640-BC17-4EC4125A3617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2317E88F-6383-A581-472A-4DC8CB38E3E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3DF6D88C-4127-4362-20ED-EB8A7EF3DD9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736BAF9-6918-5DA3-B798-4BDADCE31AE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2503335-356A-64C3-7D66-CA77B602B0F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63FA02B-EFEE-4F43-8CE8-B55008DF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BA475F2-0A15-4211-BC6D-AB4558459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7F890F9-A8EF-4864-824A-996DC40A4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5CEA77F-AC22-4AA9-94DE-B6E526540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8A97404-3EBE-45C6-9059-CE5100283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B891A83-721B-4F59-97F9-BF491B3A0ACB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007E18A-465C-C580-A987-6B43B56641D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6886140-535E-D16C-B097-91DF3350DBCD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B8DB852-446E-134E-D89F-1FAED874AD6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BF8822F-554D-332E-23A0-825E4E52C88C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40DB61FE-F0C5-D6D7-0091-10B5F522580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8021E21C-8AB2-7EA5-92D8-0AB37A9A8923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EE4B89F-4D7B-2FA4-28F1-2FD22A85643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223DDF9A-7D0A-0195-800B-A65F17732B76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CAT ELEVATEUR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218652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9F64DC92-F299-4829-9F63-E8FEFD5BA602}"/>
            </a:ext>
          </a:extLst>
        </xdr:cNvPr>
        <xdr:cNvGrpSpPr>
          <a:grpSpLocks noChangeAspect="1"/>
        </xdr:cNvGrpSpPr>
      </xdr:nvGrpSpPr>
      <xdr:grpSpPr>
        <a:xfrm>
          <a:off x="11871084" y="216747"/>
          <a:ext cx="978867" cy="88627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5FD9BFE5-45CE-543C-CE5C-C2F48C06E9B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DBCDE02-9E22-0C8B-924B-D1495EBD699C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866CDDA-4B4B-D29E-7C84-087F1800926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E9DD1DE-48C7-A522-BAA7-6A4352B1FBE7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0C4F056-CE91-DBD6-0752-E283F0C9DB4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4CAFBE6B-C4CB-9135-27EE-B43DD589A24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89D3B8B-B38B-2CEB-C4F2-79501AD6C0E7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FCDFE1B-5ABE-80C3-88FE-72A5ABA51E2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0F171802-6280-B5E5-50E4-F63B5B5EE96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D271ECB-0278-EE01-61D5-33A76A25866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773ECE0-120D-7C9F-0C9B-9B116CE361D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F50624E4-A93E-B218-AD21-4126B5D8A5AC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0F15320-2A1C-482E-AD69-60932AFA0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92D4D6B-0856-4B83-BF19-2BB9E06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DA3C2D4-0395-436C-898B-0E5BF4FB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037DAE1-AE0E-4FF7-9CC9-FB5E72B2A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8290C18-A514-4010-8D94-1ABA19C4B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C3AA276-9781-49AF-952E-4FF68884D0BE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0094BDE-7D54-EDB6-8641-BCD07E4D250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53768253-52FA-A0A0-E684-49A728D4961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1AF8119-10FD-8439-4B94-AFC57EE217D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C9F751C-4E87-5C92-3BDB-7CE22B27661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55FC0F9B-F2A9-C5C3-7F03-F0107354A86A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8368766-63DB-B30F-7CDC-28D033AA54D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45F5FF4-C40C-BEA4-78B7-6A1E73763A5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F9999DA-7246-DB99-28E1-EC97C9E0B60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783-BPS-44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B196EFA-37E8-4D24-A87F-243EE3635246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FEECC1C-302C-9115-18D0-E8453574A671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AE2BE700-EA81-5C73-708D-CC81E1686E80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8A7A0EE-D064-CFA1-5759-134C58D640E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D594616D-02DE-4903-4B0D-CFF28AB6467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DC851D4-1AC5-D288-5594-6872A051C83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6EB5DDF4-C95E-16CA-20A1-F44169BB4AD4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F00C24C-3615-4B08-DFA0-C95B865C492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5D8168B-1F6E-894D-3C2F-492E083E21A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A1F227D-F866-284A-14AB-38B6DEAF381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ADA4E17-2780-4763-5F92-8092C4D59769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D8DA376-1E59-63A8-FFA9-7C45D86E606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BF1F581-2388-F9BF-0356-56A528B42AE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1EED58C-CF82-4B52-969B-18D7B9E66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B614775-F06E-4CA2-8EB6-23C748988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A6F548F-9E34-4C2B-B38C-96ACF0349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5460F3C-1857-4352-AD4E-282DDDAB3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9F3F7214-87E9-4B88-872F-3DBD1293F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03EE619E-136D-48B8-B31A-094DC2F95EBB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F674353F-0C8B-BB3D-BEAE-3EE654DAE81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E99274A-FC72-E442-5F91-42B37B4D194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ADA0CFB4-CC05-382A-6316-1AF37B6F52F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69C5C4B-E323-DA8F-7A3B-7594307A120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8D997BF-5523-E2AE-C011-EE887E08A7A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69500B0B-3488-A46E-11BC-70E807871037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C33C5A5-39A8-8590-81ED-2EF6AC16DC7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FCC83761-0C6F-9465-2B27-3F278191C1C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AX-425-YE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922182C-DE59-4562-BDBA-B6D66E21AC23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DD86E86-1E19-3821-8DBF-2FB4F06CBAB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BA5A431-724A-DF42-2763-F300A5DAE51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CB43729-2FAF-4D76-B5CE-C8ED3EC402BD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832B1B7-DA78-2604-0873-C9B6B8E71CC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7443820-0A4E-A6D9-28C2-797B5A57D61D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BC7C2E3-9665-0262-AFA1-A36729A0292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BE04116-54F6-5DED-AACF-0DF6104F1B9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8E86372-6C52-350E-4529-9B44CB95E93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B304F7D-DF42-386A-CA69-F9C16D14CEC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F2B261D-C813-1FA3-BC88-622B1584329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F12CD61-2CBB-F1B7-BE1F-33B7FF8DAF3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B705DA24-7FB8-1651-9A65-4240B9FB402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D740D4D-11BB-4088-B0FD-7EA87D122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8086F0E-F8E2-49DE-A9E5-22B1598D9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6ED5F89-969D-47F5-B119-6DF2BE389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1060DF0-D824-4D2A-928C-6A4421D6F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C1EF176F-18F9-45FB-B947-9C5A496EE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ABB3323-4C1C-4AAE-9523-8D9A2575FC0F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40613255-C2A0-9E38-DB78-2B94B87256D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F1F57B3B-E282-549B-E207-B71F4D75CEE1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438F722-7A5E-DC44-FDC3-9901003EC00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D5AA836-B96B-A035-FC23-52415E69A32C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3F9B2F5-46DF-5FC1-856A-D7D0A20B7BC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025F78A-FE8E-69D0-80A9-3E7735E4EF6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AC0A28A-B188-333F-28CF-E15FA73959FC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F39BB72-066F-E282-C3F8-38405D91B9B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EK-800-LK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5749694-A8DC-4B20-9B80-463E8A85B0A5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CDDAF03-2448-F601-9C9F-4541FF59DD3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0B3B744-4947-3A16-DCE0-91950F45A9D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D3A34E0-1584-943B-8652-32798592517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97DC910-C1D9-FDDE-C879-AF03D422E154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797262FF-B533-3E0A-8D37-70A347D83C0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98DDAB93-BEA9-635A-DE79-86B86109DF0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9B71AF6-F9E5-16CA-EAF1-684C6C87991C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4E055BC-0DB1-7E51-738A-E793B9696A0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73127C7-ACCA-892D-9607-133C604A910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B113D09-1B7B-7B52-F932-C3650B27148F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D509CD45-7C17-CEC0-9211-8E487E8F8FC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6B7A255-26EE-4833-C425-217B850B8B58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CEBF1FD-7CEA-46CD-828F-200BA1E14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5F1CFD1-D044-4AF7-A767-72A4F37D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BA09474-53FB-48B5-A3E5-76EAF172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A4C3A30-2F1C-4226-9C90-1ABC594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62C8E4B1-2E91-41CA-8767-9D26CF586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5A44C78-C7D2-45BB-B9B4-F6C7AAB1A311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8FF5EF7-3D0F-863E-1BB8-106F5A69C29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2423374-29CF-7F34-C445-2B9BE9C3AADF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31C3314A-288C-FC43-2F23-D439BEAA2DC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E11C77D-7E8C-DC50-7E61-41AFAA2DF74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17A13C4-6A35-DC2D-1E84-E00C983E0DD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A29980A-25AE-EC68-FC77-392673E1293A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C25D0E8E-DF57-6AAD-1BE5-62C786024B3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AEA7570-7D34-A6FD-4533-E578B6FDCE9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VTM 160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01F60BE4-707B-4F28-8336-396473852DAA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1BE06B1-2C8C-0D78-87B8-75FBA9191F5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985DED35-9309-723D-93AC-7E95C9F8A93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B71493CA-E376-E8A3-C04D-97C5EB5EEC9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A91290F6-D564-E950-8768-C73C6FA5AE57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8D7982D7-9456-D0C4-7C02-EDFF6057F5F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2BF21A94-190D-438C-B726-F8A88399E4F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C79DC5F-EAA7-B7D1-4B5D-5F480ED0095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2AF628E-61E6-82FF-FD91-12A9F8AEB7C9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AE04C4B-5D83-B9DE-DEC6-2BF16CCA537F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0771C29-9FFB-6926-2361-4713E823F451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C19355A-5D1D-AFFA-6586-0F28C9646B2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75340A1B-29A6-966D-5418-A8614A05A47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9E7470F-56A8-4ABC-A3ED-F0D30E71F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B2B66E5-7253-40F2-AED4-06F643502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1CC3B26-F872-4B08-BF8C-148AE44A1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48A9BFF-617A-4824-B50D-7316480A2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CC7FB08-546D-4967-BAE0-6869294CC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F3E1F6A-AA3B-4E6A-A555-2D433601DB02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273C3EE0-1E5F-7D8A-98C6-05B00031128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B2FF7D1F-5F76-FA3F-0ECA-D6564A5BE71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9BB0BD2-722B-DDAF-750C-41F2FA7D6414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9952F1F-1C46-6C1A-9752-18E306B9E99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5007B01-F384-283C-A0B9-552F42A93D22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FDF1FCB-CC5B-631E-3789-AADBD1557F2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84236A0-4D96-EB41-11F3-FE50AEDDE0B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085D974-6810-4124-B1D0-D683DDF6B71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241-CJJ-44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78389152-C26E-48D0-ADC6-DAAAD1BF6B77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9066208A-9B8E-2B50-EB6C-B6217C4ADCB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E8651B3-C659-B2A5-078A-6A899C8A0DE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E989A89-7F2F-05B6-AD33-FB0D76F705A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9C66D6D-70EF-BC9A-3599-5FE54C0D83FD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7751BBA-14B6-DDDA-189D-2A4458F658E2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5ED2726-7A36-D0AF-AFC1-A472520FB7A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512642C-D331-CD88-8DF7-34326A53040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9FF647C7-E0B6-FB77-1B95-53DA4E52C13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0A3E84B-2339-4519-4EFD-32E82A69178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B75F6B3-111E-261F-CEA9-933B62C46F6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144A53D-0604-4207-FEAD-541676C2CA4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09D5D24-16A5-4F19-8B44-CB59CC77ABC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ACD37DF-611F-4C1C-9764-635351F28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F3B8D09-9763-41D6-B4A7-6A7B14AFC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AC4FD77-49F5-4E05-9CBF-04745469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E7C5AB1-7BB6-4DE3-BE8D-463CD8CCF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871A630-C583-4B45-BE68-CA98648F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D0778D7C-DD50-41D9-BD61-5CCC28865C68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53434F8-75EE-5B3A-3785-540F40C6092E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C73A5D6-E4D4-3850-0EC3-BF21C8A5C386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583D7CB4-DD23-5BE7-2199-155C375E638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A2EF28B0-E066-BB17-A46F-16FD428678C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BF45091-8821-53A4-DEEA-76878D6178C2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53B5546-CA98-7087-5938-F944F4FD9A7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9492D45-E84C-5029-94FC-42086735AAB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7944A831-C4C6-ABC7-535C-7733883A18A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Tondeuse 3060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93FE86F-E950-460A-B323-46BD23C3203A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0733223-D374-27A1-CB48-E1A04A13496B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AAB6CDEC-5C1C-80B6-8689-1A6760BBBEA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F228F04F-7423-673A-D530-0BC18D9D06F2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C78E6A0-A41E-8690-E2DB-BA7EF4AD37DC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CD51C189-338E-5EDC-A332-36CA7C79A2D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D4A1D6D-F2C2-BEB0-2971-714F9997BFB4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4E846D8-7D98-E82D-8281-DD152FEE7D6D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2D36CAC2-833A-BDCE-CCC5-81991606D6BC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06D40769-FD52-BC0F-805E-BF9D5897975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8558EDC-3B43-D983-EB4C-30FA77C1D0AB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A73B8521-2D37-6DFC-45EE-5E1AD0626D04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5CBE3C8-06BF-E521-0BA2-52C1B3378ED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D32CF57-1998-4820-BB78-A1FCC29B0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1ED84E9-83A5-48F3-A7B3-674E4E77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BB8774A-6D3C-4326-93A7-3353EC92E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C1F0E1A-A93B-4383-9C78-1876D5EE4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527A035-5F80-4E6D-B547-D7FC22A1C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E04155B2-0C1D-4AC2-8820-B01B2DC1F9CD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6FAD3F2-6D15-F0FE-7B67-46C48D2A0EA1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E100D1C-8365-A443-532B-E10702E1A016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88E4B84-C56F-DC6E-5604-51121ABE5EEA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3C95A86D-A461-58E8-149B-A3BF02F2DC09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5AD159C6-C2A2-561F-AA93-9B60E4BB6D11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E2794217-1632-C59F-C609-BD6FA46B780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599DCB83-36B4-C48C-AA0B-56A23D50FAD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DDF943D7-BFA7-E154-1676-0BA8B0CA0BB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383-AZQ-44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1FD46844-6038-4E80-9309-A42ADC8F801C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A8BD4D69-51C5-AD82-3E2E-D87574085AC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2C004E3-2548-D04E-252D-18732E86744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B39F200-7FD6-F83D-FD0C-D292080D3802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4B074B7-1115-47E4-07EB-B1CB82C8998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8755404-6575-249A-EFB2-3C4A5CE11D4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A7283CD8-FF48-226F-7C9A-D89C362B208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4E612A83-85AF-2F59-0804-DA0733E873E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D2BC98D-B3C7-B790-29B1-FCD225ABA0A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25FC8E1-5FA6-52BA-4FB0-2E82AE44F795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CBC406D-16A7-5C1C-05FE-75A35462E691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8A81C33-FA79-5CAC-02AC-95B5B5096353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C78D9119-817C-0259-E405-5DEDA1B82ECA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71385A9-50F5-4E8D-BEE9-B46C4F8AF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67AAA2C-1AEF-4C96-9F88-874FD2A8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39FAF73-5697-45D9-BC1C-8993EDC08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4A5ABC1-0480-43E5-8F3E-D0015067D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B64C55B-C93A-43D6-973B-8AE02A9BE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6B7DE0FE-F3E0-44BA-9753-D1D8FBE02D49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1F7FD1F9-981B-9749-CF1E-E402AC2839C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C9C33083-FE88-DF3C-9B1C-D5837E6E4D6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7853623-F0C2-BAC2-B187-D07A701EC56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5BCF27D-02B5-B1C7-F622-461428912699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F296649-0CAA-0249-C713-8CAC8094755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5B74A03E-59BF-4CE0-6203-D6ADE5904024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D3D244C-5B1E-87B4-CC1F-2A9A83C4461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295F7858-AB24-2C63-761C-0EC552C6F4F0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FY-347-SM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779C7AB-AFA3-44F0-80A1-AAA738D992EB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2ADCEFE-89CC-07A3-0748-A8ECB235DDE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A9A5180-E858-8514-9501-3FC8CEC6A644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548A8F9-A79A-C472-6B23-52E88F8D44F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D2E1596-CB5E-FBA6-6CD9-22F0171E34C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5BF4745-BB6C-B294-4244-1B8ABA72E26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086F2ED-26A5-51FC-0A56-34DDC7D81A9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220D69D7-BA68-7A9A-0988-6366218E2CC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BF01CA8-EFC1-55DC-04A9-5211B8A6BEB1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5046BEA-3C29-5FE4-815D-59427F68A2D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AA252C18-0AD0-9A82-250F-32614C298D7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60737F4-4D0A-59D4-AED4-048E5203F3C6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EF11CF2-CB6A-29A0-A094-039516435361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9B180CD-3B84-4362-8542-4A5428971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7EDE552-CCE0-422B-832A-4C31E2109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74454CF-AF57-4D96-8648-3603831AD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2207F8C-4F1D-4F67-AEA8-5D16F5599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96BD093-0C40-455E-A479-4E6016BA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4F87C63-88B6-47CD-8FA4-F1A12DA459D7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37B3F4E-5FF9-8A34-3690-90E047B24E82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D153628-A1D1-DA42-4CA5-E5154DBDB5BA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B08A444-E476-7702-0226-CD7EFE60B7B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BB56711-2E6E-BBA1-82A2-9610F027E56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C750021E-4579-7D06-B9CC-E5FA3C20AEE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1EF8F80-CC6D-AF89-D171-9C67DFE93D9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C5BAE15-2B00-6EA2-6EC7-2FAEB881609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FE7366C7-CE2A-A206-070B-F2492F4198D1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782-YB-44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90B2629-9F43-4744-9CC0-BF41E1EBFDF7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EF00DF9-2AAC-6DD1-A5C4-6A4A5C18A724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851B0CF-CCBD-FE4D-C38C-29E582BBC95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FE2F8609-5D84-F070-24A8-ECE135008497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CF752A0C-61C8-101A-FF5A-EC682E9BB07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982BD9FE-1E9A-E70C-B5D4-A842D1DBF87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6C66E59B-543F-31B8-310C-21C5F33826F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1C800FF-842F-1A67-0AB9-B7EC460AA8BE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B71D5788-AD9D-58D9-9A42-860DAA0CD1D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BE76379-A21A-64FB-31BD-8662FE8197B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01BD254-394B-0C4F-86CD-68DB219FCE3A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D6237A0-D6F0-5EA9-2BE5-92B735EE8AC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5E6D6428-62CF-92E8-1193-66453488C5E3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6626BEC-69B2-403A-A3AB-ADBDFBB76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6A342FC-37C0-4BB5-B5DA-24D2C0A01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D6624D5-8988-4457-A87E-DA4C3176A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214DDBA-CDA8-48E9-9F8A-6D0C4382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30502BD-1076-45BD-8F89-13457DA9F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C4708BE1-7BE1-4761-BF1F-21FEBC1E2365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194A48B-0D6E-F1CF-ADEA-A6753503010E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85CCFCF-4FA0-C1A8-EA28-328E00A59D5E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E31E450-145E-9D93-E003-BB098E375DC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56656FB-931C-C377-E1D8-01C9F353A0E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35F7FC0-1FE9-0484-8F2B-9DBED33EBB8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62ADDD4-0B87-B1BC-6C6A-3C8F632A25A4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658F690-24A3-51D4-0160-3ED995AA9A6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428CE00-FB6C-0A63-C2E3-48B916B33B3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Manuscopique 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7A5A76FD-AF40-4D83-B825-7B5332F79C94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05F6053-4E76-91B2-5EBA-970FB1C9A13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C102773-AEF2-F64E-373D-8B180E2DEE1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8F9E9DC-F558-2725-539E-7CA1B19CBFBD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8A9EEA2-6E3C-67C7-F0B5-9D736AE97E1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876CC835-78C5-4890-946B-58A57470BF43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C7A3632-6C20-D31B-15AC-0FCA6C12038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3CD3C1F-6669-7437-D18C-60F2CE45F43E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88BB381-6273-5177-72DC-8E14B9801F6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0CBAD23-9807-F3AD-7A54-DA9BC2B93F7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58EEDB65-3DD6-A64F-5E6D-0E6BA3E911EE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D02E08A9-27E6-7289-666D-40214F70F5A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FB03CC6-CA65-1603-D0F0-F246135CD265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1313331-0FE2-4AED-9452-025D72BBE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FED87B1-813A-4100-B5BC-212F89F53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BB0E244-33BC-4B14-BFFB-736BFFEB8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E5FE4BA-2CF6-462B-86D6-293A1DD2B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E1E8E2FE-110B-4E48-9370-7EEEC2413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590AEDB-3F6B-4A06-A076-8A54CAA1CBCF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D1D58A5-C8C5-1BC1-8B0B-A0793151750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53D6A6D-6CFB-A6C1-05A1-5C0685E6DD6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9BFD634-C65D-6903-35DB-66091641D60A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2D7091B-6AF2-0A8E-86FC-5EF06D232E71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1BFEFD6-07D3-3126-6276-7354C0A8210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44A22ED-5EF6-4FE2-5AA1-A602314B8DB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4CEB29B7-DB70-95F7-FE65-0CA2A7A9447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0DF518A-11C7-49A8-8CD9-004EF52F4776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CAT MINI PELLE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216747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AEF2355C-74AD-4F0F-910B-D37D1C0A7786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AFE2E6D3-7BC2-403A-8795-78B74F3E127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FFE5840-776B-2924-33A0-3238AA96FE2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D06F21AA-C5DB-93AD-2AF1-6987FF05029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15121C59-D52B-F882-92D0-40ACA0D1247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EFCC82E-F35B-F686-0B6D-E39721AF2D28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AB1821B2-2F38-BEA0-0ED8-1835766B6CCC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1903B63-1FFB-FFDB-039A-42BC2F949A9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21104FAB-CD96-9ED7-493C-146ABF3B317C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6B9E208-4353-5B66-D15B-5F2390DA641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98D572D-D0CD-E1FC-E6CF-91E74F1DEC6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62522499-B997-97C5-9E6D-705964CB6461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05A97D9-34E5-4444-56EA-F55100F9F76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C064A43-FB41-410F-A576-7A39277D7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A98FDC4-2F7F-4542-95C4-0BF2F2350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2C17B28-1366-47E4-A494-A07B68605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1D590C0-E751-473C-8892-1F596BEF7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3B218F3D-8452-49F9-8503-35A3DD602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680C2CA-43D8-479D-B207-CC62E76763B5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781972D1-1AB8-1284-1859-E96D5799863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6D089FC-C430-FD26-B2D6-165C81E4DB1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73B99A8-DC98-4A0E-B9D7-7BEE3539D2A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9E85900-09EE-120D-3BBB-89437D14F03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0DD810E-BC08-0394-5D6C-1FAA317D4AB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34089B7-E834-171A-52F3-DFB65C8DA27C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4E5C280-7C98-9B17-9624-6C2837D9BD5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AA6306E-D46D-CCAB-A28A-6FD29CBAF71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FM-250-NY 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40614D8-C964-4E9C-B9DB-5F78E25A2EA2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9A3457C-23C1-40AE-AA05-41FA239F2BF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A7040850-37BF-99A9-B8A6-1EBF243358DC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77E28F7-E520-F438-2177-333261BDE80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234F03F-22E7-C770-76D0-8ECE0EA86D7B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73C45F32-5589-BB6D-7C70-92EF4BC92E3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8DD04A01-E16E-CA92-DE7A-EB6B10A1611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23A5D2EA-A438-1E3A-67BA-C7FCC2B6DE9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4FF09BC-8B03-4867-F7C4-2BB4AC31E02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C289390-E369-1ACE-E7C5-DA24E70F1AF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4744A171-D8D3-C9F1-93AB-C2A6EAA37A8E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7511E4D-5630-B134-7F5D-5D1B24F1D8D2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71CE7B71-8B83-A1C3-A619-1801AE3B87C6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8FEA54D-4028-47DA-8448-6DAF91129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11FCE99-4C92-4EB2-998B-D91F3A28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CD48D78-65A3-4459-8ECC-B92011CA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8A59C92-FFA0-4C6E-BA7D-E65FBE12D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637F7F9-E5B2-4361-A43E-80FA4D931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0A77722E-0410-48D8-B737-BBEA7A682BFB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B06E785B-0F1F-3023-BBF2-16DA00A95FB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CCDF83C9-A079-C752-500A-EF9F7987892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72B0D8F9-7046-AE64-1D08-A507BA3A763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124464EF-9F4F-767C-3582-C52288DF5CB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8A2EDA6F-677F-4DFF-D9BE-E076E09FCB43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D3EEF89-5D83-8F9C-1532-76923557CD40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D62896F-AB82-F5C4-CA4F-6B7223BB50D2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D42A974-A04B-9116-F063-94291F71F41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Aspire feuille  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8EE1D16-3ED4-4421-A1DB-4F5566B6BF1A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F494E418-25CF-BF0E-5BE5-BA8525E1844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2000F05-C3AF-4290-0DF7-B31FBF76AD5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10E170C-EE54-A4D5-8D13-9A847A1ECAD9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3A3D495-CE0C-0923-B658-56817FFC655E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BB24EE0-5956-BEF6-062F-E7B9EAF2106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AB9B3A61-00C0-1B23-DB1D-1AAD7EC09196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558FF06-D0D9-18BA-79B0-FCA431FD9B8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73296EE-DE57-06EA-2B8B-6D50E5C01BF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59E11C8B-BEB3-1818-B570-9EFB6788EE3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E58AEF0-512C-7FCC-1FFA-ACE23919E8E3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B3D23A0-51A5-3E01-2D6E-ADAC69D7D1C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91A30BE1-C08E-30B4-1A7C-F24AE0A47DA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C955BD3-C3BB-42F5-957C-8A137E5C8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4041D9C-4D76-49BC-838A-D81A7B5B9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8048E5C-A38F-465F-81B3-36BE939A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46BB79D-89B3-4CDF-B1DB-A7D4C4017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2C9CAA6-115C-42FE-A34A-CAB22960D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AE9ACB4-73ED-4D1B-A138-538211F6EA69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E09C3ED-55E3-D4D6-0CC1-74490CC4CAF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815AC7D6-1AF1-11BF-07CA-0E1F17A5E7F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64CAFC5-FB47-4693-3C78-BF2F7578B9C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DCA53D97-BC73-D5BB-BFDF-3C0B6A44D74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64376BB-7877-13FA-0E7D-A9DF1B72B4C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C2E5E7C-5AB6-E604-454D-754E9A24CCB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DD56057D-0454-15CC-5D5F-F9D1B728C16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45395583-A624-2743-98FA-EB7C2D489058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FY-093-MV  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6DC0E50-02EB-4551-8BF7-121498370E31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FA6CF747-E1F3-AEC5-46DB-C6EB5B000DB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2701A62-FEC1-B536-78B1-87A1998318F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5FB92138-0504-0E65-3B16-76264C39191E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C1EB060B-8DE4-712F-9CE9-FC4EC554684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70D6E3FE-648F-5C3C-8B5B-BF14E3BA3C48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8E7658BA-C2B2-C599-3FCC-EDF4F4F0F12B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A392433-79F4-8906-C301-43E201179CF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5C2ED468-2265-5E47-DAAE-36D7113A4F5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002D1409-5330-72AB-18A3-0224B36BC3CD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9DEC676-1610-73A5-AA72-988EE1A0CD26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38A2FBC-B812-DF7B-4321-875757DDCA0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50B5ACA0-2C42-0225-0044-52B6FA4880F9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7D3AFDA-265F-460B-841E-497084617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4380488-28FE-47A3-B6A9-B37D16072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C6E7A91-A4C1-4F5E-8569-7513AF193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074BAA3-6E8B-4332-88E8-FAF68F66F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227D58A-CFD4-45C3-8D2D-F38FE084B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C9B27E83-25C5-437E-9D07-A70E4A0339C2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3B01625-4E7E-1D23-FF5F-222053BB26A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CFD3393-371C-A4CA-AA35-B7279C781116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62639159-939E-9B2F-9F19-C9FC49BFA04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0607F5E-ED67-1A1E-F140-6FA06848926A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C92B54DC-E576-0DC2-B2F6-369318FEFF9C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FF739865-F2AA-A034-BD3B-B1300373B09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7CCBF77-DFBE-40EF-AB4D-F2378AE2DBC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6F95C5CC-42DE-456F-668C-A0B7D8ABA29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BM 14.22  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E90C585-25DE-474A-B22A-B19CE09921ED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8F14EA3-6B52-742F-D602-818165FDC31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B446F7A-2835-6E2D-2F2B-3B6C0786428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017F3C8-EA16-2F2C-EC04-67AF37CB58F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DDFECD7-CA44-937D-0D61-7810089C875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0ED4632-91B7-79A2-FC24-4EBE711EA02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E47ED36-0013-F151-9545-7F8E6F9BD28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CF1183A-9F26-2938-8761-8FF324B5B4A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AEE1BB5-9EC7-CE07-7090-517505139CD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39DAEDC-F891-2145-BA2C-D4C407BB52B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ACEE87C-B8A0-7EF5-235E-FD6A4204448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7D80D64-5A61-8A46-F978-3E1A78167B5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0B21B953-03EB-66F8-FFAF-780130C99CEA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1EEF679-98FF-43C9-AB86-5CC3C83C5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F22D4D1-1838-4577-96D1-186E753D6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8012587-4DDE-43F6-8474-CF9F11DB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A01211D-D07F-40A0-825F-4D3271AAA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F5A7F90-5267-4765-9837-0D424C92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CAC706E-F818-48A3-A05B-E15999F6E9F7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BA35A229-DDCD-ADA0-D2BF-C6CDD576E9F5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63604EC-B51F-D2D9-8CDC-2F1C2DAC67A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723D76B-6948-F477-7196-334F7CD907FE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C91BBA9-E3FC-6DBA-1AB6-F4194FC26D7A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D23318E-6AD3-D5FB-3FE9-3338C1F96B0C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1D5FC60-40FB-F989-B46A-54F6B495BB8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5BE9F7F0-5FA3-2AA2-0526-4391BAFC704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7AC3473-C322-8098-8EF5-B498CB5F08D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M 57 t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70B71DB-AE64-44C4-8ACC-C4D93F7AFAE9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C7289E5-4A57-8D2B-94A9-DB87AEB45B9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EDB8EF1-BE70-2385-72CA-ADF81F82EB4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0D1DBBC-D7E9-87AA-96B7-B19D030C34C2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FD77922-5929-DFAB-8CE2-BD9E598B6C3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20E2AB81-3C4F-14BF-A109-85EB9D69DE8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28E65CF3-1C5D-1A56-9783-68B94A16AF8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E35F88D-84C8-6EF4-4E28-AC4E86B3F07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B957FC0E-5C33-F5CB-206E-AD6D17EF274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BF0001B-5C70-D6FB-05A3-F824B527A0A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7FFAD65-09EC-F308-CE03-61187A99FE54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227457B-0A10-53A0-0C49-C8E403212DD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771311B9-7E47-6FB7-6688-F7BF23AF85DD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E0049DC-D84D-4F8C-8F27-F8D49841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EA68727-7113-41F3-BC28-9F59F440A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DC5A188-A414-4A76-B1EC-CF91EF849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2320507-D804-465B-9C30-1C46A7D03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1CDCBB9-C9EA-4019-A089-DDB0130F2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2527FB2-6A14-495F-93E7-E6CB028768E4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815D1BAB-AA50-865D-1FF9-E943B02FA64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8DF6BD8-CFE1-FD23-C6CA-F19FE6070455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B09785A-0A7A-475A-55BC-3FEBF12F869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1D294E3-6D9C-BD4D-FD41-AD4714625A5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0873A94-5350-89C9-FE74-F186D320203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C396E7C-28FA-3DDD-3A13-536B2C1C361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513CA11-A0ED-053F-9705-6D4DC277B0B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3D2D333-712D-EF00-AB58-6EBC4E2B66E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941-BAR-44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9EAB81B7-404E-416A-9E8B-C0F3F9CEF41D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3C7B211-4A7C-17AF-D07A-5D83D1B2B71C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57F6F7A-B8B8-976D-0E78-45B74ED8BC6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C5AB986-59D8-C4DC-ACED-2D513BB0E0FA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8A64E5C-AA83-B0B0-BD0B-E8964AECCB39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727CBCD-29A3-971D-8551-3F1E2D46136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01AD63C-7971-C593-C376-469EFBDFD04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F247150-A39D-5D77-710E-3874CD020D1E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A1E9575-9486-442B-E951-4F30DA67163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404F902-4D40-ED64-1274-B7806BF97EE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50337325-6711-E3E4-A973-6C19AF3D5D6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7F73421-3958-91B9-6BE7-5A5F86DB19EA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BA7A7A4-7496-601A-712E-A895924B044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437D040-C5D3-4A4F-A736-098F52355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7CBD574-7AC2-4C14-9AF9-F12DAC190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98D57D5-A783-4910-964E-759CD63B2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A86C52E-341D-4F09-8A06-7F4E46613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63A96F3-6831-43B7-884A-4A032E444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429EB1F-D475-4575-AA93-300DDBC9073B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4D15C427-8BB8-8E17-E287-B78FD50C8465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1CB1E12-679D-EEBF-94D9-48E9D84974E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886C532A-FFAD-EA13-5D15-FA0D84A5DE49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FD5FAEF-E3F5-38F6-5D42-94E18114477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8F4870A9-C6FC-8B81-FF0A-1F3430C4618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A04AFC6-99F2-D218-0F8D-F43B37F2ACC4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8B386D2-E564-77CD-67A5-C5EEA33A6922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3D86427-80E3-5805-D990-306DC8649D2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DH-206-AZ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0CB14B8-8CDF-4EC1-89F2-72F076254203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0B4E2E9-61D7-603F-613E-DDA26E6AF94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F12AA07-E8CB-97B0-2A2F-0DD5D01F623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632D09B-DEB9-BC72-45D2-8C286646190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67EED25-1365-855C-640C-03F175B1619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B7C965E-042C-1144-72A9-37FA40EA9AB4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64D4E564-A9C4-DCE3-693D-5A26713039C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2E3039BD-8124-4543-38B8-2ABD65860D7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7A10CA7-ED10-66A5-6D1B-85B13008960A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97121A8-1D96-FD7B-C2DE-576064494A0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228F0A1-EE17-DFC9-17C2-E9FA995090C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D988AB7-16A3-FC0F-624A-4C1FBC487958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C21F750B-8113-9D94-5DCA-8521DB8E198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B2D2444-0A62-46C7-9518-45DA47D85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066051B-BFDE-484D-86DE-520A3824F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058C6C0-D139-4AEB-BEB0-B28C05439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7D2A263-D6C9-43D8-9989-2585846D4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FE9DCD8-7AC5-49E8-B8C8-32C5522CC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913122D-043D-4DF9-96E8-F7BC43579A6E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A7BF48D-945F-C7F8-3325-E2FA8487863B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2DC092D-0EF5-43BE-36AE-5531F6CDC45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5289277-C60D-5E7C-D8C9-D255019E62F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C1559C4-A89C-9166-2C15-408C51C584A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9FC89EAE-231A-D358-B227-CED814CDDA3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67F913D-F68A-C9E0-18F4-AF8C4C7D2B09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DE116EBF-7176-26AE-E13D-549A852881D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B8DED07-90FA-C318-C126-2B4982A320E2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DH-710-PX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DCAFCD5-9389-4B16-8FBE-A3E6941059BF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D6013DF7-8A2D-59CD-098F-FD2C45878BCB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BF888E9-1F65-FDDD-DD8D-1E3A1EE3CD9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2E443035-0D0C-9CFC-E463-4B986FB5C1B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481D075-06E9-0AE8-9FB5-F3F124A7C79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2E03D248-6889-4438-9691-FEF76F2BC19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F8377EE-E468-25AB-9DC7-7DED684E472E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3F0D96F-FB4C-D1BE-0484-998AD8F082A5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12C03E8-D3A5-05D5-5782-A65C6F334E41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C64473E8-5D1B-B80B-BBD2-5B35C3E31C8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F3D3817C-92DC-FD66-4943-D6E6B2D16EE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156C3373-1551-FF14-6E79-0D4F94847912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7CD01ED-96D3-553F-A500-8634B3C0B43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9F7C55A-B9AC-447F-BE56-D88604785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B07A71C-6680-45AB-8197-AD1C15A62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4D11BF2-2C60-4B58-B689-EE5D96860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9EA161C-1F81-4F1D-A045-B2A03579D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95CC08AF-B370-43C9-8269-39A4B786B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A255B81-8D98-40F5-BAA1-4904B4753DDD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0EB6ADB-AB5B-953B-63D4-5FAE9FCE1A3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3E75770-A30F-0C09-28DA-BAEC012C62B2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C42E669-14DF-F3EF-5A78-55A2C7DFF11E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EB321A8-0481-1AAE-1905-82BFE4846DE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D6794919-B2C4-DFB6-C720-70206889055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3ADD348-F9FE-4013-4A92-295991B4BC3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3749B00-28EF-E3C4-1816-9A9248E3A48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059C50F-6C10-0650-EDCE-23F87310055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758-CJV-44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49C5CC3-456D-4F1A-B0EE-F36189C98273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4C75634C-0800-3C06-BF2B-F35037A4E12D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2FEBB19-45F0-B513-AE35-1D22B64ACBB2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61077F3-786A-2E8E-58EB-36592233BA2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17A5C602-E35C-4A7C-BD76-14401D3AF04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BFEE248C-C63A-2244-22E4-FA1F70A55DD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03867AB4-2A02-7A83-0E8F-F87FDA87F1E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6294529-EBE8-B06A-ACC1-00705F36C27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4875C2C-246B-69D4-ADE3-87A47EA21D25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E6483FF-6B70-9167-33F4-37D869AB39D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4A2388BA-668C-D045-C2FF-F9C0EDEC594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4BEB1950-1F5D-59F1-40C4-AA961C50BAB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432F466-8E2D-576B-2F73-15F7D4FCA713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8715406-877C-48BE-BFE4-B4A38DDEC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9656B65-E9B7-4041-93DF-418F65CC5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57663F5-FC11-4E47-9AAF-5DB5DF3B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EF25B79-8612-4A5A-AC39-C640B1952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88356DE-B933-4473-ADD9-E5E43C9E2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A94472B-A887-4CD8-849A-67560B231C49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3AABD06-D7E1-8FA7-0717-EC6D2DF063D9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0C3C9E5-BF07-5357-FCC9-B398DD1513F8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B2D06B4-D9B2-EF76-CFE5-0648A75E424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1AF15B76-75BC-FE0B-C0D9-A4ECE3624DE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978CC9B-B8B6-97DB-BEEF-BDF0DB1278CD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4D02B6E-6B58-EA10-69BE-4356DCC451B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04F1CC2-173E-F0D7-6C68-4A26C062B24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44938C4A-B895-BB1D-F6C0-C0174ACB083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FP-419-BG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05B68F39-1D25-49B9-946C-D8BE7700CA08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8FAF789-A929-BC7D-0931-3F5937922EE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B6722F01-3B29-94C5-347A-6F316FBB68D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1B82F8A-027F-171A-6219-14EA6406F5E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C5C5D57-93F0-4585-2D35-0DB7471EA16C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B358F2B4-0AFB-C3BE-6B52-314428A1E8D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703BC24-E59D-89AA-0F64-7BD34A87247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37ADA58-5CB7-5F8C-CBC4-6EA5457804E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57021AF-4565-FD96-DFA1-965F51505E0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F6D16D4-EC1E-B51B-90F2-2F5FC1F873E2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E27F950-65DD-8027-31BA-E9B84AB6CADB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894785E-BC1D-5C68-AE42-639D57FC8278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7E907016-FFBC-CC97-3AF3-7050DD07BE5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39F7E77-6273-4AD9-AFE4-93FB19BD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59401E8-02A7-4F1E-9D3C-5289D318B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3BB14D2-7BDD-406E-9609-C696F9E89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14ED343-8DEC-4309-9E52-8028C4F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D4D5A0E6-7CEB-44D3-8104-2D946978F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4AF504BC-9F0A-4FB0-A8C8-1BC15F2561DC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6579541-67DA-EDDA-29A9-75110244CBA1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7574A46-03CD-F42C-DC26-F183D3BC6261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8BFC02E-8464-7105-76DD-F2C33484AFB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3157946-1469-7DC6-0151-1937065A4F8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83375D98-91FD-23D1-816C-4DF5DFF2E14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CCC677DD-082C-EFDF-DE0B-781068D4AAC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0694469-89CC-89F6-ABCC-8E7AEDB9715C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55EB4AE-D211-03C3-DDC0-11EDBAED9673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392-CBP-44</a:t>
              </a:r>
            </a:p>
            <a:p>
              <a:pPr algn="ctr"/>
              <a:endParaRPr lang="en-US" sz="5000">
                <a:solidFill>
                  <a:schemeClr val="bg2"/>
                </a:solidFill>
              </a:endParaRP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220557</xdr:rowOff>
    </xdr:from>
    <xdr:to>
      <xdr:col>11</xdr:col>
      <xdr:colOff>212725</xdr:colOff>
      <xdr:row>2</xdr:row>
      <xdr:rowOff>288502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F61D9E0-6D71-4801-94C2-59BEA245A8B4}"/>
            </a:ext>
          </a:extLst>
        </xdr:cNvPr>
        <xdr:cNvGrpSpPr>
          <a:grpSpLocks noChangeAspect="1"/>
        </xdr:cNvGrpSpPr>
      </xdr:nvGrpSpPr>
      <xdr:grpSpPr>
        <a:xfrm>
          <a:off x="11867274" y="218652"/>
          <a:ext cx="982677" cy="88246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C4AB25D-FC21-E479-3B8B-7FD0533E4D1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12AA47C-8E97-6D1B-3A21-34FA76965D0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749B69F-3E6A-18CE-7244-01D35E62753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3859A64-7F8A-6810-3822-AF5646D44B2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F6FBDF7-F8CF-9EF7-9F1D-73AAC15BBB6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53B8CD1F-7A92-EE31-29F8-CFC13E82363B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F07EF71-4B3A-E4A5-2619-0D09854D1D0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250FDD93-8339-FE57-2690-A2120309622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C3F358D1-6E07-A4D3-07CF-51F91FAE464D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9CEDE0E-7C56-07B6-A4EB-82EAB47A509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B694215-7450-772B-D853-58EE20D316CA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1B84731-0497-2FC0-140E-DB66357DC83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573416E-C6CF-488C-804A-D12522F0C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6A715F6-9626-4AF5-8644-F0C043DE6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23AB8F1-E44B-4364-9727-B80D875D1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31EF1E6-9658-443D-9B25-DDAA71347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7530B74-EC38-481E-B8B2-DE486D668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C8F6E15-62E7-4946-B390-6B9B236D9D4F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2A61E13E-C382-6956-5503-919F84EDEFDB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8FB5FDE3-A844-B47F-3A0A-AE128A5B0D2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ED4D648-5D80-70AA-1FFF-F95B1514F6D4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23B6237-A8D3-8737-AAE9-C213A4E2474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2F14896-F580-1E1E-633B-F011DA6545C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37AB134-DD9D-6F6B-CC3C-C6436862F71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9ED70B4-E908-2C43-0C01-062D3999C02C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30BE7716-EDDD-332B-F3FA-A6ED21AF4E26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GC-503-RW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727AA7D2-13C1-4259-9847-18A3B1FD89EB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BAF50C3-58C7-61EA-A220-CA6FD100B64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0CD57CA-5E68-1B83-CC9F-2E8E261DBA02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FF99680A-A37B-4529-A4AB-6E5E8BE7E4F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D7B042E-2CB2-8BE9-FBC9-24F15E1FD0FD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4C6A593-E99F-3E20-83B9-9C07C2834B4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AA7B9DC-4572-8605-BF36-9ACE65C9F22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16463B5-7E07-CFCA-5C0B-0BE2C16E3D6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36F19091-6734-EBED-0008-CDF29A4F444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55287E8-7AC0-7F42-B29E-E5CC7CDD415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A18D69CC-7FC3-D503-FDFD-67362E0459D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A983F9D-F7E9-87E4-C6CD-ACCBE096DC0A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4B7DBAA-8D3D-60AF-0DB4-54090C187268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F4DDF86-5B2C-4CB0-B10D-A0C8A468F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A0F1C27-93E0-430F-9C2F-7A68E3F6D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D25D823-69EB-4ADE-BF84-D94D8C2E9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E499688-8B7C-40DD-B124-B122F6E2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E73E4AB4-20DC-436C-A15F-FBA3F5EEE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D8141C97-0CD1-43E8-B746-F9784DF9855E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546BE70-0109-A6BA-3B27-DE7C716A3821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E230BD6-E78D-76DA-FE2A-D70AA9FC204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A6D8B5C-9762-36FA-399B-086D5C2EC02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9FBAAC7-D9CB-5E1F-E759-658A9FF2E98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FEDC8E8-DB3C-3C51-F07E-FBCA73179998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C6225C75-91C9-05FD-DEDA-05FE969D33B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A239E73-A9F5-BABB-C555-11511C41E67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2BC9A809-ADC5-037C-60C1-9290DC323AAE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GC-518-RW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590B5C4-5D60-4B1A-9918-AFC2D8950537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2153D2A-4084-6E30-6FE7-CAC449F3147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401C625-616F-8AEB-005D-ADC47DBD4C0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153707F-BD00-9BE8-4F1E-E8E32E17901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BC457191-C6F8-C118-CE8D-6CB5BD9D37AD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A995563F-EC10-FB70-7EFE-CB1C982D7BB6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E9B6257A-7E10-6E63-B09C-6FCA7E48E41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C38BC58-FFAB-8B38-73DC-215AB39E3A0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C20629B-0876-89C1-A2DE-BD09DF95A3C6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E386C28-2E70-6060-1EC9-C52334BF3A8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74A93B0-E62A-3F5F-2022-0256B492093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2EEFEBA-B5D1-4B8E-6131-3A883AAB9A37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5D4FAB1-090F-3DEC-4B4E-34E2FEF1CAF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68B9F9F-CBF4-424F-B372-7A954888C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591B959-2139-40DC-BCA7-59544B91A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B28FDBD-F7E6-47A4-ABFB-D6EED46F3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2109A78-89AF-4158-989F-54C6A349A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68C0947-7677-4810-BF4A-A5857D1B5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6F7720B-DBD0-43D6-A911-58768C06BE42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E303E5A-543D-7A02-41AE-9EEA64B1ECC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74AED36-A3EE-460D-BC6D-4B10F15314E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CAA0593-B66B-0BB8-9DD2-AB7204EC7B0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72D85D89-6EBB-34A3-6C2B-160FF6C9E13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1CE1CFC-CF58-55E6-4C06-D150EC5ACAF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EB25C6B-1ECF-EB58-CA06-2FB50C3D4AA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4B2ABBF-67C0-D164-3C03-6503282E316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7649062-F9E6-8163-6826-598A23350448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Ravo 540 xl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745D2EA-0188-408D-BBD7-117C3A37C7E2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DC11149-DDEC-D3CA-AC6A-F1AA4596F78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0E77B1C-7D32-2754-2F7D-D63EF00027C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BFA2685-C94F-D924-E7F2-2557C161025D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CC46EB85-84E3-E3D4-96B3-F057EB3D05F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ECB8F91-20E0-ED88-E409-19F07DB5C6B8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C5BEC27-91A0-81BF-ED9A-9D13C2C738A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F07F4E3-66B8-0DEF-46D4-7F91526B6F87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0DFC602-E589-4BC1-93C3-2B00087E630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F7134F9C-5FA4-0532-7F1D-9FD93D5BF77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0BBEC31-9DF7-59AD-6AB9-387F1A6DA5D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91782CA-9741-9224-2264-28B44C1DD374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0E23C9B-5274-6854-E894-75027EBD1E7C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B233899-97E5-48FE-A1D7-593F88E49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556EE36-2F3B-4E62-9CC7-20365F68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395AF85-0A67-45B2-A31E-5C3FE9D6B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C73DE24-EA06-4D1F-A5AC-4A7F64C52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8871F777-242F-497F-B60D-FBA032D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0AB8DA6-D5CA-4D42-9A7B-0E552F2384E3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E85800F4-72CF-0A51-2DDA-38138DABE7F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7CE230D-7BA3-991B-0E5E-19B38B1EAB9E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F931F4C-C8A9-2B73-5908-26711BF0444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5259E35-5AC7-128D-FBBC-BEF205A5407A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9D3576E5-6CEA-74BA-E008-149379FFD4D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0B009519-AF5D-7937-BEAF-67AA05536AA3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EDAB123-FB2C-B15B-6FFA-3104B870A439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29138EC-8804-6924-4BEE-9A338B5650E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452-CJV-44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A94496F1-05D6-4616-8969-1E4C4ED0CFE1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7420F157-BC7F-C862-249F-5944BD27AEF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EA649AD-D4A6-68C4-68DE-0E3DA1B86314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5E6F3C5-0BEC-A499-9106-B4BFD540862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87C51DD-260E-3B03-B203-C54B9AA6F48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ACF28B2-78E3-9C6F-A038-C8263F3CBAF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0A4A6C6-544D-301F-681D-7D78199CCA6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08A136C-B3BD-D76D-BB7F-94256C475AB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8C7632C-3DA5-C7E5-A4B0-B0A134C340B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2EA19A8-B815-2274-5C3B-2C8935A1A66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002D7AB-3373-9D6C-2A2E-36F81D5D176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ABA130D-82BA-B63F-10D6-2721537D8284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120E466-D716-2FD0-AC51-0645F5EFEFC7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1ABD125-60CA-4728-9845-C9B5F7AAD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1D80F69-06D4-448D-90DD-F0BBE5C47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FA683C3-A0E9-4A3C-B842-0129CAF70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BFE4FDE-14CE-4102-AD79-9AEAFB483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A76F210-0CFF-4BEA-A00A-D19F1DEC7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8931CD2-8A9B-4936-8368-F96C59E87DF7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A52E7CE-7E6E-2B94-2248-AEB029FB3FE1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84A9F2E3-D634-223D-CC77-45A71ECC41A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171B349-CF41-9C34-6F88-EDF97629B8FE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21BAA3D-741F-5618-8A53-A0DB7DE1353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3C26D97-517E-135F-7D3C-1CC3CC653EE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02BC3BA-269A-CF1D-403C-266A5A839F7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95B300A-BA77-042A-85CB-43D8A1E9F35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4971F10C-4B9E-4EDE-482B-9166777B4221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AB-660-AH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639D8AA-87F7-4D1B-9401-BDE299EB0DDD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73C5CC30-1AAE-11CD-4023-4B730A05B64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3B39715-A855-B5C7-D4FF-17DFF3006DE0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50F7CF49-FD13-2497-D45E-F73CF2B75EE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B2BC603A-537B-CDC7-D0D6-B063344D72F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E8689B62-D80D-6791-621D-2C9B3A1CE02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4AB9EDF-B175-8C46-00BB-0F8000F5D90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8574941F-6775-C8C9-92E5-5A74C6A2553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6BECBAD-92B0-6AF9-09B6-8CA4124240A0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DD186B49-6B30-C6FC-CB34-1A3F5E8AAB09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9F039F6-4B0C-261C-7909-3E595E292171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E04F4F8-EA2B-FBB6-D3B4-0364E13FD58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0347C35-2468-298F-DF88-A6FD4290BEBA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45520F2-BEFF-467F-9A09-676F5D1E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DAB02A1-D762-47B8-9C83-81F2A4C9A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28E4F07-8FFA-4B8F-A44B-E023A8342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74FA845-2A58-4C7F-BD46-349164864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C79F1558-525D-40EC-8DF0-C81931DD9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A58371E-19A5-4477-AC2C-09F793610D0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ED5A850B-1E89-11B1-C6A6-C7E44BDBD3C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F3ACFBF-80BA-8748-9DDA-21D87E160B5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1AF9EFB-3FCB-9094-7178-871426F6AC2B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C05EE975-2EEB-8870-8C2C-2E9D01D21D91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437D04B5-E968-FE52-BC5A-2B4CBE634C2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3F05A304-7B5C-1CEC-F5CE-4609A158912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AEF8CB9F-2865-3496-F8E5-D3212140CC3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2A45BB0-385B-6A25-B138-83A398042328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AX-064-LF 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DA09095-DFEA-4D62-A71D-3804A9D93954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BC01B69-92A0-C68B-7183-A0D9BA5483E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991C761-5E95-3290-8B3F-FFBEEFD8218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72B4EF8-1B3E-A2E1-AA6B-90BDF16EDF7E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8A78108-A06C-8D39-B164-07ED24DB9F0E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9FBF304-1989-3664-D9D5-C3D49F05D75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D9C6C58-B208-87BC-5B47-DB4BD74AD09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3FC5EB64-E45F-A65E-D8F7-60B36F1BE892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5FC7888-C595-ED86-A091-4EC853A94889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8F7C56A-1839-9965-F319-8713D3DD8892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D318CAD-6262-1B82-8B79-34AC2497F25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7829445-108E-159D-63F4-6DA8660AAA3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618FA45-B3C7-76DF-D871-35C784F7A1D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9BF79AD-8605-4627-B491-7B01E08D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06E7B8A-FAE5-4302-8054-550B44D90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24490D9-5FC4-458D-ADB4-D9E01047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F106257-5012-4815-AB7A-DA796B72C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2404F34D-12AA-4875-AC63-E821E8C2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397EFA7-4955-4ECF-892D-F3465E32A432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5C50F59-B083-8787-5A43-0CECD9BA976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D1C119E1-4430-AFA6-0C44-126CA9F5229D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38875FB-E086-6113-047D-C7F065AC432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23E196C-1A13-2E7D-D89C-F5A4AA3D3B81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04E4722-D644-2A8C-6A82-B6FC6F1BD31D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2E58A0F-6748-E5DB-ABEC-7F63F927B7F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686B2DF-8096-3F6B-397E-08A8ED3CE27C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D32E34D-7379-4BAF-6AEA-5ECAB6640B9D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AX-109-LF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37BF1B2-2CBB-49AE-80A7-05BD6D41D759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540BD70-9B10-E4FA-0E7A-637C01BBC8F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B663F20-CB26-E0B0-CAFE-E05A07EFC9C8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B62507A6-D14A-D4EF-ADB6-A70B7230CA9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EBE7C44-9E34-E99C-E3F6-F3B00983481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DC56875-8619-69B8-82AF-628D9625321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F4DDADB-7BA2-9C97-C71A-963BD89D317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1BCB465-7CD8-19EB-67C6-8A9E875A0D1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5ACA21B-A59E-E0A5-4208-384C2F4CB21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5B9821EA-DEC0-6675-94FF-B4481AAA7E4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B02C25BC-1CEA-2CA6-D41D-21D1719B46D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A61BF726-F0EF-0BED-925F-801AB7099843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380A444-FD85-D58D-207C-A89F60A96E5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C0A8ECE-C085-4C98-A6C7-87E374C08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98033E1-E610-4472-B8CA-B072BEA74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44660D7-CD54-4AE3-8D6A-4A24610D6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3410D81-0839-4F98-BB82-0C528991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787E1FA-195A-4CCB-AFF2-1E3CB388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30867D7-345F-49EA-A009-BF55902F147E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B971FA2-6251-31BE-EAD9-FD196522226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D82DB29-F82B-F69B-5562-B3DF1EA5EC3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AAE3AC8-1790-82E7-CE87-3ED142F885F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71B0D47-B9FC-1A2B-C0B5-A19FDF4B6B2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8C608BA-B429-5774-BC80-026AE45BD33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04C1433E-216C-6C94-A434-A3D22645F90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6B924241-9923-A0F9-FDE9-25D88C2C45D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7A7D4A3-CD84-BCA5-F3BB-254E63BD34C0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BM-729-RX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17BBD09E-B363-4E46-AF27-B10BCD8FE347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F0618E75-E5B1-1EE2-8C3D-FC631E98FD0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1847423-BF7A-3DD9-079C-22EABB330FF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0B7A23C9-23AC-44E8-067E-87042B413FF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2AB3845-BD54-209A-2F54-45B6926BCE54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84D669B-1C6A-F2A1-0AE6-ABF5DBCECFFD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277CDB0-5091-71CD-5683-5FE6628ACEA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27BDD132-52CD-F5D6-DB54-27926671DD4D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2432388-B2A6-5A3B-E50D-89DC6E19E1FC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0A5B14C-2CB0-1B0F-1B6D-4D559DD3DA6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31EE3C12-D69A-EC40-A015-5BB9F36F95E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1F36FCF-6AC5-13B0-714F-BF8EA404ABD2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B000588D-3E9F-8472-7881-8C3CBF4689F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CCEA0C5-84E4-416A-85E4-FCB5715D6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22279B2-4593-4054-8A12-231CB8564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8A55531-206E-4198-BDBA-A05EA7E3F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008B125-4C1D-4904-BF4D-1E968169F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AD04017-7CE8-42BE-A9FB-90FA10125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D06F29DA-51D2-493C-A3E2-AB3BC6AD67CE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80C2A46D-BE82-5E1E-6B51-28AF7850C19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3857C63-FAD9-C1F9-3595-EC552944E4C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52FF307-DAE2-7FD5-4170-649ED204858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3DD8853C-C8CF-9E1A-7738-12E1F326E113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ADD4912-71F0-A46E-E97D-5A8A0236791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E210AC6A-1AB8-906C-1E11-BFDB983CED6C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2116523-C7AE-50D8-207B-FF8B0C5344D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6B72D158-2230-C0F5-54F2-E80EA7F885D2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BP-250-QF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0AB06DD5-1DED-4B04-A95C-405FFA2226BC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2925FDE-D49E-0D50-2402-955D33886DD1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FC1314DB-84A0-11DD-1507-68982DFE038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0E27433-05ED-B013-C17F-1163F2D3B39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B146437C-D429-08D9-5899-F2373671D5E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2EF6E45-1A92-D8DC-07D1-D11990B63745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08396A6C-109A-44C9-3241-D45EB99CAEB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FBE3619-2229-9505-9DAD-B4D149A482F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870A17ED-DEB7-D082-E853-D2069454BD4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6281A562-4C1F-1046-ED77-55217771A79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555D45E-E402-B058-B389-6E7B7BABFA2A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483AAB4-1F4C-C75B-1967-53D4FD879D0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AA04356-9BAE-B5CD-3256-5E5C3156526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A042E52-BC3E-4402-9B70-1D067EB8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2A54352-CD61-45A6-9825-2A75E83FD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9EFF1F3-4E6C-48B9-A478-71F9B729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83F1D2B-214F-482A-B78F-9849E8E17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52D075D-853E-4393-B615-1C3AAF202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E77CE270-4718-4391-AE51-93A52C4CAE3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F8598AD0-1FF0-8B82-9CCB-1CF2214D74D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A730C07-A628-95B9-B328-CF6C52E019A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D1E0DCA-8C56-1D90-47B9-115A8849138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C96194F2-709C-8F8A-06BD-B9B3C82A892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738F455-31E1-C0B5-E92B-A748F7403DBD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0BB12028-BFDD-99CB-A1E0-BD62F543F5B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5A5E777-EC08-9DB1-A7E5-AF5B91E2C21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43C468B5-EDCF-BE34-14E1-310BE652671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BR-045-HT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A431AA21-DC49-4F20-9DA5-6868967CDCE2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2E9A951-2990-C4AE-A831-3BC4D367915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4EF52EB-2257-EEA8-8259-51981E2EEFD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20F2106-B6B6-7E56-3EF6-9FF8E61CE19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EDBE146-346E-7DAE-6833-A88911C16CF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FF54FD7-5D52-2148-D6E7-0A1AD8C13E9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6F4C87C-9ABE-DE7E-950C-801FF4F8F49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76C3232-695E-2D9F-EA6D-E1424B79112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933ADA46-61A0-951F-985F-0509740DC966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CA16570-7232-2BD3-BDE6-0D498745DE7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1054D78A-C715-BB5B-BF5E-306FD6EA039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6FB7F4A7-E1F9-EF3A-5553-23305EE56BC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02E37FF6-8C60-5BA4-7B6D-5554C648C17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1625044-29B0-4D44-AA78-0A2406A31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4B9A946-A37B-4B56-ABEB-C8341199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4194276-F13B-4830-A74C-66361B820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AECE6B9-5C85-44EA-B929-CFF9A5B5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24EA90DE-3041-42AC-85D7-AFD692633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FECF932-3BB6-4E10-ACAC-78B65120E82D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7966AFBC-E981-72FE-74F7-4A240DDA3E1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F4B4228C-2108-C306-FA45-2CF9871E515F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D02893F-D9EC-D701-9684-5303AD1000E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995476C3-99B4-A2E5-E3DA-BB887FEF773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7E335FD-DC52-C33C-B7B0-9BB5D9D4F16A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4527478-D0C3-4283-3FC3-ACADDC447F3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21BE3F2-E594-B861-DD2F-B029FD5D8610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000F5E7-E568-528F-AEAE-0CAB61645F63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394-CBP-44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222462</xdr:rowOff>
    </xdr:from>
    <xdr:to>
      <xdr:col>11</xdr:col>
      <xdr:colOff>212725</xdr:colOff>
      <xdr:row>2</xdr:row>
      <xdr:rowOff>286597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AA9CDF5-2035-4570-837D-4E50A7BE22FC}"/>
            </a:ext>
          </a:extLst>
        </xdr:cNvPr>
        <xdr:cNvGrpSpPr>
          <a:grpSpLocks noChangeAspect="1"/>
        </xdr:cNvGrpSpPr>
      </xdr:nvGrpSpPr>
      <xdr:grpSpPr>
        <a:xfrm>
          <a:off x="11871084" y="220557"/>
          <a:ext cx="978867" cy="87865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C8B427BB-1FC5-0724-DA5D-6A0586C02B25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FCDA8B62-D872-D45B-4962-DB07C410A25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427B764A-55CD-8260-0080-D8043AB23047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5EC7D166-1C4D-51D9-28FF-3F2CF167C587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5C1FDB1-AD3F-1783-4634-8CDCE7CF6B3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642E2F1-5278-DD8D-0B9D-2118150593F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C0B976F-8B1A-013D-D09B-489DB44F934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3DAA344-4B65-F031-BDD4-F77EBC7471F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96BFE04-3C5E-FE6E-5DF1-59E5D5A9381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21A1EFE-EE69-73DE-417A-A7C387C7BC1F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4C8516BD-3B01-6B0E-CD37-2A9D9BC8A7D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78727E06-961A-1885-89C7-30EE82B77931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CF29376-5097-40FE-983F-C55BE0C27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3CF8190-B20C-4685-B9A6-E84A7F12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89D6F48-E303-4B60-9BEF-67405C8B8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FE83842-4091-43B2-BF41-139D65036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3D2506B3-B1DE-4502-B997-DA69BFDB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0C82751-2C56-4A51-9FCE-F032867D1914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8464F78-0133-D04A-6BA4-AA429AB316A0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3DB31CC8-1CE6-AA47-D287-13446B0BBDE5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AB0A16BB-EB3A-8EF4-8955-EAF0F2723E44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01CCE5D-C112-18F1-3329-5DF17C6AEEE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DF40F30E-7AA5-D33D-7A97-C221078CBC2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5856172E-A274-94CE-48F8-3A72E8A6729C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C49194E-969F-A40D-DE4C-08C02FE1ED2C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FC9A0EC-C7AA-C442-A76E-0BF89E8D893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BT-923-WC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E9693A1E-37DC-4B23-B48B-E57E4A737825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A06F813-92CB-69FC-322F-E90F9298563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488A4C1-DB55-886B-4A20-E3537D10A4E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00540D0F-C504-8A0C-351A-3D91896B946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D0B04F86-A668-4D5D-21BC-A63FBFD2A23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FC9D9A1-F87E-FF82-65E7-7F31C25B2E7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26791CC-4D85-AA5F-7D45-9C6DF8421F6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34570DC-8914-06EE-3400-D3921B31339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5FFAEF2-852C-2D42-1E87-F8449C26D51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A1B7C876-9F87-02F7-E4CA-2E421E7CB94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DA959B1-BF84-6F13-3D0E-D1E26F74B80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D864D2B2-EE5E-294F-F7DD-DAE3305C9C2C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55DFDAC-E60C-13FB-29E9-49C813CC0E66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46BFC01-0C6E-4A6F-A557-3E5F5DA34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1E91619-7652-4830-A017-9DAE1BDA6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F484B1C-6BA8-4477-AAAE-A09103190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80C9F38-B126-4D02-9BD8-2AC9977B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3D49D81-8721-4B11-9EE5-21C9A1FE5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D781714-DCFB-4E4A-90E2-A58A0E06DB3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9EA2CA9-C85C-B364-CF94-9A64EB0DC23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71B4BDA1-FC6C-F111-7EE2-24268B37681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3FD20CD5-5168-70F4-92BC-61A894666F79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0841E32-89CB-0067-2937-85BB22DAEE9F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5441629-B4D6-DD55-8E7B-FF0A7A2741C6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537F3395-2EDD-EC50-6DE7-6CC67CCB961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9173EE0-696E-FA47-21BE-E380D35DA4D9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2C244A5-06D4-48BA-26EA-0F4719CDB565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BW-700-AX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34E353C-A190-4392-A782-B08E46CE3E3E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6EAAF34-0BB6-36A0-4976-2CFEEF9CAF5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A52239E-0DEB-F712-D658-8B509D758B1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3CCB3FF5-2278-89DE-613F-13EA5DAE6C47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BFB1610-3183-418E-88CC-47DB54D63F04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AB08D7A5-3091-8E1D-E851-5F9CA0030435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755EEDA-4DD0-2B36-2DA6-847601B06A7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A66177E-AFCA-B767-892D-7E9864BD0BDC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33B7B29-2249-9A64-8E9D-5083D687DF59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FD1F515E-B076-3C0E-DA97-3CEEFC5117D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C483A881-63CE-83DF-0AFC-4E826E8A25E4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3DD367E-774D-553B-767C-6958A421B09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9DB9831-F137-72EB-DA4E-6DF5ED8372AC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5A597F6-AA0F-4AC8-AFF6-1413143A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9D949D4-0A89-4596-BD19-E7CFE658C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EF620C8-D082-4418-86E3-430DC91E2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F795904-A699-4590-9FA9-A72EC7FD4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2BB7C2CF-4DBA-40EA-A46F-97741585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4A823E66-343A-49E7-8F50-0A2BF145B740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F305375-5ECC-BDB1-F54D-D48B98616A6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A8F78BC-70ED-66DC-F240-93653B58E219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02262EB0-C3EF-95D7-D14B-DAC56E95EF24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D785803-92C7-A895-1351-8FAFC164521E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7E744612-8856-B05B-7E3C-44175728E8F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8543E5DE-C282-EF67-E82F-C2A7C943480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8DDC8BF-0FA8-8939-16A7-88546F7238A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86C2E43-F868-BBA9-4FAB-E79305E32286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CG-073-NK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98AD3C2A-E5AF-48F8-9D23-86451A41ED61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72C12DBB-9165-5358-E47F-F9494E49409B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75001EC-E279-3760-D332-C127BDDC579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9A146FD-E8BF-0A50-FFD9-146FEDD59B9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2E54240-1574-2820-DAC5-C2F06A95D48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AAC0D61E-9697-6864-6FD9-F474A7C8BA0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6ED990A-EF12-8662-9169-4C43008CE56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625DDE7-20CB-24E1-AD37-94A484607A9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3D295B4D-42A3-E673-C41D-E05308F4A14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F6021F7-C4AD-C955-AC1B-3D500D9C955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906F7DD-B820-DB6D-1BF5-13B54CF1DFEF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60301C6D-79AE-5B25-8653-1486FB055BFB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91DE934-12F2-346E-BD45-460E8728B10C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9658F3C-1A4E-4BCD-903E-1268FFE7D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72F10CC-06D4-4AD6-AD1B-E40DE7E13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5BBB4FB-11EA-40AE-AA67-E7781A7CD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4631333-4FE1-4EC4-9065-DDB54F896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322D264-4C1E-4CE2-977F-C7E73479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624C5F3-9162-4407-B68C-EF98D7E78DAE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ECC08D1-AAC6-E3AD-AB92-5A318D37B4D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8A53DD6-2742-F048-BF07-18CEC7602412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65AAAE6-EA47-8C5C-F230-73E4FE0B113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7A12FCEA-F958-3936-54CC-5EC4193DA0D0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9F545E3-2ABE-72D9-8A10-1F91A218DA8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C4B862D-8DED-7E79-6C17-BB8E6C12A64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7C7EA69-87E6-2CE6-F7F1-DF9595FF908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8D9CD2C-154D-E29E-0B97-7446055838C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CG-480-XA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0B70C07-DC65-45C7-81C8-AF6EF041B7A9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682B89C-991F-A74D-4704-B79A6764C26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95560512-1EC5-5257-2665-515272A4160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036A537-2095-B8EE-D884-8422DEC6139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3DCC75C-7CBE-A8A0-85C4-F49FD7DB7957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1E8D9ED-9849-0D46-0DCD-71F6AFA91E2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5D21510A-2DD0-43D4-D552-F7A4B3E3CB39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3D65704-98E1-B677-DEAA-E54BA020533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85BB83C-E32A-EED3-5D10-0959253E066A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FB6373E-2990-2CED-5FA4-9B328EB6A43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83C9296-07F5-5FC7-34FB-F4B4D80E1C8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FD59FDF-F5D0-54F1-3D10-BFA384E90F5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568EE95D-B8D8-0903-ABF4-72861B423B88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A224238-D574-44A7-9CEA-39B848374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B8D6E5D-7275-470C-9BA9-C7DF2DEB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469B726-6078-4BD4-BEBA-BEF0B106D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6EFA549-3C23-4081-B423-33E81F58A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336C76F-2F90-42EF-B7BA-559DFA13F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9D2B01F-1D92-4E01-B77D-58561BD81E92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573F140-F6D1-0784-D0FF-BD227BE3A805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202E081-22E1-4C80-0C2A-13CAD9386FAF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D0CCF11-08BF-BB49-45AE-C1D7C29322A0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FC39502-AF9B-0F0A-44A9-0F6825570AD1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5374A4A-731D-94F1-FDF3-56EE82F3276C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BA13B782-6F76-0486-07B8-7344B064482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CAA5190-FB7D-544E-7BEA-0D68B84B0CB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4327888-D868-1C9C-9BC0-F1C48FF9420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CH-270-BW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D57C90A-A3BB-4C14-86FE-CB478795BB88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AA36BD40-C1FC-288B-3F40-371A2DE20925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F0B4227-A788-2634-FC32-40F6B42CF56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FA6B356-BE7B-2CA2-67B0-25F12295C13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8DB0B240-94FB-04DA-50D9-AF81E2A4FD1E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E1C5E49-46C6-4735-8E67-31865D5B143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A7B2FB9-CAF1-A2FF-53D0-365051B85DFE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1643E7E-23F7-2BFA-A00B-1DF726084133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0685328-CC98-EB90-20A5-8B385BF18EA1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4B0FA36-07C0-5384-05EC-122B7CFA9AE9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C7DAB60E-640A-D69D-DAB5-88E6FCCD93D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7FB78DB-7001-7CDE-B689-400610C41C68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15A490A-8F61-488E-C021-9A9348DC0825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24F55B2-87A6-4D09-8B98-5A47A1CA3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A0D106F-B98A-41F0-9FD6-599D78E3A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3932698-C34A-4705-85E2-35C2481AB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0953BE3-CF3F-4153-8681-8CBE2AEFB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8E01343-0BE2-4565-955B-0C41E405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197F84C-2BD7-40D2-8D03-EBEDF33ADB2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77746D1-AD17-2844-F715-53F090E722F2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40F2A3B-0A0C-36E3-A2BC-4E3F79D27E8E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A83678B-1B33-9B50-2D46-711C22185F2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F39E32A-91B8-E0B8-A939-6FF4708DAED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5D26C95-9E50-9B4A-FB92-25FF4A623A16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B5596785-A143-8182-C8BA-C7CC918BB47C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91973C9-CA9B-673F-D88D-32F14D54617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D324023-FBAD-5D71-5746-4F9FFB44B356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CJ-328-GE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E35969C5-3CC4-424E-A725-23BE5763239C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CA430BD1-C372-5788-99A3-6D81B6355445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110A4D1-A43E-2E8C-C696-0684EC05BFD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C5A03E2-9D07-3245-4ECD-C22D8FE29C7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782483A2-CBF5-4ED1-20A2-85A15EAAEDDD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91792FE-863F-BA3A-25D3-53EDF04BFBE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5E269CA-9D3F-A983-9613-FA20C965A2CC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DA1BECC-88BE-06ED-6B9A-AA9B09CCA08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9541F4B1-2119-C418-9983-53EAD2DDD7F6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F7D7015E-21E1-1D10-4D1D-7E99697DCCD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C66E94D-1C77-D07F-7987-2B7003436B2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FF50DE5-97F3-A94E-D5E3-CFF9B448002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05F468B3-6280-1A90-290F-0199BDDEE42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DB0BEED-420C-4677-AF96-CF1648A89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8760334-BBE3-49AA-A4AD-61E6710F3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C63B115-91F6-4F9C-B495-6EB31E8E5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E570D9E-4656-4CA8-8E42-292EEB96A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48688DE-A871-4598-BA5F-D383B6662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2147AEA-3092-4890-9105-316361813D58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892631EE-DC82-3C0E-26D8-49DD72802782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2489B14-BAAD-9C96-CBA5-5551259A1B2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6947D64-86F1-1302-1D68-0D94F94C88F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AFD8CB77-C335-E7F8-9AA3-A7A2F8AFD02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146A872-F13F-EB93-2DD9-2A4A3820A652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7188333-4662-19FF-34B0-336C51F095C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D25FB53-DE0E-50E8-FD86-B69E72167559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02C5FC1-AF44-6393-09ED-A564C1AC167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CJ-830-GE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B431500-A5C6-4692-B27C-11D774763056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AC8B2B1-615C-B452-0F72-78F318EEE77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F42A40F-644D-7921-EE22-FA9B76017BF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B9EAF67-D608-FB4E-E302-30FE4D09A6D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D11B6E07-676E-6A30-3AD6-64498A7C57F1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2378BC6-05A5-A1C7-5A05-98BD05D8437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053A9AAE-E305-59F6-FEC0-035859A133A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0BAA908-FD29-2DDA-E65D-3D982CEB0532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2C0AEB2-CBB9-688A-3E27-062968EE520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55ADDE0B-3FEC-5EAE-6476-F6BDF2A3B97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FA14004B-1FB8-3A46-FD80-9553F4DD253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A147232-B2E5-E7A1-D56D-64ADE02C8BD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0563F7DF-5F80-AB4F-EF35-2C1E44C06955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6C4ED72-CCEC-4D1A-8BC7-575922B0A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266B3F9-1AFA-4B54-8C8D-A51D27B42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E4FE792-B452-4654-8E6C-7B9A88C80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91AC3E9-54AB-4FBA-AC9F-78F7AADDD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67EF13E1-22BE-4954-BA87-E6BC69AF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9D76F8C-CBC3-47F5-AF19-56CEA4DE2DB3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59D2503-2554-D164-6D08-F731C0C7861E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52769534-A41A-BF34-3324-C90A4D25587F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38B67C3F-71BD-9E9A-ED82-F87EC208EC9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4078CA50-7E7A-706A-E49C-8373B318CEDB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80416FE-E6B5-E4BB-865F-E9FEF30D3A4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9C67A73-7D7B-15EF-EEB7-096F7B246C87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CB3DFA0-9300-13A5-46DE-69C41EA8808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619B563F-6487-F13D-7AA8-9D93376A5E3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CL-647-MS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BB3FACF-DE93-47C0-AE10-654725C09CAE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D7F6E9B-B208-0920-7529-E391ED2D1DE1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3E201B47-0C6A-443B-9C33-78AA5F4AEB1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9315543-337B-5A96-AE40-6545CF041EE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6BB80EF-9D85-A29F-F1A0-906DBC31994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99FCEB3-6818-2AEC-20B1-9EE6A94CE01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ADA66E6-1195-98EF-1B44-2C84AA93BC4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B2E9482-8D39-903F-DDC4-3ECC7A63B79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F61118A-ECCD-FDA6-0C74-8F63C8AB3D17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D06EBF10-0E30-B03F-171E-2ACAA934C74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456393C-1F3C-19BB-FA7C-F37F705539C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4A34387-E9C2-4E38-269B-52DE8C538FB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85E3490-E7CF-0749-312D-29F43711A54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F071893-B3BF-4256-9F40-CCC3051EC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6273EF3-9325-4F95-B5F0-45EBF717B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DA848A8-7229-4F49-81CF-2961A635D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EF182B2-6DFA-476F-BF06-82728B2EA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BD8D4EA-A942-4648-B7A1-DA4462DD4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78B516E-325A-4D9B-BC70-0AC8434B7E3F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5771172-B42D-1992-E40B-500D6D63B725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94FE15C-6C83-815E-243C-FD4B1DCAC12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9B9271A-197D-FC74-5B95-D4848E40B4A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292F454-58AC-E125-A9A0-9DE10C3B10D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00D2DF0-32F6-BD49-080D-98A0CC0CBD8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4E96AC9-DCD0-676C-E3D6-58E488ED66A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3EA1229-4613-E405-E2BC-2AF30A927E5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321755C5-969C-DA13-D527-3306F9E5ED70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CV-919-VA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F572A9C-2711-4663-9074-EA0EE16183D2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4D3B04C3-8096-C9EB-DDF3-303E1F26697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C8FFB67-D867-D246-B9B5-EA135F12023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6F933AC7-E6DE-58D1-D71B-8518093F85F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5A9F9FD2-4806-8F8A-3486-440A724F1C7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FC41E1F-B585-2DE0-820D-BE322289D1B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0CDB94BD-464A-B0F1-1E0C-5BDB5CE5CAB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E99B39B-08F5-7B1B-E3F9-D2BA50CA88C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3D9F2917-8E1E-01CB-DBDD-10C5AD39FE81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DA9F076-5617-8FF3-7355-7F6E03422D6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409F374-BEE1-FE5B-A11E-75EA3B93944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15C48CC-F1CE-C246-0BD3-A1205E8E6EE6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C96768D7-5207-056E-8F28-5306DB6E83D5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76FABA1-0D6E-4964-B57C-77BBFC16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A87B503-C1B3-449B-8A18-D6FDAABC2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13EFE7B-0D4D-49B3-95FF-C2369A13E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A58B30E-1A0D-441E-BF06-28F397455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7F76E56-6C1E-4AE5-9F14-A4670B9A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D094DFC-CBFD-4591-8534-B1CFD7752E02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822DB34-8D85-362A-0572-41DC860ECB9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7BBCEEA-D290-B558-0B7E-FC74D39E50F1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85C37A59-5B33-4D9C-8AE1-40B550C5B14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3F2EC40A-6909-D4EC-88D8-D534F486CD1E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BD75ABE-B378-C418-6D24-9DFAFF50F22A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374A6661-E640-C2F5-169B-635F973EBB9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6C0F8243-7988-1DCC-D288-C0CD52A6BCC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F1BB9393-7206-FBFD-F901-DF32A06096C1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CW-861-AN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4070E35-77ED-4309-8FA3-603226FC97E3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90A508AC-E0A6-6583-0E14-C00235750E2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FC1FF850-1BBB-F0EC-207E-C667699CFA95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42351234-CA72-ADD6-D7A1-7DE96316078A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D2A3E1B4-B198-AAAD-5DC5-20D26E772A34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1C5E6A8A-CFBB-ABD8-453A-A5925EF828C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969F489D-6D8D-4459-5827-5462A3DD46A6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F9EC7F6-3259-BE42-AA63-DD7B38EF8AE0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2E291B5-7226-1118-1143-7E3C4609179C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A7D7167A-9C7D-4A8B-F4C0-085769D47BD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95C82FE-5F59-1806-B1E1-C16710DD47B6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1A06820-1D54-054F-C1A0-FC92CEA8FBE3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42BFF46-6CD9-48A0-D4BC-E4922A55094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4A70372-83CB-4144-AA13-05E9DC550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424A604-82CB-42B5-934E-FDAAE9E0B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6A1882F-73DA-4DF9-8B69-DA292F509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8948D0F-2615-481F-BF14-285C2BC2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36D7EE7-6065-43A5-8E5D-CE194F01E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690C016-D22C-403D-933D-F2FD79F7A281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B93B159-F3D0-AC82-EC44-D6EF083C5C6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B4574DDD-DA8C-A76D-CCF2-2A1455B6244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5CDBC36-8492-C554-363A-4B06F980E2E9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5CD13EB-E1F0-6EB4-951E-CBDBED2BE15E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2E0FA54-B816-DEF4-6E32-B539D890ED91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3BB1E1D-A747-675C-BEBD-3CBAC904C240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2C59031-8B80-82B0-5B0D-0023EB32727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FA23C78-DCEC-9193-4132-9775EE235321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948-CHJ-44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222462</xdr:rowOff>
    </xdr:from>
    <xdr:to>
      <xdr:col>11</xdr:col>
      <xdr:colOff>212725</xdr:colOff>
      <xdr:row>2</xdr:row>
      <xdr:rowOff>286597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9E6FAEA-FCCC-4C32-AB63-26E8637828C3}"/>
            </a:ext>
          </a:extLst>
        </xdr:cNvPr>
        <xdr:cNvGrpSpPr>
          <a:grpSpLocks noChangeAspect="1"/>
        </xdr:cNvGrpSpPr>
      </xdr:nvGrpSpPr>
      <xdr:grpSpPr>
        <a:xfrm>
          <a:off x="11871084" y="220557"/>
          <a:ext cx="978867" cy="87865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10ED0D7-B730-F833-1502-27101C64D99C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2E4F59C-305D-F9D0-2331-B8FFF7FA63F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36B95445-0ACA-951E-4391-A620A23AC469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5633CB9-5616-C936-FE0C-73E8BD3C9B7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8766CE6-7F5D-CB21-B904-3692EF86CF3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AE23D7E6-D47F-741B-4E33-93ACB100E25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CBD2FCAA-502D-C6A7-996C-39BE1C0FE89C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6884FE3-2025-CF1E-C5F7-7931FA702CB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4CD319E-AD64-A739-3742-7526C44777A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003A6A6-27AD-CF25-DFF4-315CB5784BE7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4B04CF1-8D31-5425-5EBF-48FED7784C34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7461941-2198-F495-9569-9219546A44A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21848C1-EBF9-4F82-901A-ED227B61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739DD1E-81D9-4E63-9935-9F788C0B2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2B6F1BF-6C1E-4D99-8959-741D4C36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A8F0390-13F4-45AB-BC22-A236B5E5C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14FE992-AC5B-463A-8DE4-5F0FC9620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73C8EA0-C99C-4CA3-B211-7A9D4AA9068F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823F0B5-7C6D-03F2-ADFE-059C9899E0C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A3D7E98-1082-9576-32F2-A53EF368D44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8E0EB91-52B0-5B9C-D55A-4EB596D0DED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4FA6778-8ED6-C487-26C0-BD92D7EFC45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D5B43FC-C2EC-FEE0-EF0F-16D611C1599D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39060820-4A47-0E71-F315-5C542D7FDE6B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5C3F5750-C463-CD19-DAB1-570D858759D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9B9D5AE-CE7A-7F37-9CE9-4F18302EBDD2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CY-449-SB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6D87AADA-2646-4181-B79F-A2F45DF31896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7FBC6E5-8A73-5DC6-8B62-F4F731537B7B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4F9883D7-93C4-D117-B2F3-A9CBB628C161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605630C7-A5E9-829D-5BC9-619D49748DC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410CDF9-7686-3DDC-3132-7F2A8626852B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E4395B03-79BD-C7FE-CFE3-C55A4DCB7BB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046ACA9D-CE96-69FD-FD2C-FE36E5AA700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625394FC-88F2-C9E3-6A52-88F325DFD48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488B745-FDF8-BBB8-4ED0-10D2A744B405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73AC2F1-704A-57F7-1514-86B3F0D1995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43F2D6B8-D833-884C-9607-D7DCF087406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781DBF6-2C00-C489-E88C-FA7AEE00454B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2DB8F4B-4839-DB4D-6431-068B5BC6CF0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448C073-3DF5-4097-AD22-1195647A2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A54B991-50D9-4381-9764-97A3C7064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07747AF-C055-4E21-BB88-72013DB7B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62482C0-666C-430F-BD8C-40F63B716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DEA5A323-DD55-4804-B939-54FFB2970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F16D9DE-A997-4B22-A835-95DDB9EA0ACC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FC4A940-B205-470E-BA43-57DBFA0DEBD9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A165727-AC23-CF63-48AB-1B08702D9F46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63B9C47F-3954-C3E4-B7A0-9B88EF749700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54E38BF5-09B4-7927-D1D0-1F676EAEDF7F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5D09A0F1-9A64-6F87-51F9-7D454785468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54C46F9-2481-8C59-934C-EF0FD864372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478CA44-4568-7200-114F-F53916864BB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1DBE5B9-9066-5088-4188-C5C93A65278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EM-185-KL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78D0ABD-FCED-41F0-8078-9E043D0AB197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3A1FA7C-85F0-E665-A4C6-E3A2BEB63AEC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30474BF4-40AC-9321-261B-AE8462539DF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CA89B19-6036-AF8B-F689-6F10171686B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29D03150-B759-A03E-7AD6-2C8CFD36D85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9B0FF196-948D-299D-861A-A0F9345CFE13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319523E8-F167-0D7E-9AE2-38079B4E30EC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8BAB21B8-23FC-6C07-1C0A-3F601740EB8C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73F9FDCF-A8CF-353C-00F7-7B177AEC578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3AEDC7D-CB01-4D93-0033-AD804A2518F2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3C899C83-9A81-0609-16E4-182CE2B1E92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8B17834-89FB-551C-3493-0DB497755EA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9F7C20B-41AA-2D08-D59A-59B547A2A2DD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2327B68-6D17-4410-A774-5AC68AEF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D861CC4-6439-4FF3-95E2-A6FF67318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0687128-D651-4479-B86C-FB65245ED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C9C457B-B5FA-48AB-B299-81EFE674C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A013AD4-AC38-49AA-9A3B-ACE916559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B889026E-A850-4757-AD52-33E22841A0ED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9F782EB-E0B7-C655-7FC6-D3B9BD0134B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80E3819-27B5-8785-30F1-AF297E1DDB1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DDF8F302-5306-0ABF-C17A-04910ED0154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4C63E5A6-FCF7-65A3-FA84-31078F83EF6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A736E12-9263-95FA-0DF8-5D715567AC4C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B070147-501E-8B62-F2C5-8FAF38B7537A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270E1CC-E212-9730-8298-E04A8E8B1B98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B8F6A72-3FE2-841B-E6EF-F614D44C44E2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EM-206-KL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3853C4B-AC7B-4807-BE09-59BFDCD80749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3D7DA32-5EEB-7D32-13D6-43890E48DFE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4F3927D2-4612-67C2-1312-8C10F466AD2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BD6B158-C857-C74F-949C-022CE2EF20D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51FD761-DFC6-21A8-7866-9297F134D83E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195EEC9-C09C-C738-4FC1-8BBF669DF365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552AD6EB-D2DE-6700-E1DB-815DA2B434E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4FDAE5E5-56CE-F4B2-375E-0DC512254FE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7C33AE8-FF2F-7BBD-0532-62E29B73A48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2F25E538-35D9-5F1B-18C4-E2B0510DA753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2EBC133-B350-D4C2-91EC-ADA07AD07666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44C68320-14C2-38ED-B1BA-969E7C6D574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5A8A6C4-BCCC-FBE9-743A-E874CC76FA07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7C21510-E93E-431B-8548-AA648B6A4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5AEACFF-BB38-4229-8881-225C4980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C077F25-F636-4B59-9AD0-EEFBEBCD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7858635-8F59-4A81-A66B-427EA21C1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AA99534C-7084-42B0-8CE2-A784CA043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4D893991-2E9E-4507-8BE1-AA1E00DD85EB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66FF8E2-987E-D97C-C9F1-B24BA931A2B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2BA036C-D07A-7708-0FC3-AC28E075E56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2978848-EAAA-CC1C-B93D-F8EB46EE0F09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24C11232-B36D-89D0-B54C-D0C1237E828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30ECB86-D06A-44E1-A341-C1FEC59AD19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6619B13B-99BB-FD81-4DF4-52C44B4C712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CC341BCF-4235-505B-8079-10526CAEC0A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F3F2457-435A-08B6-EC12-78F9854C2222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FC-494-SX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FD7936C-97F3-4B48-958C-B814F83B2606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BC7436CE-B1D2-E424-A614-8B11E4485C71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186B043-A0DE-963A-A0E5-B8039E62BD2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63D3F1A-D89F-875F-057B-3D502A7CF29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EF01296-68D8-0BD9-F66B-6BE460B1434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9F3F0E04-30FC-78E6-2E11-B2F009EAC93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4025E36-F4ED-B472-9910-F0AE8658673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F522ED2-E0BC-33E0-D7E2-56BC91A6A39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B0B38FA-989B-DA77-C3C6-4DC0E8B82F1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27FEA588-153C-70EE-1CBC-13CE00DDABA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8592FC8-476B-ED7C-49C5-5C876D8F1E28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59F95CE-28D6-4B0C-3A65-48158C8B6AA2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24CC4583-8C13-EECA-6B7F-C5AB4A1FF1D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0E7A431-1D62-4941-89FE-88C3CDB74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6A3DECB-2BB8-4DB8-8303-2D123732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9B0F63D-1EB0-4806-A3EC-5FC6B7BF4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7D43786-2921-4636-BE29-717A69149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DA7B5E39-5BE2-4F4F-AFBE-986521A5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BD005C41-785F-4590-94AD-683CA0915BE3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2C66FB1-3568-DC7C-0D09-91A92D0E5D4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B5284AA9-2F83-31C7-FDF9-4A219A60C52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733E9EE-BA3D-1754-961F-6002106DF71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DCD162B5-0031-9BE2-A141-224BDFC5C79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C2CB67C-36E5-50D3-F0FD-62335C43F6A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B0154D4-9499-865C-0960-03F359A598F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F0A6AA43-991C-DAF6-0A42-FFD4CB14109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9AAA525-7D08-206F-7424-65FBF357ACF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FG-375-DN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3C9E66C-311C-4B1D-BEF5-926F97525B65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B5FFAC3E-BB25-EA30-69A0-1ABE98AC766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C8F945E-5767-E4F8-62A6-9F39D08C68C3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0D703C1-3121-CC77-2159-A17C1C41B94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A7A01C3-EC72-4155-5246-BD8C7C563C1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6104B70-612B-BDF6-0E8F-4E21CE503B1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9B20250D-F2F2-50DD-783D-EE60CB2FB4C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3CDB5472-05BD-81E4-BDD9-C4033F44A140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3B023574-B627-E3C6-33B5-6E59C16F8FA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ABF2D3AD-AF9C-E4C8-DABA-3EF73D5C165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F6D5E6E-B290-361F-F3D9-64F84014ECC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2BA2509-664C-F63B-B071-0928521262C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4BFD18BB-E1F6-283B-47BB-F49BFC5570D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5F33CFC-FC36-4ECE-A382-506D80A9C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1840CD9-67F2-47AE-94DD-C9024CCF7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65F652F-C7A1-4614-8624-34F1A49B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2DCEE4B-F8ED-413A-A52F-FEAC3C1C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5290DDD8-CD0B-4E27-BA49-553F77437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AFEF2ABE-FFB4-4729-8454-B1474089175D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B3CC7E9E-27BA-DDDE-B25B-6DCE098F102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2F07751-11C9-795B-00EF-7D65D1FA2EA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34CE624-9A79-FD4A-83B1-E13C286C7C9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4F4E902-29B2-D51B-F610-4DA42D6BCB6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7549D431-4149-AE2F-B75D-D1F0085E7D92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8CBD0278-9409-AB3F-944D-A59A026F06D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05EE2253-74F0-D6F5-6D85-454A1C96438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FADF70CD-A366-342D-D91F-EF8CB59B4F3D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FK-719-DZ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61881D8-FF80-400A-82A8-06FBDF28E322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1A2E163-939E-0887-4CDB-3EE1A72D260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F3631EA5-04A0-5C1E-58C4-927B6288047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68E85448-6517-448C-5A1C-80120D46B079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9122040-445C-F450-6DFC-C7693EF6B911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2C041E5-B742-9E04-26A3-5D40EA9CF7C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89311B36-509E-7345-082B-B53E24E08C8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EC62DEAE-AD58-57A0-FD28-A6B27EB04F3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C7897EC-9274-39E5-BC9B-DFC7428E02A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012AFFE-AC65-E05A-AEC8-129E075D7E1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CC16C5E-A60D-F379-CB68-72CDB8CB681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6E13EF92-EC8B-CFC1-18E7-6222A564F378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A5BE68B-23A2-6D3B-1940-1A3AB41C2D51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9777A48-0C58-4BC4-A297-A099C4812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3CFC228-2505-4870-97FC-E94127026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6F9E7B1-C105-45B8-96E1-69FA53D9E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06593AA-D554-4F19-A7BB-CF1220E1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3ED4B8C-A283-47C7-A488-B45E1611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6EB30CB7-EF5E-4428-8CBD-3AF87A8D6394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7671F908-A271-5790-28AB-C8CD6BF93137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785909B0-9108-EF2B-37A4-EE3C9975115D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57EB76E-1716-84D6-F769-68431E4860BF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4A7F516E-422C-B0B3-231C-C15B15A5678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8D8DFB3F-6B23-F253-7864-86A7EC6ED6C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09B1A73C-6941-894D-72F0-CDBB13B18AA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6C9C319-449A-9ABB-1F75-F17AC934CF3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A4C8C9E5-73FA-C166-12DB-38EA4F7E9C8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FL-220-EJ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6901503F-4C50-4608-871B-0278D97807D3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CC3AEAE-3D91-D588-DC20-2DC572EECF7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BE451F3-8B9A-A9A9-2681-0AE1855BB433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6B5C23F-216F-8F1C-AC35-58F00D2DBA9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2AEC9872-97E2-0EEC-CF01-5D4330A33E4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D4CD849E-8272-6EAC-42D4-44574261CE2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4AA3B063-5E03-E222-B79C-3D65EC23A6ED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257FC14-1B43-9AB2-D960-48BECB72EE7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4A70124-7A18-57F4-C597-F45F17CEAAF6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7A59662-B332-7FB6-878C-C0C9CA5C3009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5708A5FA-24BC-0800-9BAB-3088917D1739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D029616-DDA2-9DD3-5633-2EFD7F5DC46B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017D7229-485D-619E-8600-7B70FEEC65AC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C2D41D4-22C9-4432-A9B0-A6B57BD75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6581159-3E81-4896-9E5B-474B25553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4036D28-1D5D-4B3F-B09A-AB56626D8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5ABA909-CBC2-4427-9A35-F6B9A294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D8D13DB-B746-4567-BD26-3C2AC3AE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32CEA60-884D-4BE4-9FD8-42E55EE33461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1A51A76-F456-0B26-E5D3-C8352B86CF5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0A2666F-0932-7726-1851-2CD5FD44525D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ECE0C001-E2C5-CE7F-2FD5-D4E33AF84B2E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769E1E9-A6B7-6B01-CE02-E3CF6FAD3877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D9CFF60B-3285-A5A9-3CBD-4C2500EF5A76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C31B5E4B-63D5-C6EA-705B-CA50DEF29AF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C36AC97A-0962-3797-47E7-8109448A021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AA75D548-A574-B7CF-65CA-CE9B07AC365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FL-237-NS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AF7714C-3CE2-45DF-8F7A-DBD514A776F1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804D47BA-B814-B5D6-5EC2-E294499982D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BE10789-C347-145A-AE3B-160EF6A3D68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E71A40E-41E5-C24A-2CE8-E7891B4B8C47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BBA3347-A2CD-7DE3-2022-209C9EBC3B2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BDD5BEB5-920A-7AA7-E400-D061A142361A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ACE4AA88-7D73-6278-FC10-4C3DA96F1E9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E75238A-3463-5CF8-B411-16DC1912BE1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95A48D0-D134-B68D-A78A-CC2502B43D5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5D0C3C56-9ADC-A038-70BC-62982B340D1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1052F82-39DA-B39D-A36C-67059E7C9A3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98FF8795-B290-5553-7DBF-443CEE491AFC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44FF027-2521-6FCF-A4D0-6CB8F1C4080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264E3FA-E208-48FC-8D03-73779E86B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C0FE773-F84F-4731-BBFF-3903BB44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D3F46A0-EA75-4F41-BA00-01ED9EC30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A8208C0-BA27-4DAF-B75A-7875619BA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3E3C1BE-92B5-42AE-9A67-4D17038A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F305D71-1BC4-4152-9229-25130B4207D3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B1A14AB2-F22A-91AF-3188-CF29742EDBFF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0F0910F-D4B2-8C48-92EC-C8D621030E68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A8E91757-0134-4CF8-548C-5F697E0172C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33FFCDB-7C57-E8F0-E644-0BB1BD90BF1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BBB4896-4128-B6C2-6745-FDA62093BD2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E589087-1E8B-5DE6-27D0-D261A43B33A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2368305-3885-E99F-22A8-639708751F5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288369D5-11D2-7590-6C3C-12A0A326D253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FW-087-NX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12813B20-98EB-432F-BDFA-061F5D49CED2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78A5C0FB-EE71-5527-745F-B63222F4595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B4329500-B9D6-129E-BC01-22C942707504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037DD95D-6D0E-A390-F698-C6546A272449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342ACD0-21FF-A3BC-45D7-6F7E82E2A17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EAE905E7-82D7-1837-60A0-9256BD3CE42B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C303BC9-743C-7B20-A66A-64548AF3FEE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D023E30A-7138-34CB-0A0D-C74D8B8D854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1558E1D-6452-7BD5-83B2-E6272F3A5D9A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5EB50A7-D7C6-5241-28B3-3F54D9862E9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D8DCAB43-F3D2-64BB-C160-E729EFBD5AFB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4B23E69F-AEDA-2A6F-F6C8-5105EDBF2FA9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18A0966F-B942-F0D3-CF5F-877DEE752A9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4289768-6411-4B21-B369-EC6F1615D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6494EBF-D519-4F72-8514-A592A6356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5342111-9079-469E-A6F1-21F4885C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F9F04F0-414E-44E4-B326-BBC8B4F4E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BB64EAC-FC65-4503-9A88-D27DA623B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DBF9F635-C6EC-4F3C-AF56-8ED386533B56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7C26C2B-288F-098C-02A1-DB8810581AF6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064BFDC-F091-9A59-917B-AAAE617D35CA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18C05C7-B4A9-D493-798A-B66CB5CA6A9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3446F78-EFA7-6BCA-417C-A5C0264ED86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FA044CE-9065-CAE8-BB93-A050F9CDBBC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4352D6E-EB14-E0DA-7749-5179CF6BB914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E0C9F7C-BC5A-E27F-6D83-E1317CDF608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44CFEC6-568F-3E70-8DCD-A87A530A320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FW-177-NX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14870A3C-3583-483C-8B9C-D261F32B0BC9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D7DE8624-9E57-0F6D-B193-FCE8B93CC7A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DD5AAA76-1403-42CF-D5F8-D9317AB68C32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7CFD1FD-60E4-76C2-3361-0AEA0CA8A9C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38A2B2B-223A-84B2-7435-814D772182F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184AF5A-F199-5FD8-BDFD-F0AE804AFE6D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4BAE767-09BC-718F-3077-1C48C16337AC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CD40A61-6110-6C65-C775-E0FCB79D5E3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982DAEAB-AC09-0637-521C-C1A4DFDF625A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58FF567-FDC7-E6E8-C2F2-73E62EB13A2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5FB01D53-D227-7B9E-C5E2-CB7A186094CC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FCC5AD4-11FF-502B-9F46-77947755C2E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4F6CD70-556C-0BB3-715C-40E93DC85D7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D2632D1-6AB8-4241-B4E4-ED51DB24A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C251937-7C3D-4134-951D-F7D2C7D48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D3DFF7B-3BFA-427B-A08C-70C724066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4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5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313689</xdr:colOff>
      <xdr:row>1</xdr:row>
      <xdr:rowOff>15238</xdr:rowOff>
    </xdr:from>
    <xdr:to>
      <xdr:col>9</xdr:col>
      <xdr:colOff>861057</xdr:colOff>
      <xdr:row>2</xdr:row>
      <xdr:rowOff>281939</xdr:rowOff>
    </xdr:to>
    <xdr:grpSp>
      <xdr:nvGrpSpPr>
        <xdr:cNvPr id="11" name="Carnet pour véhicule" descr="&quot;&quot;" title="Carnet pour véhicul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>
          <a:grpSpLocks noChangeAspect="1"/>
        </xdr:cNvGrpSpPr>
      </xdr:nvGrpSpPr>
      <xdr:grpSpPr>
        <a:xfrm>
          <a:off x="315594" y="318405"/>
          <a:ext cx="10719796" cy="783773"/>
          <a:chOff x="207404" y="5306233"/>
          <a:chExt cx="5691920" cy="1173329"/>
        </a:xfrm>
      </xdr:grpSpPr>
      <xdr:grpSp>
        <xdr:nvGrpSpPr>
          <xdr:cNvPr id="10" name="Group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30" name="Forme libre 6">
              <a:extLs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031" name="Forme libre 7">
              <a:extLs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Zone de texte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9" name="Group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1032" name="Forme libre 8">
              <a:extLs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033" name="Forme libre 9">
              <a:extLs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6" name="Zone de text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 txBox="1"/>
          </xdr:nvSpPr>
          <xdr:spPr>
            <a:xfrm>
              <a:off x="2902862" y="5390404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AF-088-WC</a:t>
              </a:r>
            </a:p>
          </xdr:txBody>
        </xdr:sp>
      </xdr:grpSp>
    </xdr:grpSp>
    <xdr:clientData/>
  </xdr:twoCellAnchor>
  <xdr:twoCellAnchor editAs="oneCell">
    <xdr:from>
      <xdr:col>10</xdr:col>
      <xdr:colOff>773643</xdr:colOff>
      <xdr:row>0</xdr:row>
      <xdr:rowOff>224367</xdr:rowOff>
    </xdr:from>
    <xdr:to>
      <xdr:col>11</xdr:col>
      <xdr:colOff>212725</xdr:colOff>
      <xdr:row>2</xdr:row>
      <xdr:rowOff>284692</xdr:rowOff>
    </xdr:to>
    <xdr:grpSp>
      <xdr:nvGrpSpPr>
        <xdr:cNvPr id="12" name="Icône de compteur" descr="&quot;&quot;" title="Icône de compteu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 noChangeAspect="1"/>
        </xdr:cNvGrpSpPr>
      </xdr:nvGrpSpPr>
      <xdr:grpSpPr>
        <a:xfrm>
          <a:off x="11867274" y="222462"/>
          <a:ext cx="982677" cy="882469"/>
          <a:chOff x="6772275" y="5324475"/>
          <a:chExt cx="1257300" cy="1143000"/>
        </a:xfrm>
      </xdr:grpSpPr>
      <xdr:sp macro="" textlink="">
        <xdr:nvSpPr>
          <xdr:cNvPr id="1038" name="Forme libre 14">
            <a:extLst>
              <a:ext uri="{FF2B5EF4-FFF2-40B4-BE49-F238E27FC236}">
                <a16:creationId xmlns:a16="http://schemas.microsoft.com/office/drawing/2014/main" id="{00000000-0008-0000-0000-00000E04000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040" name="Forme libre 16">
            <a:extLst>
              <a:ext uri="{FF2B5EF4-FFF2-40B4-BE49-F238E27FC236}">
                <a16:creationId xmlns:a16="http://schemas.microsoft.com/office/drawing/2014/main" id="{00000000-0008-0000-0000-000010040000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1" name="Forme libre 17">
            <a:extLst>
              <a:ext uri="{FF2B5EF4-FFF2-40B4-BE49-F238E27FC236}">
                <a16:creationId xmlns:a16="http://schemas.microsoft.com/office/drawing/2014/main" id="{00000000-0008-0000-0000-00001104000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2" name="Forme libre 18">
            <a:extLst>
              <a:ext uri="{FF2B5EF4-FFF2-40B4-BE49-F238E27FC236}">
                <a16:creationId xmlns:a16="http://schemas.microsoft.com/office/drawing/2014/main" id="{00000000-0008-0000-0000-00001204000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3" name="Forme libre 19">
            <a:extLst>
              <a:ext uri="{FF2B5EF4-FFF2-40B4-BE49-F238E27FC236}">
                <a16:creationId xmlns:a16="http://schemas.microsoft.com/office/drawing/2014/main" id="{00000000-0008-0000-0000-00001304000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4" name="Forme libre 20">
            <a:extLst>
              <a:ext uri="{FF2B5EF4-FFF2-40B4-BE49-F238E27FC236}">
                <a16:creationId xmlns:a16="http://schemas.microsoft.com/office/drawing/2014/main" id="{00000000-0008-0000-0000-00001404000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5" name="Forme libre 21">
            <a:extLst>
              <a:ext uri="{FF2B5EF4-FFF2-40B4-BE49-F238E27FC236}">
                <a16:creationId xmlns:a16="http://schemas.microsoft.com/office/drawing/2014/main" id="{00000000-0008-0000-0000-000015040000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6" name="Forme libre 22">
            <a:extLst>
              <a:ext uri="{FF2B5EF4-FFF2-40B4-BE49-F238E27FC236}">
                <a16:creationId xmlns:a16="http://schemas.microsoft.com/office/drawing/2014/main" id="{00000000-0008-0000-0000-000016040000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7" name="Forme libre 23">
            <a:extLst>
              <a:ext uri="{FF2B5EF4-FFF2-40B4-BE49-F238E27FC236}">
                <a16:creationId xmlns:a16="http://schemas.microsoft.com/office/drawing/2014/main" id="{00000000-0008-0000-0000-00001704000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1048" name="Forme libre 24">
            <a:extLst>
              <a:ext uri="{FF2B5EF4-FFF2-40B4-BE49-F238E27FC236}">
                <a16:creationId xmlns:a16="http://schemas.microsoft.com/office/drawing/2014/main" id="{00000000-0008-0000-0000-00001804000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49" name="Forme libre 25">
            <a:extLst>
              <a:ext uri="{FF2B5EF4-FFF2-40B4-BE49-F238E27FC236}">
                <a16:creationId xmlns:a16="http://schemas.microsoft.com/office/drawing/2014/main" id="{00000000-0008-0000-0000-00001904000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50" name="Forme libre 26">
            <a:extLst>
              <a:ext uri="{FF2B5EF4-FFF2-40B4-BE49-F238E27FC236}">
                <a16:creationId xmlns:a16="http://schemas.microsoft.com/office/drawing/2014/main" id="{00000000-0008-0000-0000-00001A04000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15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274DD11-51A1-430B-9B81-9B8A0A0BD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4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B6A5963-FA92-43FE-A4A6-5AF55185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5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6DBDFB7-E3EA-4308-9B42-02476504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60EE984-7D97-46CC-9BAB-B74C242CE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4091F5E-0298-4900-95DF-0EE50AD70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1628F322-8923-46CF-91D5-BFB1A6352CEB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AB5F6C4B-1161-D0F4-F543-040C37B827F1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749D1D0-5D29-FC84-A126-1A1B4271B628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3EFE4D2-8C5F-EAE4-0E05-E29E8634D30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927640CE-E771-446D-7F5D-29D185A696D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4FB1CFFA-3F9D-EAC8-BFE4-ADDF29B2926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D8AF59D-3068-AECE-2101-2CB8779BEB52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D031BA01-4DA1-46ED-9172-449B67A9E93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746A5467-7F57-D805-44A9-21A68E8A220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FW-519-NB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566571C-572A-4E38-853A-22860AA898F6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CF68C7FC-F8C4-1E61-38AC-1A0F9A42C4CD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51F3694-BBF6-3DF5-7A90-C775AE9BEFCE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F7FD40D-CC19-8635-15D1-D2C8F9E23BE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543EEC7F-55B9-4F11-BA9D-8E69A8F87F4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5DC837B-8F9B-9E62-7D7D-70D3EEAC7D03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B29BEC2-23BB-4059-259F-F8AD44980DEB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9C45BA44-C08A-DAC6-82BA-57B81FA9C66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2F6B13B2-663E-9143-1E46-81676D401DF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BBD36A2F-DC34-C06B-A7BE-FB638ED8357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4926E52-7B41-C12E-E589-727FD5ABB78B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F830415-235A-44CF-32F9-0A46A5FD062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A4650F6-ED7A-F492-C9FF-B66C83D53E0A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0825A15-BCA3-459B-A34E-F60408BB2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6B7704E-13BF-4569-B96C-131930F6A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21651C5-02C4-42DD-98D1-976DF363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710F4EF-0BB0-4526-BC35-45DB55D8E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6D00EA7D-6DC9-4769-976F-B185128C1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B681BB4-5617-4E9C-AF7E-E9DF2BF2324C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8A25A41-669F-2FBC-FDBA-1775D4F6D86C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7F917505-4671-64C9-D51C-206123A17C4E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5B3D6809-9C3E-CA9D-F496-8EE5E4682D6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D29CE44-44DC-C37E-DA5F-5257D34FB0BC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EE09A00-4600-2EBA-5FB9-6B45C872DB18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3847E66-31AC-E746-CA14-03BCC266834F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C1D40B0-DAA3-A44B-EDA7-57B839B63FE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A873767-1E9C-CAD4-E9C5-08B29B4E5DA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FW-532-NB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13B54F7-15AE-42A4-870E-87FB8A9CCFC6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43D2A89-0A1A-DBA3-2E43-30E147D1E2D4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FF122536-4035-D4D4-1F06-4F7C4616D5F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DDD1CF66-2B4B-ADAE-BA3C-ECC720D26180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21999FEE-E487-71AA-4D13-BD518C5CA84B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B34B45C-8984-FF97-D135-D722CCC449E0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B192995-F57A-C0A0-BEBD-1759243DBCA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612ECCDF-3ECB-77DD-7DD3-9993D1E8C9C2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38D15B9-07BB-6BC4-6947-785E59709E37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2D68424-C0CF-99F7-F7A5-6A208BF21885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BEF6F351-5C65-600A-D271-5A1F731607E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13BCAB6-6FAB-4414-0564-717D714CF4D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995B61DC-EE9F-5257-5246-CF95FCF3D2A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1C188EB-32B3-4180-9266-E8F36B80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8E57081-D26A-4961-8B36-FA5D08432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B44448F-19E4-4F9B-98E0-C6DC08B45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7B1B26A-7072-46D6-9D90-57E9BA227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5B2CAE25-FCFF-4EF3-8912-79179B3A8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6D72F096-A3AA-4A2D-BF8B-08C414C6B91A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5FED3859-38D3-C063-1F45-69E792491D06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34F6039E-CF80-8BA6-7F77-C47C6B639155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FD9B311-C40B-2391-5E3E-A813BC224F7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CA2C63D9-CF43-C247-3A49-D6CC452D2C0C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57C8ABA-EAE9-B4B4-A2FE-32B9ED11B5F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55ABBAEC-85DF-CC37-FCF3-D62F8D859FF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AA3D6BA0-AA69-B1BE-490E-066BDF0B08D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2138E75A-41E3-2A03-88DB-1E0BDE576A3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FX-745-WS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D7BC58C2-9E6B-4BC2-AA19-09367B81552C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FE99EBF2-45E7-4834-7BB7-E478DEC0E45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2F66FE52-E909-CD9F-2981-6456170BD79E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FB275D73-7633-4889-2032-A7B0B8537DF1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6039067-1C9A-5A8D-DE73-29877C3F76E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08BD5F6-4A50-D514-D283-3D64009E0EE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4C12B22A-3E38-C273-B676-C9983738834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35235AE3-3732-B650-BA27-61812AABE80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51BBE6F-A970-4998-028B-42EB2E6E320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3C56921A-A4B1-6AE9-4DF8-0F0221280EE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DE448C6-DD5C-C3C2-EE81-FB94D3F2BE93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D19517E-AA36-3451-1E03-FBA85C9BD14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EBE1971-D1CF-C0A6-D06A-F8BDCCF65136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6FB537E-6416-40E3-BEEE-AAFADDCAC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7DF8EE2-2772-47DF-AD22-F43A404CD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A1858A4-E1B7-4208-ACDD-D159864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D21F464-D4CE-47AC-A150-2BBE4FD6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77FE422-9D97-453D-9E39-74E574C8A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56F21551-00C0-420E-AC63-CCA9C581F88A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9DAEFCB-41A4-3277-D945-E690D41BF120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7C945C9-C2A5-144D-B956-A0E755795B49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451FB29A-7C81-EAAE-6EBE-A9E0A6E6173A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82517217-42CE-6287-0E24-0B6CB57D78A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3C8BB77-137F-7AB8-8CC7-60B75E4F787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824FC2D-DEAA-2073-D882-09C219B52AD8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789436EB-CB41-ED48-F7A0-F21753D7B1A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771460E-F938-E6D4-DD77-6DA7E782080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FZ-652-TS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E9B9D7DF-D1EF-4569-A762-DBD4281E64A2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7132AE4-7E35-CC29-4A01-B06AE56496D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FAD6BF5-27D0-5DA3-2E72-3E72E310947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339DB448-E8E4-E3D8-DEAC-8A8A990574F2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8DCF090-3342-944B-B205-5926560ABA8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2BEFCF9-6210-3440-9143-E4FAF82F71A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363A6EB-1AE7-A8EE-81BC-6C9A050D641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5CE2E86-8E92-A890-8043-B921818F9417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66E4731-079B-AB78-65EF-832A4ABF1921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FA2028BD-C767-D9E3-E9B9-44F33B0BA1C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3F48736E-EA45-6FF6-2DBE-3AAA37C24BA8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F84CF04-E0BD-8C11-4310-1CEA232936DA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B118257-62EE-03DC-0A62-66F7406BC7C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8C625EB-D62D-42CE-80C2-591A90C20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D4236D1-8124-420E-99B0-5E5CEA98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BB9AAEA-A3AD-46B8-8DDB-067563952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736C779-FBB0-426A-8AB3-BE71C8782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C775EAFC-FC94-4F37-BA65-A71FF398F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EB4F25C4-11CF-4F02-B3A2-13E5617D81C6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8E9B050-DAE1-2470-F983-E6689131B246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F082C3F-F296-989B-167B-B65D79D1C1A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F8E3BAD-AC3F-CA92-75D4-3EF1EBC80584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65189E7-8080-BB77-CC41-BF9CD4C92C9D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695DC83C-093B-4060-F3D4-C597DE589DB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75489B6D-49E4-9894-49C7-0BB32594971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561E28C-77BD-9433-4017-E2FC2C90903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A59C461-6D87-8C5A-BFF9-756427511354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FZ-764-DV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D8EA6AE-2357-486C-B3A7-D00920C491A5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D7953EA-97FE-CA65-7EC6-58A9E041B4B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CF6D446F-EB58-737F-E9B7-82189EB609B9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6422EC2B-163F-4039-8839-2AE49D85D46A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14A92FC-9B4F-480C-AA36-E48779071E6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B3886049-4813-C135-FE81-7CCEF5E432F2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562F76E7-C8AE-657A-0704-5736EDE959C6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18BC737-5AC8-34CA-5C4A-D0C78D03049A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FC738D70-0E6A-8463-8F26-706FE74D790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35526B3-8293-2D65-D71A-A508573E5677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F53D9915-4DD9-6E89-DB04-4BE7E2C2ECC4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8AC48C21-1911-E064-C0EA-95915F204A7C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311488D-7117-9E48-4FB6-2F80DDEE63FE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8492015-8DF1-4CE7-A820-9F95889BB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42B4021-3EA0-4838-9597-E7A87A4D6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5416F09-B9A9-44E9-8D89-E96FE4BB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743CEB1-8497-4CFC-A6A4-EBCC8B71E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CA8C7B10-D7E0-4BC0-98DC-2610E80FA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9DB0EB9-DD20-4CC8-9A55-C375D079D072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0B583D59-FEA8-171B-49FA-70E335B29E1E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F16C9EDF-99F2-EF20-60EF-93B63870A159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A3C5E82-75EB-79B5-0FE6-CB868951445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AE7B0F5-5510-793D-B7C3-D682F94765C9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2F0BB10-0DBA-306C-81D7-C6697A36F45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D8697744-5814-97B3-2A22-48A66DA2912A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17EC1057-57BE-0915-C9D9-B6619BE851C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DFE7A6ED-5676-5D8A-175A-E35C0A84A8B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GD-225-SP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85AED1EE-FB38-461C-8CA7-1B767A9C500E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D2997782-DEDA-10AB-B688-8A3DA421EDC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37AFEFBF-7688-EA8C-FFB0-1CF56ABD4B92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A728512-B6B6-F2B2-66F4-7EBB8199AAB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C0C487F-07C4-06A5-E9B2-69B245520B07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05B869E7-32E4-DD7D-08A9-D6DE9DDE91D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9FD19A3-00B9-3296-859B-2A4B4D0D7D2B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0B0CE57-3035-BF83-8770-B6263A035435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4FD4970-9D50-79DD-9C2A-0AD86B84C8E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00315CC-72BC-36D3-8A3C-643CE7D8B8DA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78A1CB2-053D-9E96-3BFC-62DA87E7BD6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96CB1E0-8F61-E391-6EFD-649F9557219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DF61EB7-B865-5D97-8618-DC499F41E2C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7AF3D19-FDBB-44F1-9433-49B31445C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600859A-A090-4522-923E-9155D5C35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153156F-7733-490E-B1A7-1A21642F0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190438B-8FD7-4082-89BA-F5F3CFBD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1AAFB8A-14E1-4EAC-8D8D-EEEDB2EAC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690525C-3845-4CAB-B3A2-5E63181F3E4F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F1D4FB4-EE4C-90C7-CA8C-B29EB96D295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B337056-021A-8976-EA95-CB5C6952489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BEF32CE-B23A-4E73-8FF4-3991EFF81E4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180D6483-99FA-315D-A9C4-A4C6F79CC4B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4EF78C1-4048-BA06-1605-D569167F55D7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602C6FD7-AD8D-42FA-4C78-8501F7B063B7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CA97E49C-0711-DE22-9F28-A3B302D542C3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2AB78E1-CDB3-CF09-4ECC-C873E47C0709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GD-356-SP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7AF36FD-A83A-4075-A113-CED057BD4B67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BB968A14-4275-ABC1-AF21-5912FFAE1DEB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414F065F-C62A-2D87-A284-95EC27F646A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C7F661E-12FF-2B8F-38B7-D59EA43756A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6A32BE2-A622-573A-F7C7-510418848A32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6945F46-EB65-FDA6-C177-97CE5FA89D9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0DCB7AE-CE1E-8973-A1EB-87078008D9EF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8E618584-1E97-ED4D-413C-EB454724AEB7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C6353F2-0F5E-68AD-7C00-CB5226D9EBE8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FA7C222-BC53-6062-E397-C2AF2F060347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02C5A10B-CBE8-0810-7229-CD1B2F946E48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D28257CA-2A2D-483D-8FF2-AC63B5C061B3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28E665A-3D2A-F866-1807-A2771F4B9521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07499A4-4978-40AA-A764-741CDB16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539B62B-C171-47EA-A7DB-114FD728B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772B78B-AEDD-44BA-8831-A8EAB94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92B04D9-6B31-4975-9F6D-D6D645FE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B3CD868B-8009-4A24-BC7D-218E18BB4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9DBDAD8E-785D-40FB-9DC4-E13FF249CEF5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3346569-546B-DFD2-3EBD-9E86A7221C1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B0FD937A-7943-4B2B-2545-382F7C84DCE2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BDE67D10-24C8-54E4-8362-4DA2600CDF4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394DA94-2C05-18C1-3E59-D37276E498D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7F419AA-0EB5-FEE7-D629-E9143C20454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1E56C8E-AE91-62CF-CC15-6A29AAC93ABE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37132F9-6040-C1D6-D213-D1A0994D251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DCFFD31-E8C7-5D27-9FE4-FCAD7143D8E0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GD-113-ZD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BC4D177-0FFE-479A-B4CA-FC4616D33558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F8EFD8EF-06F1-588C-33D9-BD82A97AC0A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34FA28D5-F1D8-BF8D-2D2A-AC9CA69BDCCA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92CA36CB-FA31-1416-9FCC-14D3CA8D58EA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C36B03A5-F351-9137-1056-5F33A4C9D6D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371BA5A-7E6E-866C-CE4D-229C19006582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2488AE8E-465C-34EC-C35C-2995CEB7020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41848641-1EB6-BE7B-0F51-C2EE8331ADD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5C36F14C-D1C6-09CE-B60B-34913F0B119E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12B94F59-2A85-E6F8-57F7-CEBFF5B5D6E7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25614A87-16E3-3963-FCE0-1BCD65487025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E7D7BA1A-4553-8154-6AE1-39154E94AAC1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60EDDC2-321B-644A-83EB-5B91A2351411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1ABFB6A-EA79-44D0-9618-58D8B566E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6A4E5BB-FC2F-4C52-80A5-17DEDDB1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75B139F-BE93-4077-903B-0F85AB36A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DB7B7DC-975F-432B-BE39-085F8CC0A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12322F0F-F190-442D-A23C-47198FA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37BA5B1D-DE33-409C-A771-B3F523506E96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D60A436B-BF09-7074-B27D-4AC80FACCED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E0B2B10-693A-2021-B3EC-13F8E6EBA408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8A32D551-7BEC-AEDF-D992-4C7F6E641BA1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7680F0D2-821D-4F56-57CE-636340ECAF5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CC249C9-D866-D6E8-CB71-15C13D23E25B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50452A76-4C96-3B63-FCBF-87CD8990204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42A96A0-6D37-CCC0-8199-21F642C67BC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1F1E47FD-5449-7261-D55C-63FFD317422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GE-875-SH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BE97BCF4-69C3-4F22-975C-ABD62EB4D7C1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0D389BF5-56C7-DDD3-6C07-68D3D741A2F9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3F92F9D-27AD-60BB-B347-E939E7D5D8B3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4CB95BAA-28C1-98D7-232D-86222C00DD7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4F959A2D-13EF-870C-D65F-9D86A05B65D4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6C1B6E6-4819-32B5-1994-21AD8DDD079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B6E74FAE-D485-F5CB-6FE9-143DDB645907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35D2DA20-C176-0DCE-B2B6-60C2567F9088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645E7F51-E9A9-6D93-7268-21D32C53BCF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4BE02F30-FC15-84AA-3796-881706825D22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68D08AD-F356-73BD-AF8F-4A36B62073C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33CEC36-99B2-9B53-E400-021DE989A197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08355D7-C362-CB7E-2479-335673E609A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EB8E6ED-BE28-4E91-A711-12B3C8350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E6F9409-85F9-4873-87BF-2366AE4F4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9D02A80-7831-464C-8DC8-2CEF183A7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AEF4535-221A-48A1-A996-0BE178EB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3EF78A55-8EFD-4597-969C-8BD3FB6D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1922784-BE03-4E50-8F35-1310E00809D4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C398553-6B14-477E-6B48-4F50A34C0B8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91EAAA4F-1777-BCF7-A701-AD740D27C0C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DD5269A1-3524-258C-8035-BD225442C7D2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5158D28-D321-C098-47B4-BDFF0823C9AC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33065F09-1130-657B-5E02-D34036C42E1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9B2687BA-70DB-C5CE-932B-6A7921A95ECE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E859A4E-98BF-E5D0-FA3E-E6A3141BA576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18A1371-35A4-104F-EA39-D0D9604B44E8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BQ-149-QC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9396D18-DE24-49B6-A6D7-4F139318BA5E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E03A1AA8-3122-90CF-5317-FA4AA13ADBA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1351A2E-9BAF-73D8-42D7-2FCD6F3E5295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4A44BEE-ADCB-5F16-9990-8FC4C3BED24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18F563DB-9A74-A124-313A-FCF4BA723E7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EF90F8F-4E40-433D-26F6-2C7A3A8D912C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65053894-30BA-0187-5CAE-109B9B44F9EE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51E792BE-09A2-346D-C6D3-1263CA31A78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DBA5C626-106E-A379-52ED-BFBF711CE4A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DA667EB9-E52C-2666-1281-B14491AB2F6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8E66B27-9806-F5A3-2A45-C1623CC6A59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DFFD095D-B059-20A4-0E28-F178674713E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6513B49-AA12-B253-C803-413950C82AA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85A5A1C-17C4-4D5A-9A42-7084B4E9B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53C012F-168E-4423-BCF7-E68FCEBA3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2FD5E4F-A101-4D15-A333-8D42B9EF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697DAD2-DC45-402A-92C0-941F0390C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98E541A0-3159-49DC-A69E-37C9FFDC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44FDB41F-A6E4-4653-97DA-0CCBD1CAD02E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EF8EBF30-B05F-D628-18E8-845C8E26ADCD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D2F79AC-BB14-3330-2585-C9B8BEBCCBB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24F32572-8490-B73D-C0E7-C1EFEDA75DBF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922A594B-34B0-7B64-156A-50B5BD23D6C8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7CBDD063-DB63-3A9E-50B8-90081F457C7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53B5E98-3099-F032-D012-993E22A54BCE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330C2CB7-2D7D-D73B-592E-207F02618110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E00B99E5-60BC-A05D-63F9-6BEDA572223E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FX-316-PB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220557</xdr:rowOff>
    </xdr:from>
    <xdr:to>
      <xdr:col>11</xdr:col>
      <xdr:colOff>212725</xdr:colOff>
      <xdr:row>2</xdr:row>
      <xdr:rowOff>288502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B0C69DA-33DD-4336-85B1-1ABFE1A0D43B}"/>
            </a:ext>
          </a:extLst>
        </xdr:cNvPr>
        <xdr:cNvGrpSpPr>
          <a:grpSpLocks noChangeAspect="1"/>
        </xdr:cNvGrpSpPr>
      </xdr:nvGrpSpPr>
      <xdr:grpSpPr>
        <a:xfrm>
          <a:off x="11867274" y="218652"/>
          <a:ext cx="982677" cy="88246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A2DF7C3A-31CF-301A-00DC-CD95DAEDEC94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7D9C566F-4002-523E-F66F-2F85C71C5FBE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BC1BFBA2-5744-1B40-B342-CBACD707BAED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A7162736-0521-E8F7-CD98-48C83DFBEA7A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FF0FAAFE-252A-1A62-2DA0-23398503433D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5208D06-ACDF-9E7D-927C-F1B6BEE43118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82ACC61D-08E9-A0B9-BC5B-6146EFF3C79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85F579CF-6FA9-A06B-D45B-5C83225480D4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A32D0E6-261A-4E32-95D1-12830EB832E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19BA0EB7-0280-5B43-F8BD-6AC47C645130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6131662-0E58-94C2-EFBE-EF4744884B4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F90A0EF-142C-FA00-92A4-41269533A66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2EAD1B5-155A-48DC-95D4-BA8C73CC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B84DE34-9E6D-4897-8750-BA800F47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DB6BC58-58EB-4498-9AE9-990F8133B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E9D573E-172F-4CF8-89E9-9F169381E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34063326-DEA6-46E8-B284-A043CCA67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75F5AD0E-968F-4A00-AA67-111C1D831989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FF035C3-ED93-EDC3-C149-2C4E779F937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89F44CD-3362-40C0-CEE3-352A9F87165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AD0F798D-ADA5-25DD-16AE-809A9B2E82C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A9E4AF08-E698-78AE-2275-95D75932BAF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A2339D4E-39F5-6F9A-5DD1-1A9886196543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20E30EA-5F7C-8A81-1864-537E765DFA29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48DDBBA6-76C9-7818-E15B-830661E839DD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61A1A6CB-20F2-D2D4-5ED8-B197303770B7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586 CNQ 44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E23F5E7D-AF7D-4882-8E96-C87516633E0C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3A64818-E132-FA4E-F724-A7D3FEF88354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965DF5B-EA2E-6056-ED24-5A51B7B6DA07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E73B4700-D863-46C5-B919-49A2137BF0A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A8A57D9-3B7B-1277-F336-543AC076BC2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C485DDAC-7264-5C0D-5EE4-8D32876D6696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2962F49E-3B5F-7D60-A519-0804F6A37AF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6BA59AC-BEC6-9B67-1884-1E90EEFE3AE5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88BF29AA-8A2A-0F54-3801-DCF96083708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26B7E77A-D71E-C1EB-CB2F-D717630984B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643B7D48-9B03-8851-34CE-4FAE6E128B1A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BBDBFA62-9D60-5B36-B428-05D67A6A0DF7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C1F399A4-0E08-D0D2-5C82-17396B77A7F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374C06E-CDD8-47D7-8772-A1E0C6C50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5D1CEE5-EB2B-40A0-9F30-306C889F4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D3DA4A6-79D5-4CE3-9BCC-CA8A0B7B6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AF2B771-EB73-4074-A3D7-D295FB369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7528FB49-A7C4-447B-BAE8-4E86DD61A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E5B8E12F-D511-4EA7-86FF-EBB471ACA07D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9058E66F-DE69-4DDD-8DC9-65FE22AB55B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82F00463-6EB2-C7DC-C351-7448A54663BD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659FF0FD-CBD2-7CE4-CAD7-9D026F8432C8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59821F8-99E8-6B4F-7DA4-0C84A039690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4F77176-4633-E96F-EF50-F4FEBC52F785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DC1F3C99-3684-A9E8-060C-FFE5D5F9EF2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C8193504-E844-08BF-0464-F11BC038A0C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3C635CFC-DD8A-5DB5-4D64-3217644C53CD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FY-319-PJ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411DE790-206F-428F-8B90-8C534B876812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34373BBC-DB65-AF77-89CB-FBC2F95C586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3822F345-A266-BCAC-39B1-5F1509760C15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6D4C2699-D17B-6DBE-5E66-529794F3C8C3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3B3DCBF5-1AB4-6EE1-30FB-614899814618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72BB0342-F816-7C9D-293F-D24504EFF21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46D36FA0-CA69-E769-C70D-869B5E5FEC77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77F6E72-154C-2D63-16A6-FD3318FA6906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4B877276-D3DA-25FE-2ABF-50C535D17C3B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A86771CA-70BE-8A3A-BDB3-BF5DE6D7C55E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F73E3373-BEE7-13F3-81DE-CADEC841962F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7D2C974E-E4C8-1D7F-7D8E-767BA0C971E6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64693441-C5B6-7C57-1915-AA85FE35C14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1D80B57-33B8-4210-B02C-511110640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D06B8A4-21B2-4040-8615-00FCEBFB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0EDE1B4-6CB5-4D98-957B-2DB9E5905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BCBC04A-0DB4-4100-9B51-C9E539F9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50077DCD-BF49-42BD-8A28-A9102E320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CF65660-5A5B-4531-9EE6-1AFC8F9ECDB9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475769F6-C12A-050D-238F-455EC1128118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01506DB-909F-E5D8-6CF5-2FFEF671C343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AAAEAB49-5120-AAAA-1DF5-2F6C9F7F523E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E95BAEA-813F-B4D2-EE86-0EF1F324553A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D01B53E-63C1-7556-DEBF-1E397AD25A60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E2CCE075-A339-6DF9-0B83-3160EB11EE1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52F524B-B90D-80F7-5599-6DC1F3B3E71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CB182C06-E096-7450-ADB7-DBC544245CCC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Lynx 2465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2A385B41-256C-4413-8CCE-7077630E2D7C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C81996AB-9302-2E78-7603-3AB965DEF868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9AE22601-E84C-2182-6F69-DB5720F069F5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A177DC4-9859-EC7A-1326-21BD3DFEAAFC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8B65AFF-1A95-4635-9249-43BF98DBC9C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5CA595DB-E6CA-08D5-5B79-8EC1C3F54C76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C337C6E-D2E1-9949-7CCA-C9A5A8FCC21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AC09CFC-E86A-E838-E398-0246F748EF44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3B96AF8F-EE17-4A84-2D79-1695F3DD45E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D3FB458-5BF0-988C-AFEC-997ACC7AD590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50CE6F69-3190-838D-9DAD-E2C54B0A03C6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AB86A91-CF22-D2F9-A11A-00E4ECCBCBF7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512DEEB-2A09-3D1D-73C6-19E8A2FEB62F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3F13CEC-9D98-4D07-8DB0-5C723303F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2C4EA49-C1E3-4EA3-B418-463A1187C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5D09299-3637-49A6-9738-227A3F933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AB322B2-C507-40E4-8E0B-224EC4B8A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FAF5625F-322D-4F9F-84E0-7FE274C0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6E19128A-E90A-416C-8E8D-E7287FC7C377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6B574FD7-8CEE-5E84-AF66-8DACCF6C80B5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C612CBC5-AD33-7226-52BE-8E50DA557CE4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E7A682B-429A-9779-D794-96F5EB105F6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E3F5B3E-A5CF-9636-E630-A6396C928CE9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DD7ADF1-D1D4-2F59-647F-32FC41325844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CE31901B-7F57-D15E-F6A7-E23B277184D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D98C1673-3ABC-E003-47A8-E0DB02436C77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B6A5764-BE15-B36A-4254-A1854D6C588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AH-952-BF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85BD249-89A0-44CC-A49F-F4E8940D8E3E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5A23C2A1-19BA-82EF-759A-B282366D189C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6FD8D351-378E-926F-E8EE-E4C7E9ED617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E2AA55D-017B-9EA1-455A-A603EF40082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EA3A156-25FD-9404-1A9A-1A41AABBA52C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96EDFDBB-B4E1-F64F-4847-C361D81BF364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C7508E48-2CF3-FA57-E79F-D3C41AA03842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86E7445A-977D-92E9-A06C-606F111852F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5375E997-92E4-634E-9261-C19D1E05922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F2E6B4C2-200A-AF3F-9BB3-691CE96B764C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940E5340-FE4A-050D-43BE-AC8479954863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78D1CEB-2E83-64E9-DAC2-28905431629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3B289D3B-9A8D-5E67-C306-2BD45FDEBCCD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0B57FC08-E18E-45EB-864E-A00831ADF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421F834-1010-499B-BAB1-523722696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F7FDCAC-A030-4F23-9906-60BB8C1D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12FC7E7-92DA-4CFB-BE5B-994B9E0A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51D6DA33-61D6-4EB4-B4F8-5C1B1FD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0D0461A-B30D-4340-9E09-58A3638E69C1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1A74BA66-EEA1-611D-9D9E-0BBD58A165F9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08E34E8A-8B6B-29A3-3856-0E86513FF99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5E94EEB1-F1CF-428B-B11A-8A5625CC492B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F7A4E791-97CD-4E85-66C9-1E5B675060CA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BE28FBA8-B5B3-CB22-481E-57B7CC8F131E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A7098EFF-2E06-556D-465B-C3EA5B956F11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5D608EA7-ADD8-7B54-FB5C-2518C52F42D2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5417F49C-9613-97E8-C820-997BECF51CB3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Décompacteur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E7B48DA1-B2A5-42E9-8048-42E3FCF3AD1A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DA08A56-4A2A-03E0-63A4-92FAEC3A3BD3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E8783F0-5098-32D3-CFC3-DA9E3B9EF81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40ED09ED-62FB-D164-BED7-37215F351ED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F7B1E52-ED00-B926-3B0C-DA8CAE1FA33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81986A4-1E63-04DD-F69F-D5CD44C43B58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7C0BB908-8AC6-30BF-AA33-E9F1C9A531E5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A0EC49E-6E94-C896-A481-4B3CEE3C8F2C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EE1F5381-219A-9C9F-3DE9-73A0B926D745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12D0F28-3115-F046-B1B6-84CDD8F4EC07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D958198-EB34-40D9-3B85-C0969940C78F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E95B819F-E041-BBE2-F9AE-9ED75051D805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F70E016B-D651-1914-20C4-A689B2A70F63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C1C57E4-5C49-4192-8AF1-2D7ED3B61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773ADC5-574E-4EE6-BC2C-13EEBCFF2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683EA12-8C86-4423-9299-5E184D21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6009072-6566-45E8-AC37-9051BCAE8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47D7C61-9282-42AA-974B-8BD96283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0310943A-4B7B-4739-97A0-D623E6987688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4D7A3451-7C13-7190-2E0E-05BD7618143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4759B06A-3672-ACC3-530F-245FEE0BE2FC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2548933-588D-2553-0425-75BC08E71245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A245363D-DDFC-7060-C3E3-5094D9C0C455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FBCE7B2B-3258-5D36-C30F-B9FE10EDDFD9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696C7C45-A5F5-BB75-A23F-F9E7B5EF23C6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E4E018ED-9539-8D22-FB11-9E7F6BA9B70E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BAFF81DA-8B14-1D4B-01B5-EEF24B34624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DJ-659-TG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D64A46F-021E-4914-9E70-138F73EC2657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261D67C-21C3-3E16-02FB-091EBCF0B25F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57D473CE-328C-7153-349E-93C44231514E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E0CA5BE-3427-FC7C-1A8E-B11229DD219F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6B36DE90-FFE8-2410-E160-7DE17D6406F5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3B16D29C-652F-7D54-F7C6-E53CD5ACACEE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2FC6E91B-BF98-7628-376E-B1E24B1D3100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A8AA701C-738E-B15D-6C16-39E455BB9C31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A1E7374-9322-20E1-3595-8ADB2C0D64EA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810368A8-85E5-EF71-291F-AA5C7EDDF2B7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7EFD552D-1C9B-73E0-0944-145A3219E916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CF271E4E-06B4-C27E-7934-83EABFE0588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968EB35-BBFE-51B3-688B-F6314FACFE37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1026714E-EAC8-4E72-A8F5-0EADA5AB8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8C3B198-C1EE-4A67-BE8B-52A36AC5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4BF0549-930A-484B-A732-D2D474A73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30BCA93-7A48-432D-8C96-89DD11B08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24659456-5C49-41E9-B400-796F97E92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F4E13929-D94A-4CA5-840A-3C55A7E69B24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4649E0EC-B891-2207-1A23-A7702CDB91AE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E9E7090B-092E-9F09-72E1-99379A803BE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C1A0DFA0-BC2F-88CB-82A4-4E82468705C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4C12D534-5658-0832-0AFB-CBFCAEADC126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4548496-6787-80ED-2910-8B0260F99513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C5BD8CD-90BF-DFE0-9409-25AC04720C2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8CDA9963-71E0-67E9-149E-950FF0254DDF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8D182FD8-D23C-DFFF-756A-E6278ADE66E3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DX-853-PM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3AE83524-0A8B-4390-B878-797A43B96A01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C8C4A29D-CE33-2A30-8F6E-03AA916C350E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02B0CA0D-9F36-26F0-CE94-B652FC9723B4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238C0A8-C3CD-C38E-70A8-3D79CE5920E8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5075ECAC-1AB7-B956-C781-77C8BA79B6DF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6F88AA2A-9262-6D96-0875-5DF63D03BAD1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83FE3A07-8A8D-205F-19CA-41C15E3585E1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1A97D1BD-9587-248F-9AB2-AD3338A3FCDF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8971A998-0BBD-6BBB-DDA7-987458F32B37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796958D-1F79-C87E-FBDB-97A9E845DC2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A302379B-D43A-F085-26E7-6AC8A5E8D33B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38A0A577-F239-77D5-DC63-DCD81CD46BD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8A69A9AD-6AF2-400A-D0C4-4EC0A528CEB0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33B2AA8-5009-4C6B-8F40-B86464639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342A556-407B-4C32-AAFF-F6FC47028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90366C74-1CCF-4C8F-B721-AFE175203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74445CC-DAB8-490A-BCCD-1BB2E88BE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2CBA69B7-13BA-43CD-A70E-C905EA927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B16EED96-3231-4AF1-BF4A-815BEC0D4935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CEC3848-DD58-A4FD-FB61-EE95ECFA87F4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AD21F749-3224-47CB-F90A-2F38BE246687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566599E5-FD49-4E13-9AB7-35DC46309CBC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38F277F5-E4D1-BE83-2A3A-2F10BD13885F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7A81FB98-9C54-28CC-471B-BD603E2108E1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21758E9C-78E5-5440-8BE1-07ED6E71A6F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27ECBF72-87F9-6040-CF6E-F86374CD77C9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029D0149-D9BB-613F-00E6-B13A735BDB0D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BB-926-VP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C6F7923E-0274-436D-AC14-0831DE4A7727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DAFE08C-037D-8235-E685-E29B63E9FB8A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9C5D2B18-B72E-6F39-6024-0093A803DC6B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A2EFAA23-7EC0-0639-245D-3E9902B03564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920987A5-30A2-4523-F8C5-C1DCB938F5A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A2FBFE0B-741C-9B82-CA81-559F978F43D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96149850-E85A-88DB-23F1-6FF1E882CF93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2D1FBF3-6849-F8EF-D8D2-74579C811752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B2BA585-0FAE-6011-DA55-D5155EB5CE43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9910BBCD-B9FE-B596-67AF-5B5E4AECD221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F5E0D4B-971A-B94B-5CDE-7FCD75951ED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4EC27B23-8DA7-2F90-3839-592E6EEFE08D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DE6DAE74-0924-025A-A7BC-ADA7C94DD4F4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5E7704F-56F5-407F-A03F-FFAC0E7AA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8422E3FC-C66D-4A1F-A0C6-B19796663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45BD5A1F-81AD-4985-906A-D61CE9EBC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0DC49BD-18EE-4E8B-9EFE-E15BDC04E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47F41E2C-2C78-4BFF-BED5-24F93D446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2B17297E-BE16-43E6-B1A3-0C661061AC73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2FE7623F-A5A5-0E0E-4AFD-797517DC1263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6E54A3A4-F0A3-DDA2-1DC4-94DDCC2AE61A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1EAE49ED-ED99-6726-BCD6-ACD9DA39D977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B54E4775-109D-8248-7890-7509C38026EF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C2D9D07-EAE4-21B5-0F07-DA29762F9071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4DADF4FF-F058-9F6E-D882-C3D232ECFBC5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3E207C1-3B3C-C4C4-05DB-59B64C58C284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6D44388D-0023-0AE9-C418-AB76754F118F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BL 71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626D44AC-E2CE-4D2F-AFE3-74F487ABF358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6293D24F-B133-1CBC-89D2-C5F717721340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B83DFE40-BBBC-B9DB-F16E-4FF679131AB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880FF3F7-8FD4-84AE-3D07-659CEA67D416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FCD67FB7-34F5-960D-B09C-C38E2103D61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C2390013-4173-B1C1-98B6-2C4E39596796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25F8472-0525-D023-5031-620266994D06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B9014DDC-212C-6D0E-7E49-23BD16C6C0CD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1EE9BCB0-2C55-E10D-814A-3F664C02836D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3C6BFC2-A760-9E05-F85D-91053377D264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852E3D79-0220-BAF8-6057-AC98434B0C0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290C655D-59AF-AA6E-78F2-4A3750E7EB9E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AC257583-BAB7-32F5-9C7A-DFA3E53CAC8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C2EFF08-8951-43D1-916E-71A3D8CA6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3935BF7D-5AAA-49EC-909C-0B8999B5F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7958BA9-A8E3-4C22-A4FE-BC01F9D1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2AF3607-03EF-4BE6-86AB-56E56BC21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8B5EBDCF-C251-4699-AD7A-742375DED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86C3BD85-0B7F-455A-8AA8-81A719FF35E8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B28CEBD-D72A-7674-208E-500F207BA982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27B61023-54AF-A925-0390-1A3E0004B4FB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D5DA37EF-535F-B181-43E6-64677699C44D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0342B08E-648B-34F7-62AF-DF57DA3A6CD4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E2CBC301-9896-F70B-C7A8-019509B6D91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121B220C-0B0F-A3FF-BCD1-3F52550B999D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5CCECA0-0D2B-7E63-62BE-39863CED449B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76E99274-CD27-3905-9953-395EC7A26B2A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BS-541-HS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212937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55B5775C-DED4-4443-A8DF-1AB0D20B2A9C}"/>
            </a:ext>
          </a:extLst>
        </xdr:cNvPr>
        <xdr:cNvGrpSpPr>
          <a:grpSpLocks noChangeAspect="1"/>
        </xdr:cNvGrpSpPr>
      </xdr:nvGrpSpPr>
      <xdr:grpSpPr>
        <a:xfrm>
          <a:off x="11871084" y="209127"/>
          <a:ext cx="978867" cy="89389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BB77EDD-20E0-FFD8-F54D-492E5BD33A12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EC98AEBE-576C-DBB3-F142-0DC4506DC336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7F9D698E-35F9-8A5E-2E20-C43BB75B4195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0A756172-AB06-FC24-0E4F-03D5327E2D40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89573E82-A364-070D-32A7-D4A71E575427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169DD473-32AE-2227-1804-ABD9E54CA18A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F7C7D333-4CB5-16E3-F205-61821EE8ED0B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50E6B2A8-EBAF-CBB1-4C55-E24D543C777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AD197A9E-2151-7232-5261-A53A7B6E5898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A6FCAF8C-8D0A-827C-F940-C552BD28442D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F9B2153B-6806-174A-1779-6B12A7A91520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20ED68D4-A3C8-CAA4-3D3F-1ED97905B232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B2C36B3-ECE5-474B-B6A2-305E92642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50C642F2-599D-4629-A0D2-8C15917D2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E5C3ED63-038F-4FEC-9092-E4318A1EB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777E3DEA-EEAF-4998-8F4A-D467A2CDE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8B9AF238-2723-4E7A-9C83-41E9E701D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22858</xdr:rowOff>
    </xdr:from>
    <xdr:to>
      <xdr:col>9</xdr:col>
      <xdr:colOff>861057</xdr:colOff>
      <xdr:row>2</xdr:row>
      <xdr:rowOff>289559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4C23F1F8-32BA-4B79-B4EA-BE423D60BBD8}"/>
            </a:ext>
          </a:extLst>
        </xdr:cNvPr>
        <xdr:cNvGrpSpPr>
          <a:grpSpLocks noChangeAspect="1"/>
        </xdr:cNvGrpSpPr>
      </xdr:nvGrpSpPr>
      <xdr:grpSpPr>
        <a:xfrm>
          <a:off x="314233" y="318405"/>
          <a:ext cx="1072115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3A80D99A-FA44-518B-E748-1955A427C0FB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53FEDC7D-475C-5F89-D7BD-6389BCC439C9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F6D80709-CB74-D417-3227-62C8C67496D0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ECA0B51D-5507-6C01-3B6A-35F7CE89D4E4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264F21C9-52A3-DE09-AE4F-25E7617D536F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F242C8FD-B402-303A-1DD0-1A2E9B4863E4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9B089C52-1473-93F7-4D16-F5DB8355B59A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9622EE54-5A91-AFF3-3D1C-1EEBAE82AF4B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CH-484-MJ</a:t>
              </a:r>
            </a:p>
          </xdr:txBody>
        </xdr:sp>
      </xdr:grpSp>
    </xdr:grpSp>
    <xdr:clientData/>
  </xdr:twoCellAnchor>
  <xdr:twoCellAnchor editAs="oneCell">
    <xdr:from>
      <xdr:col>10</xdr:col>
      <xdr:colOff>777453</xdr:colOff>
      <xdr:row>0</xdr:row>
      <xdr:rowOff>218652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0A90A96B-877C-4422-B910-D55882C72897}"/>
            </a:ext>
          </a:extLst>
        </xdr:cNvPr>
        <xdr:cNvGrpSpPr>
          <a:grpSpLocks noChangeAspect="1"/>
        </xdr:cNvGrpSpPr>
      </xdr:nvGrpSpPr>
      <xdr:grpSpPr>
        <a:xfrm>
          <a:off x="11871084" y="216747"/>
          <a:ext cx="978867" cy="88627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137316DE-B78E-B244-67CB-4FD0BBFE7E46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8F48C913-273C-6D0F-324D-47D26CC0FFBF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1D325030-C93D-AA62-3604-BFF2F01689FB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7531D9F9-7E38-88C9-13CE-691B86DC71E3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8B246883-913D-7CF3-5CEB-EED8F5D06F3F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F09D9E53-47C6-E88C-3E43-C39DF41722BB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2167142E-EE3F-D0EC-C2EF-C08AC4F24A5D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AA1127CE-B595-363D-4AF0-BC18FE3CA7B2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7B47AD69-1151-255C-715F-F1E447F008AB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3F28F730-65AD-F8B7-D3B7-F8C447CC9642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58E28429-C8A8-C3BD-F60E-2AF33CAC0CDB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EF929D70-C463-59EC-9F81-A013D7415A7D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FC5BC04D-8B0D-4C35-901D-23F466D8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A37AB2C3-98BD-4756-AD8E-BBC640C34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DA7540E3-3C22-4783-83C5-FA37A07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1009152</xdr:colOff>
      <xdr:row>6</xdr:row>
      <xdr:rowOff>267951</xdr:rowOff>
    </xdr:from>
    <xdr:to>
      <xdr:col>12</xdr:col>
      <xdr:colOff>1834813</xdr:colOff>
      <xdr:row>14</xdr:row>
      <xdr:rowOff>308275</xdr:rowOff>
    </xdr:to>
    <xdr:graphicFrame macro="">
      <xdr:nvGraphicFramePr>
        <xdr:cNvPr id="2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664F7FFA-76E6-44D5-8466-E54E72334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97045</xdr:colOff>
      <xdr:row>4</xdr:row>
      <xdr:rowOff>181123</xdr:rowOff>
    </xdr:from>
    <xdr:to>
      <xdr:col>13</xdr:col>
      <xdr:colOff>694765</xdr:colOff>
      <xdr:row>17</xdr:row>
      <xdr:rowOff>280147</xdr:rowOff>
    </xdr:to>
    <xdr:graphicFrame macro="">
      <xdr:nvGraphicFramePr>
        <xdr:cNvPr id="3" name="Consigner les valeurs" descr="Graphique en anneau qui trace les facteurs de coût du véhicule suivants : carburant, entretien et prêt." title="Graphique de catégorie de coût">
          <a:extLst>
            <a:ext uri="{FF2B5EF4-FFF2-40B4-BE49-F238E27FC236}">
              <a16:creationId xmlns:a16="http://schemas.microsoft.com/office/drawing/2014/main" id="{918B3E4E-9698-4DFB-A570-86D8C719F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1269</xdr:colOff>
      <xdr:row>1</xdr:row>
      <xdr:rowOff>19048</xdr:rowOff>
    </xdr:from>
    <xdr:to>
      <xdr:col>9</xdr:col>
      <xdr:colOff>857247</xdr:colOff>
      <xdr:row>2</xdr:row>
      <xdr:rowOff>285749</xdr:rowOff>
    </xdr:to>
    <xdr:grpSp>
      <xdr:nvGrpSpPr>
        <xdr:cNvPr id="4" name="Carnet pour véhicule" descr="&quot;&quot;" title="Carnet pour véhicule">
          <a:extLst>
            <a:ext uri="{FF2B5EF4-FFF2-40B4-BE49-F238E27FC236}">
              <a16:creationId xmlns:a16="http://schemas.microsoft.com/office/drawing/2014/main" id="{6983975F-B88A-448C-B384-384EAD097046}"/>
            </a:ext>
          </a:extLst>
        </xdr:cNvPr>
        <xdr:cNvGrpSpPr>
          <a:grpSpLocks noChangeAspect="1"/>
        </xdr:cNvGrpSpPr>
      </xdr:nvGrpSpPr>
      <xdr:grpSpPr>
        <a:xfrm>
          <a:off x="314233" y="322215"/>
          <a:ext cx="10724967" cy="783773"/>
          <a:chOff x="207404" y="5306233"/>
          <a:chExt cx="5691920" cy="1173329"/>
        </a:xfrm>
      </xdr:grpSpPr>
      <xdr:grpSp>
        <xdr:nvGrpSpPr>
          <xdr:cNvPr id="5" name="Groupe 4">
            <a:extLst>
              <a:ext uri="{FF2B5EF4-FFF2-40B4-BE49-F238E27FC236}">
                <a16:creationId xmlns:a16="http://schemas.microsoft.com/office/drawing/2014/main" id="{C7A62A74-4E82-5EDE-BB36-8250091E2D4A}"/>
              </a:ext>
            </a:extLst>
          </xdr:cNvPr>
          <xdr:cNvGrpSpPr/>
        </xdr:nvGrpSpPr>
        <xdr:grpSpPr>
          <a:xfrm>
            <a:off x="207404" y="5306233"/>
            <a:ext cx="2612983" cy="1156712"/>
            <a:chOff x="207404" y="5306233"/>
            <a:chExt cx="2612983" cy="1156712"/>
          </a:xfrm>
        </xdr:grpSpPr>
        <xdr:sp macro="" textlink="">
          <xdr:nvSpPr>
            <xdr:cNvPr id="10" name="Forme libre 6">
              <a:extLst>
                <a:ext uri="{FF2B5EF4-FFF2-40B4-BE49-F238E27FC236}">
                  <a16:creationId xmlns:a16="http://schemas.microsoft.com/office/drawing/2014/main" id="{1853114F-21EC-F14D-BAD1-ABA528244F70}"/>
                </a:ext>
              </a:extLst>
            </xdr:cNvPr>
            <xdr:cNvSpPr>
              <a:spLocks/>
            </xdr:cNvSpPr>
          </xdr:nvSpPr>
          <xdr:spPr bwMode="auto">
            <a:xfrm>
              <a:off x="207404" y="5306233"/>
              <a:ext cx="2612786" cy="580363"/>
            </a:xfrm>
            <a:custGeom>
              <a:avLst/>
              <a:gdLst>
                <a:gd name="T0" fmla="*/ 56 w 2282"/>
                <a:gd name="T1" fmla="*/ 0 h 420"/>
                <a:gd name="T2" fmla="*/ 2225 w 2282"/>
                <a:gd name="T3" fmla="*/ 0 h 420"/>
                <a:gd name="T4" fmla="*/ 2243 w 2282"/>
                <a:gd name="T5" fmla="*/ 3 h 420"/>
                <a:gd name="T6" fmla="*/ 2258 w 2282"/>
                <a:gd name="T7" fmla="*/ 11 h 420"/>
                <a:gd name="T8" fmla="*/ 2271 w 2282"/>
                <a:gd name="T9" fmla="*/ 24 h 420"/>
                <a:gd name="T10" fmla="*/ 2278 w 2282"/>
                <a:gd name="T11" fmla="*/ 39 h 420"/>
                <a:gd name="T12" fmla="*/ 2282 w 2282"/>
                <a:gd name="T13" fmla="*/ 56 h 420"/>
                <a:gd name="T14" fmla="*/ 2282 w 2282"/>
                <a:gd name="T15" fmla="*/ 420 h 420"/>
                <a:gd name="T16" fmla="*/ 0 w 2282"/>
                <a:gd name="T17" fmla="*/ 420 h 420"/>
                <a:gd name="T18" fmla="*/ 0 w 2282"/>
                <a:gd name="T19" fmla="*/ 56 h 420"/>
                <a:gd name="T20" fmla="*/ 3 w 2282"/>
                <a:gd name="T21" fmla="*/ 39 h 420"/>
                <a:gd name="T22" fmla="*/ 11 w 2282"/>
                <a:gd name="T23" fmla="*/ 24 h 420"/>
                <a:gd name="T24" fmla="*/ 22 w 2282"/>
                <a:gd name="T25" fmla="*/ 11 h 420"/>
                <a:gd name="T26" fmla="*/ 39 w 2282"/>
                <a:gd name="T27" fmla="*/ 3 h 420"/>
                <a:gd name="T28" fmla="*/ 56 w 2282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20">
                  <a:moveTo>
                    <a:pt x="56" y="0"/>
                  </a:moveTo>
                  <a:lnTo>
                    <a:pt x="2225" y="0"/>
                  </a:lnTo>
                  <a:lnTo>
                    <a:pt x="2243" y="3"/>
                  </a:lnTo>
                  <a:lnTo>
                    <a:pt x="2258" y="11"/>
                  </a:lnTo>
                  <a:lnTo>
                    <a:pt x="2271" y="24"/>
                  </a:lnTo>
                  <a:lnTo>
                    <a:pt x="2278" y="39"/>
                  </a:lnTo>
                  <a:lnTo>
                    <a:pt x="2282" y="56"/>
                  </a:lnTo>
                  <a:lnTo>
                    <a:pt x="2282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3" y="39"/>
                  </a:lnTo>
                  <a:lnTo>
                    <a:pt x="11" y="24"/>
                  </a:lnTo>
                  <a:lnTo>
                    <a:pt x="22" y="11"/>
                  </a:lnTo>
                  <a:lnTo>
                    <a:pt x="39" y="3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1" name="Forme libre 7">
              <a:extLst>
                <a:ext uri="{FF2B5EF4-FFF2-40B4-BE49-F238E27FC236}">
                  <a16:creationId xmlns:a16="http://schemas.microsoft.com/office/drawing/2014/main" id="{9414D4F9-7A7F-8C0A-69F6-B9347A550C63}"/>
                </a:ext>
              </a:extLst>
            </xdr:cNvPr>
            <xdr:cNvSpPr>
              <a:spLocks/>
            </xdr:cNvSpPr>
          </xdr:nvSpPr>
          <xdr:spPr bwMode="auto">
            <a:xfrm>
              <a:off x="209550" y="5891445"/>
              <a:ext cx="2610837" cy="571500"/>
            </a:xfrm>
            <a:custGeom>
              <a:avLst/>
              <a:gdLst>
                <a:gd name="T0" fmla="*/ 0 w 2282"/>
                <a:gd name="T1" fmla="*/ 0 h 419"/>
                <a:gd name="T2" fmla="*/ 2282 w 2282"/>
                <a:gd name="T3" fmla="*/ 0 h 419"/>
                <a:gd name="T4" fmla="*/ 2282 w 2282"/>
                <a:gd name="T5" fmla="*/ 363 h 419"/>
                <a:gd name="T6" fmla="*/ 2278 w 2282"/>
                <a:gd name="T7" fmla="*/ 381 h 419"/>
                <a:gd name="T8" fmla="*/ 2271 w 2282"/>
                <a:gd name="T9" fmla="*/ 397 h 419"/>
                <a:gd name="T10" fmla="*/ 2258 w 2282"/>
                <a:gd name="T11" fmla="*/ 408 h 419"/>
                <a:gd name="T12" fmla="*/ 2243 w 2282"/>
                <a:gd name="T13" fmla="*/ 416 h 419"/>
                <a:gd name="T14" fmla="*/ 2225 w 2282"/>
                <a:gd name="T15" fmla="*/ 419 h 419"/>
                <a:gd name="T16" fmla="*/ 56 w 2282"/>
                <a:gd name="T17" fmla="*/ 419 h 419"/>
                <a:gd name="T18" fmla="*/ 39 w 2282"/>
                <a:gd name="T19" fmla="*/ 416 h 419"/>
                <a:gd name="T20" fmla="*/ 22 w 2282"/>
                <a:gd name="T21" fmla="*/ 408 h 419"/>
                <a:gd name="T22" fmla="*/ 11 w 2282"/>
                <a:gd name="T23" fmla="*/ 397 h 419"/>
                <a:gd name="T24" fmla="*/ 3 w 2282"/>
                <a:gd name="T25" fmla="*/ 381 h 419"/>
                <a:gd name="T26" fmla="*/ 0 w 2282"/>
                <a:gd name="T27" fmla="*/ 363 h 419"/>
                <a:gd name="T28" fmla="*/ 0 w 2282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2282" h="419">
                  <a:moveTo>
                    <a:pt x="0" y="0"/>
                  </a:moveTo>
                  <a:lnTo>
                    <a:pt x="2282" y="0"/>
                  </a:lnTo>
                  <a:lnTo>
                    <a:pt x="2282" y="363"/>
                  </a:lnTo>
                  <a:lnTo>
                    <a:pt x="2278" y="381"/>
                  </a:lnTo>
                  <a:lnTo>
                    <a:pt x="2271" y="397"/>
                  </a:lnTo>
                  <a:lnTo>
                    <a:pt x="2258" y="408"/>
                  </a:lnTo>
                  <a:lnTo>
                    <a:pt x="2243" y="416"/>
                  </a:lnTo>
                  <a:lnTo>
                    <a:pt x="2225" y="419"/>
                  </a:lnTo>
                  <a:lnTo>
                    <a:pt x="56" y="419"/>
                  </a:lnTo>
                  <a:lnTo>
                    <a:pt x="39" y="416"/>
                  </a:lnTo>
                  <a:lnTo>
                    <a:pt x="22" y="408"/>
                  </a:lnTo>
                  <a:lnTo>
                    <a:pt x="11" y="397"/>
                  </a:lnTo>
                  <a:lnTo>
                    <a:pt x="3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accent1"/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12" name="Zone de texte 7">
              <a:extLst>
                <a:ext uri="{FF2B5EF4-FFF2-40B4-BE49-F238E27FC236}">
                  <a16:creationId xmlns:a16="http://schemas.microsoft.com/office/drawing/2014/main" id="{6B2F086D-18F0-309E-7AED-687814565A22}"/>
                </a:ext>
              </a:extLst>
            </xdr:cNvPr>
            <xdr:cNvSpPr txBox="1"/>
          </xdr:nvSpPr>
          <xdr:spPr>
            <a:xfrm>
              <a:off x="219075" y="5495925"/>
              <a:ext cx="2585237" cy="7693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FICHE DE SUIVI</a:t>
              </a:r>
            </a:p>
          </xdr:txBody>
        </xdr:sp>
      </xdr:grpSp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10A32089-1F3D-CC7B-48E9-11BDB2FFFBD8}"/>
              </a:ext>
            </a:extLst>
          </xdr:cNvPr>
          <xdr:cNvGrpSpPr/>
        </xdr:nvGrpSpPr>
        <xdr:grpSpPr>
          <a:xfrm>
            <a:off x="2871210" y="5317488"/>
            <a:ext cx="3028114" cy="1162074"/>
            <a:chOff x="2899785" y="5317488"/>
            <a:chExt cx="3028114" cy="1162074"/>
          </a:xfrm>
        </xdr:grpSpPr>
        <xdr:sp macro="" textlink="">
          <xdr:nvSpPr>
            <xdr:cNvPr id="7" name="Forme libre 8">
              <a:extLst>
                <a:ext uri="{FF2B5EF4-FFF2-40B4-BE49-F238E27FC236}">
                  <a16:creationId xmlns:a16="http://schemas.microsoft.com/office/drawing/2014/main" id="{B444EA5D-6CBC-A8C2-E695-5BC55DF0898E}"/>
                </a:ext>
              </a:extLst>
            </xdr:cNvPr>
            <xdr:cNvSpPr>
              <a:spLocks/>
            </xdr:cNvSpPr>
          </xdr:nvSpPr>
          <xdr:spPr bwMode="auto">
            <a:xfrm>
              <a:off x="2900785" y="5317488"/>
              <a:ext cx="3027114" cy="574997"/>
            </a:xfrm>
            <a:custGeom>
              <a:avLst/>
              <a:gdLst>
                <a:gd name="T0" fmla="*/ 57 w 1196"/>
                <a:gd name="T1" fmla="*/ 0 h 420"/>
                <a:gd name="T2" fmla="*/ 1140 w 1196"/>
                <a:gd name="T3" fmla="*/ 0 h 420"/>
                <a:gd name="T4" fmla="*/ 1157 w 1196"/>
                <a:gd name="T5" fmla="*/ 3 h 420"/>
                <a:gd name="T6" fmla="*/ 1172 w 1196"/>
                <a:gd name="T7" fmla="*/ 11 h 420"/>
                <a:gd name="T8" fmla="*/ 1185 w 1196"/>
                <a:gd name="T9" fmla="*/ 24 h 420"/>
                <a:gd name="T10" fmla="*/ 1193 w 1196"/>
                <a:gd name="T11" fmla="*/ 39 h 420"/>
                <a:gd name="T12" fmla="*/ 1196 w 1196"/>
                <a:gd name="T13" fmla="*/ 56 h 420"/>
                <a:gd name="T14" fmla="*/ 1196 w 1196"/>
                <a:gd name="T15" fmla="*/ 420 h 420"/>
                <a:gd name="T16" fmla="*/ 0 w 1196"/>
                <a:gd name="T17" fmla="*/ 420 h 420"/>
                <a:gd name="T18" fmla="*/ 0 w 1196"/>
                <a:gd name="T19" fmla="*/ 56 h 420"/>
                <a:gd name="T20" fmla="*/ 4 w 1196"/>
                <a:gd name="T21" fmla="*/ 39 h 420"/>
                <a:gd name="T22" fmla="*/ 11 w 1196"/>
                <a:gd name="T23" fmla="*/ 24 h 420"/>
                <a:gd name="T24" fmla="*/ 24 w 1196"/>
                <a:gd name="T25" fmla="*/ 11 h 420"/>
                <a:gd name="T26" fmla="*/ 39 w 1196"/>
                <a:gd name="T27" fmla="*/ 3 h 420"/>
                <a:gd name="T28" fmla="*/ 57 w 1196"/>
                <a:gd name="T29" fmla="*/ 0 h 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20">
                  <a:moveTo>
                    <a:pt x="57" y="0"/>
                  </a:moveTo>
                  <a:lnTo>
                    <a:pt x="1140" y="0"/>
                  </a:lnTo>
                  <a:lnTo>
                    <a:pt x="1157" y="3"/>
                  </a:lnTo>
                  <a:lnTo>
                    <a:pt x="1172" y="11"/>
                  </a:lnTo>
                  <a:lnTo>
                    <a:pt x="1185" y="24"/>
                  </a:lnTo>
                  <a:lnTo>
                    <a:pt x="1193" y="39"/>
                  </a:lnTo>
                  <a:lnTo>
                    <a:pt x="1196" y="56"/>
                  </a:lnTo>
                  <a:lnTo>
                    <a:pt x="1196" y="420"/>
                  </a:lnTo>
                  <a:lnTo>
                    <a:pt x="0" y="420"/>
                  </a:lnTo>
                  <a:lnTo>
                    <a:pt x="0" y="56"/>
                  </a:lnTo>
                  <a:lnTo>
                    <a:pt x="4" y="39"/>
                  </a:lnTo>
                  <a:lnTo>
                    <a:pt x="11" y="24"/>
                  </a:lnTo>
                  <a:lnTo>
                    <a:pt x="24" y="11"/>
                  </a:lnTo>
                  <a:lnTo>
                    <a:pt x="39" y="3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8" name="Forme libre 9">
              <a:extLst>
                <a:ext uri="{FF2B5EF4-FFF2-40B4-BE49-F238E27FC236}">
                  <a16:creationId xmlns:a16="http://schemas.microsoft.com/office/drawing/2014/main" id="{B4BF2B5D-EE13-CF13-3E98-5E8EF1E457A1}"/>
                </a:ext>
              </a:extLst>
            </xdr:cNvPr>
            <xdr:cNvSpPr>
              <a:spLocks/>
            </xdr:cNvSpPr>
          </xdr:nvSpPr>
          <xdr:spPr bwMode="auto">
            <a:xfrm>
              <a:off x="2899785" y="5787668"/>
              <a:ext cx="3025983" cy="691894"/>
            </a:xfrm>
            <a:custGeom>
              <a:avLst/>
              <a:gdLst>
                <a:gd name="T0" fmla="*/ 0 w 1196"/>
                <a:gd name="T1" fmla="*/ 0 h 419"/>
                <a:gd name="T2" fmla="*/ 1196 w 1196"/>
                <a:gd name="T3" fmla="*/ 0 h 419"/>
                <a:gd name="T4" fmla="*/ 1196 w 1196"/>
                <a:gd name="T5" fmla="*/ 363 h 419"/>
                <a:gd name="T6" fmla="*/ 1193 w 1196"/>
                <a:gd name="T7" fmla="*/ 381 h 419"/>
                <a:gd name="T8" fmla="*/ 1185 w 1196"/>
                <a:gd name="T9" fmla="*/ 397 h 419"/>
                <a:gd name="T10" fmla="*/ 1172 w 1196"/>
                <a:gd name="T11" fmla="*/ 408 h 419"/>
                <a:gd name="T12" fmla="*/ 1157 w 1196"/>
                <a:gd name="T13" fmla="*/ 416 h 419"/>
                <a:gd name="T14" fmla="*/ 1140 w 1196"/>
                <a:gd name="T15" fmla="*/ 419 h 419"/>
                <a:gd name="T16" fmla="*/ 57 w 1196"/>
                <a:gd name="T17" fmla="*/ 419 h 419"/>
                <a:gd name="T18" fmla="*/ 39 w 1196"/>
                <a:gd name="T19" fmla="*/ 416 h 419"/>
                <a:gd name="T20" fmla="*/ 24 w 1196"/>
                <a:gd name="T21" fmla="*/ 408 h 419"/>
                <a:gd name="T22" fmla="*/ 11 w 1196"/>
                <a:gd name="T23" fmla="*/ 397 h 419"/>
                <a:gd name="T24" fmla="*/ 4 w 1196"/>
                <a:gd name="T25" fmla="*/ 381 h 419"/>
                <a:gd name="T26" fmla="*/ 0 w 1196"/>
                <a:gd name="T27" fmla="*/ 363 h 419"/>
                <a:gd name="T28" fmla="*/ 0 w 1196"/>
                <a:gd name="T29" fmla="*/ 0 h 4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196" h="419">
                  <a:moveTo>
                    <a:pt x="0" y="0"/>
                  </a:moveTo>
                  <a:lnTo>
                    <a:pt x="1196" y="0"/>
                  </a:lnTo>
                  <a:lnTo>
                    <a:pt x="1196" y="363"/>
                  </a:lnTo>
                  <a:lnTo>
                    <a:pt x="1193" y="381"/>
                  </a:lnTo>
                  <a:lnTo>
                    <a:pt x="1185" y="397"/>
                  </a:lnTo>
                  <a:lnTo>
                    <a:pt x="1172" y="408"/>
                  </a:lnTo>
                  <a:lnTo>
                    <a:pt x="1157" y="416"/>
                  </a:lnTo>
                  <a:lnTo>
                    <a:pt x="1140" y="419"/>
                  </a:lnTo>
                  <a:lnTo>
                    <a:pt x="57" y="419"/>
                  </a:lnTo>
                  <a:lnTo>
                    <a:pt x="39" y="416"/>
                  </a:lnTo>
                  <a:lnTo>
                    <a:pt x="24" y="408"/>
                  </a:lnTo>
                  <a:lnTo>
                    <a:pt x="11" y="397"/>
                  </a:lnTo>
                  <a:lnTo>
                    <a:pt x="4" y="381"/>
                  </a:lnTo>
                  <a:lnTo>
                    <a:pt x="0" y="3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chemeClr val="tx1">
                <a:lumMod val="85000"/>
                <a:lumOff val="15000"/>
              </a:schemeClr>
            </a:solidFill>
            <a:ln w="0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9" name="Zone de texte 15">
              <a:extLst>
                <a:ext uri="{FF2B5EF4-FFF2-40B4-BE49-F238E27FC236}">
                  <a16:creationId xmlns:a16="http://schemas.microsoft.com/office/drawing/2014/main" id="{7AB470D8-630B-DC77-E983-70966C061ECD}"/>
                </a:ext>
              </a:extLst>
            </xdr:cNvPr>
            <xdr:cNvSpPr txBox="1"/>
          </xdr:nvSpPr>
          <xdr:spPr>
            <a:xfrm>
              <a:off x="2902862" y="5384700"/>
              <a:ext cx="2999198" cy="9371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0">
              <a:noAutofit/>
            </a:bodyPr>
            <a:lstStyle/>
            <a:p>
              <a:pPr algn="ctr"/>
              <a:r>
                <a:rPr lang="en-US" sz="5000">
                  <a:solidFill>
                    <a:schemeClr val="bg2"/>
                  </a:solidFill>
                </a:rPr>
                <a:t>Porte engin</a:t>
              </a:r>
            </a:p>
          </xdr:txBody>
        </xdr:sp>
      </xdr:grpSp>
    </xdr:grpSp>
    <xdr:clientData/>
  </xdr:twoCellAnchor>
  <xdr:twoCellAnchor editAs="oneCell">
    <xdr:from>
      <xdr:col>10</xdr:col>
      <xdr:colOff>781263</xdr:colOff>
      <xdr:row>0</xdr:row>
      <xdr:rowOff>209127</xdr:rowOff>
    </xdr:from>
    <xdr:to>
      <xdr:col>11</xdr:col>
      <xdr:colOff>212725</xdr:colOff>
      <xdr:row>2</xdr:row>
      <xdr:rowOff>282787</xdr:rowOff>
    </xdr:to>
    <xdr:grpSp>
      <xdr:nvGrpSpPr>
        <xdr:cNvPr id="13" name="Icône de compteur" descr="&quot;&quot;" title="Icône de compteur">
          <a:extLst>
            <a:ext uri="{FF2B5EF4-FFF2-40B4-BE49-F238E27FC236}">
              <a16:creationId xmlns:a16="http://schemas.microsoft.com/office/drawing/2014/main" id="{FA78A6FD-E382-48B5-AAB0-EE675173016D}"/>
            </a:ext>
          </a:extLst>
        </xdr:cNvPr>
        <xdr:cNvGrpSpPr>
          <a:grpSpLocks noChangeAspect="1"/>
        </xdr:cNvGrpSpPr>
      </xdr:nvGrpSpPr>
      <xdr:grpSpPr>
        <a:xfrm>
          <a:off x="11867274" y="212937"/>
          <a:ext cx="982677" cy="890089"/>
          <a:chOff x="6772275" y="5324475"/>
          <a:chExt cx="1257300" cy="1143000"/>
        </a:xfrm>
      </xdr:grpSpPr>
      <xdr:sp macro="" textlink="">
        <xdr:nvSpPr>
          <xdr:cNvPr id="14" name="Forme libre 14">
            <a:extLst>
              <a:ext uri="{FF2B5EF4-FFF2-40B4-BE49-F238E27FC236}">
                <a16:creationId xmlns:a16="http://schemas.microsoft.com/office/drawing/2014/main" id="{2D1396F7-CB1D-35A8-1F6C-6F4BAC2A8127}"/>
              </a:ext>
            </a:extLst>
          </xdr:cNvPr>
          <xdr:cNvSpPr>
            <a:spLocks/>
          </xdr:cNvSpPr>
        </xdr:nvSpPr>
        <xdr:spPr bwMode="auto">
          <a:xfrm>
            <a:off x="7324725" y="5600700"/>
            <a:ext cx="152400" cy="866775"/>
          </a:xfrm>
          <a:custGeom>
            <a:avLst/>
            <a:gdLst>
              <a:gd name="T0" fmla="*/ 211 w 420"/>
              <a:gd name="T1" fmla="*/ 5 h 2357"/>
              <a:gd name="T2" fmla="*/ 214 w 420"/>
              <a:gd name="T3" fmla="*/ 31 h 2357"/>
              <a:gd name="T4" fmla="*/ 219 w 420"/>
              <a:gd name="T5" fmla="*/ 83 h 2357"/>
              <a:gd name="T6" fmla="*/ 227 w 420"/>
              <a:gd name="T7" fmla="*/ 158 h 2357"/>
              <a:gd name="T8" fmla="*/ 237 w 420"/>
              <a:gd name="T9" fmla="*/ 251 h 2357"/>
              <a:gd name="T10" fmla="*/ 248 w 420"/>
              <a:gd name="T11" fmla="*/ 361 h 2357"/>
              <a:gd name="T12" fmla="*/ 261 w 420"/>
              <a:gd name="T13" fmla="*/ 485 h 2357"/>
              <a:gd name="T14" fmla="*/ 274 w 420"/>
              <a:gd name="T15" fmla="*/ 620 h 2357"/>
              <a:gd name="T16" fmla="*/ 289 w 420"/>
              <a:gd name="T17" fmla="*/ 763 h 2357"/>
              <a:gd name="T18" fmla="*/ 304 w 420"/>
              <a:gd name="T19" fmla="*/ 911 h 2357"/>
              <a:gd name="T20" fmla="*/ 319 w 420"/>
              <a:gd name="T21" fmla="*/ 1064 h 2357"/>
              <a:gd name="T22" fmla="*/ 335 w 420"/>
              <a:gd name="T23" fmla="*/ 1215 h 2357"/>
              <a:gd name="T24" fmla="*/ 349 w 420"/>
              <a:gd name="T25" fmla="*/ 1364 h 2357"/>
              <a:gd name="T26" fmla="*/ 364 w 420"/>
              <a:gd name="T27" fmla="*/ 1509 h 2357"/>
              <a:gd name="T28" fmla="*/ 377 w 420"/>
              <a:gd name="T29" fmla="*/ 1644 h 2357"/>
              <a:gd name="T30" fmla="*/ 389 w 420"/>
              <a:gd name="T31" fmla="*/ 1770 h 2357"/>
              <a:gd name="T32" fmla="*/ 399 w 420"/>
              <a:gd name="T33" fmla="*/ 1882 h 2357"/>
              <a:gd name="T34" fmla="*/ 408 w 420"/>
              <a:gd name="T35" fmla="*/ 1977 h 2357"/>
              <a:gd name="T36" fmla="*/ 415 w 420"/>
              <a:gd name="T37" fmla="*/ 2054 h 2357"/>
              <a:gd name="T38" fmla="*/ 419 w 420"/>
              <a:gd name="T39" fmla="*/ 2109 h 2357"/>
              <a:gd name="T40" fmla="*/ 420 w 420"/>
              <a:gd name="T41" fmla="*/ 2139 h 2357"/>
              <a:gd name="T42" fmla="*/ 410 w 420"/>
              <a:gd name="T43" fmla="*/ 2208 h 2357"/>
              <a:gd name="T44" fmla="*/ 380 w 420"/>
              <a:gd name="T45" fmla="*/ 2268 h 2357"/>
              <a:gd name="T46" fmla="*/ 334 w 420"/>
              <a:gd name="T47" fmla="*/ 2314 h 2357"/>
              <a:gd name="T48" fmla="*/ 277 w 420"/>
              <a:gd name="T49" fmla="*/ 2346 h 2357"/>
              <a:gd name="T50" fmla="*/ 211 w 420"/>
              <a:gd name="T51" fmla="*/ 2357 h 2357"/>
              <a:gd name="T52" fmla="*/ 144 w 420"/>
              <a:gd name="T53" fmla="*/ 2346 h 2357"/>
              <a:gd name="T54" fmla="*/ 86 w 420"/>
              <a:gd name="T55" fmla="*/ 2314 h 2357"/>
              <a:gd name="T56" fmla="*/ 41 w 420"/>
              <a:gd name="T57" fmla="*/ 2268 h 2357"/>
              <a:gd name="T58" fmla="*/ 11 w 420"/>
              <a:gd name="T59" fmla="*/ 2208 h 2357"/>
              <a:gd name="T60" fmla="*/ 0 w 420"/>
              <a:gd name="T61" fmla="*/ 2139 h 2357"/>
              <a:gd name="T62" fmla="*/ 2 w 420"/>
              <a:gd name="T63" fmla="*/ 2109 h 2357"/>
              <a:gd name="T64" fmla="*/ 6 w 420"/>
              <a:gd name="T65" fmla="*/ 2054 h 2357"/>
              <a:gd name="T66" fmla="*/ 13 w 420"/>
              <a:gd name="T67" fmla="*/ 1977 h 2357"/>
              <a:gd name="T68" fmla="*/ 21 w 420"/>
              <a:gd name="T69" fmla="*/ 1882 h 2357"/>
              <a:gd name="T70" fmla="*/ 32 w 420"/>
              <a:gd name="T71" fmla="*/ 1770 h 2357"/>
              <a:gd name="T72" fmla="*/ 44 w 420"/>
              <a:gd name="T73" fmla="*/ 1644 h 2357"/>
              <a:gd name="T74" fmla="*/ 57 w 420"/>
              <a:gd name="T75" fmla="*/ 1509 h 2357"/>
              <a:gd name="T76" fmla="*/ 71 w 420"/>
              <a:gd name="T77" fmla="*/ 1364 h 2357"/>
              <a:gd name="T78" fmla="*/ 86 w 420"/>
              <a:gd name="T79" fmla="*/ 1215 h 2357"/>
              <a:gd name="T80" fmla="*/ 101 w 420"/>
              <a:gd name="T81" fmla="*/ 1064 h 2357"/>
              <a:gd name="T82" fmla="*/ 117 w 420"/>
              <a:gd name="T83" fmla="*/ 911 h 2357"/>
              <a:gd name="T84" fmla="*/ 132 w 420"/>
              <a:gd name="T85" fmla="*/ 763 h 2357"/>
              <a:gd name="T86" fmla="*/ 146 w 420"/>
              <a:gd name="T87" fmla="*/ 620 h 2357"/>
              <a:gd name="T88" fmla="*/ 160 w 420"/>
              <a:gd name="T89" fmla="*/ 485 h 2357"/>
              <a:gd name="T90" fmla="*/ 173 w 420"/>
              <a:gd name="T91" fmla="*/ 361 h 2357"/>
              <a:gd name="T92" fmla="*/ 184 w 420"/>
              <a:gd name="T93" fmla="*/ 251 h 2357"/>
              <a:gd name="T94" fmla="*/ 194 w 420"/>
              <a:gd name="T95" fmla="*/ 158 h 2357"/>
              <a:gd name="T96" fmla="*/ 201 w 420"/>
              <a:gd name="T97" fmla="*/ 83 h 2357"/>
              <a:gd name="T98" fmla="*/ 206 w 420"/>
              <a:gd name="T99" fmla="*/ 31 h 2357"/>
              <a:gd name="T100" fmla="*/ 210 w 420"/>
              <a:gd name="T101" fmla="*/ 5 h 23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20" h="2357">
                <a:moveTo>
                  <a:pt x="211" y="0"/>
                </a:moveTo>
                <a:lnTo>
                  <a:pt x="211" y="5"/>
                </a:lnTo>
                <a:lnTo>
                  <a:pt x="212" y="15"/>
                </a:lnTo>
                <a:lnTo>
                  <a:pt x="214" y="31"/>
                </a:lnTo>
                <a:lnTo>
                  <a:pt x="216" y="54"/>
                </a:lnTo>
                <a:lnTo>
                  <a:pt x="219" y="83"/>
                </a:lnTo>
                <a:lnTo>
                  <a:pt x="223" y="118"/>
                </a:lnTo>
                <a:lnTo>
                  <a:pt x="227" y="158"/>
                </a:lnTo>
                <a:lnTo>
                  <a:pt x="232" y="203"/>
                </a:lnTo>
                <a:lnTo>
                  <a:pt x="237" y="251"/>
                </a:lnTo>
                <a:lnTo>
                  <a:pt x="242" y="304"/>
                </a:lnTo>
                <a:lnTo>
                  <a:pt x="248" y="361"/>
                </a:lnTo>
                <a:lnTo>
                  <a:pt x="254" y="421"/>
                </a:lnTo>
                <a:lnTo>
                  <a:pt x="261" y="485"/>
                </a:lnTo>
                <a:lnTo>
                  <a:pt x="267" y="551"/>
                </a:lnTo>
                <a:lnTo>
                  <a:pt x="274" y="620"/>
                </a:lnTo>
                <a:lnTo>
                  <a:pt x="282" y="690"/>
                </a:lnTo>
                <a:lnTo>
                  <a:pt x="289" y="763"/>
                </a:lnTo>
                <a:lnTo>
                  <a:pt x="296" y="836"/>
                </a:lnTo>
                <a:lnTo>
                  <a:pt x="304" y="911"/>
                </a:lnTo>
                <a:lnTo>
                  <a:pt x="312" y="987"/>
                </a:lnTo>
                <a:lnTo>
                  <a:pt x="319" y="1064"/>
                </a:lnTo>
                <a:lnTo>
                  <a:pt x="327" y="1139"/>
                </a:lnTo>
                <a:lnTo>
                  <a:pt x="335" y="1215"/>
                </a:lnTo>
                <a:lnTo>
                  <a:pt x="342" y="1290"/>
                </a:lnTo>
                <a:lnTo>
                  <a:pt x="349" y="1364"/>
                </a:lnTo>
                <a:lnTo>
                  <a:pt x="357" y="1437"/>
                </a:lnTo>
                <a:lnTo>
                  <a:pt x="364" y="1509"/>
                </a:lnTo>
                <a:lnTo>
                  <a:pt x="370" y="1578"/>
                </a:lnTo>
                <a:lnTo>
                  <a:pt x="377" y="1644"/>
                </a:lnTo>
                <a:lnTo>
                  <a:pt x="383" y="1709"/>
                </a:lnTo>
                <a:lnTo>
                  <a:pt x="389" y="1770"/>
                </a:lnTo>
                <a:lnTo>
                  <a:pt x="394" y="1827"/>
                </a:lnTo>
                <a:lnTo>
                  <a:pt x="399" y="1882"/>
                </a:lnTo>
                <a:lnTo>
                  <a:pt x="404" y="1932"/>
                </a:lnTo>
                <a:lnTo>
                  <a:pt x="408" y="1977"/>
                </a:lnTo>
                <a:lnTo>
                  <a:pt x="412" y="2018"/>
                </a:lnTo>
                <a:lnTo>
                  <a:pt x="415" y="2054"/>
                </a:lnTo>
                <a:lnTo>
                  <a:pt x="417" y="2084"/>
                </a:lnTo>
                <a:lnTo>
                  <a:pt x="419" y="2109"/>
                </a:lnTo>
                <a:lnTo>
                  <a:pt x="420" y="2128"/>
                </a:lnTo>
                <a:lnTo>
                  <a:pt x="420" y="2139"/>
                </a:lnTo>
                <a:lnTo>
                  <a:pt x="417" y="2174"/>
                </a:lnTo>
                <a:lnTo>
                  <a:pt x="410" y="2208"/>
                </a:lnTo>
                <a:lnTo>
                  <a:pt x="397" y="2240"/>
                </a:lnTo>
                <a:lnTo>
                  <a:pt x="380" y="2268"/>
                </a:lnTo>
                <a:lnTo>
                  <a:pt x="359" y="2293"/>
                </a:lnTo>
                <a:lnTo>
                  <a:pt x="334" y="2314"/>
                </a:lnTo>
                <a:lnTo>
                  <a:pt x="307" y="2332"/>
                </a:lnTo>
                <a:lnTo>
                  <a:pt x="277" y="2346"/>
                </a:lnTo>
                <a:lnTo>
                  <a:pt x="245" y="2354"/>
                </a:lnTo>
                <a:lnTo>
                  <a:pt x="211" y="2357"/>
                </a:lnTo>
                <a:lnTo>
                  <a:pt x="176" y="2354"/>
                </a:lnTo>
                <a:lnTo>
                  <a:pt x="144" y="2346"/>
                </a:lnTo>
                <a:lnTo>
                  <a:pt x="114" y="2332"/>
                </a:lnTo>
                <a:lnTo>
                  <a:pt x="86" y="2314"/>
                </a:lnTo>
                <a:lnTo>
                  <a:pt x="62" y="2293"/>
                </a:lnTo>
                <a:lnTo>
                  <a:pt x="41" y="2268"/>
                </a:lnTo>
                <a:lnTo>
                  <a:pt x="24" y="2240"/>
                </a:lnTo>
                <a:lnTo>
                  <a:pt x="11" y="2208"/>
                </a:lnTo>
                <a:lnTo>
                  <a:pt x="3" y="2174"/>
                </a:lnTo>
                <a:lnTo>
                  <a:pt x="0" y="2139"/>
                </a:lnTo>
                <a:lnTo>
                  <a:pt x="1" y="2128"/>
                </a:lnTo>
                <a:lnTo>
                  <a:pt x="2" y="2109"/>
                </a:lnTo>
                <a:lnTo>
                  <a:pt x="4" y="2084"/>
                </a:lnTo>
                <a:lnTo>
                  <a:pt x="6" y="2054"/>
                </a:lnTo>
                <a:lnTo>
                  <a:pt x="9" y="2018"/>
                </a:lnTo>
                <a:lnTo>
                  <a:pt x="13" y="1977"/>
                </a:lnTo>
                <a:lnTo>
                  <a:pt x="17" y="1932"/>
                </a:lnTo>
                <a:lnTo>
                  <a:pt x="21" y="1882"/>
                </a:lnTo>
                <a:lnTo>
                  <a:pt x="26" y="1827"/>
                </a:lnTo>
                <a:lnTo>
                  <a:pt x="32" y="1770"/>
                </a:lnTo>
                <a:lnTo>
                  <a:pt x="38" y="1709"/>
                </a:lnTo>
                <a:lnTo>
                  <a:pt x="44" y="1644"/>
                </a:lnTo>
                <a:lnTo>
                  <a:pt x="50" y="1578"/>
                </a:lnTo>
                <a:lnTo>
                  <a:pt x="57" y="1509"/>
                </a:lnTo>
                <a:lnTo>
                  <a:pt x="64" y="1437"/>
                </a:lnTo>
                <a:lnTo>
                  <a:pt x="71" y="1364"/>
                </a:lnTo>
                <a:lnTo>
                  <a:pt x="79" y="1290"/>
                </a:lnTo>
                <a:lnTo>
                  <a:pt x="86" y="1215"/>
                </a:lnTo>
                <a:lnTo>
                  <a:pt x="94" y="1139"/>
                </a:lnTo>
                <a:lnTo>
                  <a:pt x="101" y="1064"/>
                </a:lnTo>
                <a:lnTo>
                  <a:pt x="109" y="987"/>
                </a:lnTo>
                <a:lnTo>
                  <a:pt x="117" y="911"/>
                </a:lnTo>
                <a:lnTo>
                  <a:pt x="124" y="836"/>
                </a:lnTo>
                <a:lnTo>
                  <a:pt x="132" y="763"/>
                </a:lnTo>
                <a:lnTo>
                  <a:pt x="139" y="690"/>
                </a:lnTo>
                <a:lnTo>
                  <a:pt x="146" y="620"/>
                </a:lnTo>
                <a:lnTo>
                  <a:pt x="153" y="551"/>
                </a:lnTo>
                <a:lnTo>
                  <a:pt x="160" y="485"/>
                </a:lnTo>
                <a:lnTo>
                  <a:pt x="166" y="421"/>
                </a:lnTo>
                <a:lnTo>
                  <a:pt x="173" y="361"/>
                </a:lnTo>
                <a:lnTo>
                  <a:pt x="179" y="304"/>
                </a:lnTo>
                <a:lnTo>
                  <a:pt x="184" y="251"/>
                </a:lnTo>
                <a:lnTo>
                  <a:pt x="189" y="203"/>
                </a:lnTo>
                <a:lnTo>
                  <a:pt x="194" y="158"/>
                </a:lnTo>
                <a:lnTo>
                  <a:pt x="198" y="118"/>
                </a:lnTo>
                <a:lnTo>
                  <a:pt x="201" y="83"/>
                </a:lnTo>
                <a:lnTo>
                  <a:pt x="204" y="54"/>
                </a:lnTo>
                <a:lnTo>
                  <a:pt x="206" y="31"/>
                </a:lnTo>
                <a:lnTo>
                  <a:pt x="209" y="15"/>
                </a:lnTo>
                <a:lnTo>
                  <a:pt x="210" y="5"/>
                </a:lnTo>
                <a:lnTo>
                  <a:pt x="211" y="0"/>
                </a:lnTo>
                <a:close/>
              </a:path>
            </a:pathLst>
          </a:custGeom>
          <a:solidFill>
            <a:schemeClr val="accent2"/>
          </a:solidFill>
          <a:ln w="0">
            <a:noFill/>
            <a:prstDash val="solid"/>
            <a:round/>
            <a:headEnd/>
            <a:tailEnd/>
          </a:ln>
          <a:effectLst>
            <a:softEdge rad="0"/>
          </a:effectLst>
        </xdr:spPr>
      </xdr:sp>
      <xdr:sp macro="" textlink="">
        <xdr:nvSpPr>
          <xdr:cNvPr id="15" name="Forme libre 16">
            <a:extLst>
              <a:ext uri="{FF2B5EF4-FFF2-40B4-BE49-F238E27FC236}">
                <a16:creationId xmlns:a16="http://schemas.microsoft.com/office/drawing/2014/main" id="{1ABD0F70-790A-4CB3-95EB-93E77BCC40DD}"/>
              </a:ext>
            </a:extLst>
          </xdr:cNvPr>
          <xdr:cNvSpPr>
            <a:spLocks/>
          </xdr:cNvSpPr>
        </xdr:nvSpPr>
        <xdr:spPr bwMode="auto">
          <a:xfrm>
            <a:off x="7124700" y="5372100"/>
            <a:ext cx="114300" cy="209550"/>
          </a:xfrm>
          <a:custGeom>
            <a:avLst/>
            <a:gdLst>
              <a:gd name="T0" fmla="*/ 67 w 311"/>
              <a:gd name="T1" fmla="*/ 0 h 560"/>
              <a:gd name="T2" fmla="*/ 82 w 311"/>
              <a:gd name="T3" fmla="*/ 4 h 560"/>
              <a:gd name="T4" fmla="*/ 95 w 311"/>
              <a:gd name="T5" fmla="*/ 11 h 560"/>
              <a:gd name="T6" fmla="*/ 107 w 311"/>
              <a:gd name="T7" fmla="*/ 23 h 560"/>
              <a:gd name="T8" fmla="*/ 116 w 311"/>
              <a:gd name="T9" fmla="*/ 37 h 560"/>
              <a:gd name="T10" fmla="*/ 306 w 311"/>
              <a:gd name="T11" fmla="*/ 471 h 560"/>
              <a:gd name="T12" fmla="*/ 310 w 311"/>
              <a:gd name="T13" fmla="*/ 487 h 560"/>
              <a:gd name="T14" fmla="*/ 311 w 311"/>
              <a:gd name="T15" fmla="*/ 503 h 560"/>
              <a:gd name="T16" fmla="*/ 307 w 311"/>
              <a:gd name="T17" fmla="*/ 520 h 560"/>
              <a:gd name="T18" fmla="*/ 300 w 311"/>
              <a:gd name="T19" fmla="*/ 533 h 560"/>
              <a:gd name="T20" fmla="*/ 289 w 311"/>
              <a:gd name="T21" fmla="*/ 545 h 560"/>
              <a:gd name="T22" fmla="*/ 276 w 311"/>
              <a:gd name="T23" fmla="*/ 555 h 560"/>
              <a:gd name="T24" fmla="*/ 263 w 311"/>
              <a:gd name="T25" fmla="*/ 559 h 560"/>
              <a:gd name="T26" fmla="*/ 250 w 311"/>
              <a:gd name="T27" fmla="*/ 560 h 560"/>
              <a:gd name="T28" fmla="*/ 233 w 311"/>
              <a:gd name="T29" fmla="*/ 558 h 560"/>
              <a:gd name="T30" fmla="*/ 218 w 311"/>
              <a:gd name="T31" fmla="*/ 551 h 560"/>
              <a:gd name="T32" fmla="*/ 205 w 311"/>
              <a:gd name="T33" fmla="*/ 538 h 560"/>
              <a:gd name="T34" fmla="*/ 195 w 311"/>
              <a:gd name="T35" fmla="*/ 523 h 560"/>
              <a:gd name="T36" fmla="*/ 5 w 311"/>
              <a:gd name="T37" fmla="*/ 89 h 560"/>
              <a:gd name="T38" fmla="*/ 0 w 311"/>
              <a:gd name="T39" fmla="*/ 72 h 560"/>
              <a:gd name="T40" fmla="*/ 0 w 311"/>
              <a:gd name="T41" fmla="*/ 56 h 560"/>
              <a:gd name="T42" fmla="*/ 3 w 311"/>
              <a:gd name="T43" fmla="*/ 40 h 560"/>
              <a:gd name="T44" fmla="*/ 11 w 311"/>
              <a:gd name="T45" fmla="*/ 27 h 560"/>
              <a:gd name="T46" fmla="*/ 21 w 311"/>
              <a:gd name="T47" fmla="*/ 14 h 560"/>
              <a:gd name="T48" fmla="*/ 35 w 311"/>
              <a:gd name="T49" fmla="*/ 5 h 560"/>
              <a:gd name="T50" fmla="*/ 51 w 311"/>
              <a:gd name="T51" fmla="*/ 1 h 560"/>
              <a:gd name="T52" fmla="*/ 67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67" y="0"/>
                </a:moveTo>
                <a:lnTo>
                  <a:pt x="82" y="4"/>
                </a:lnTo>
                <a:lnTo>
                  <a:pt x="95" y="11"/>
                </a:lnTo>
                <a:lnTo>
                  <a:pt x="107" y="23"/>
                </a:lnTo>
                <a:lnTo>
                  <a:pt x="116" y="37"/>
                </a:lnTo>
                <a:lnTo>
                  <a:pt x="306" y="471"/>
                </a:lnTo>
                <a:lnTo>
                  <a:pt x="310" y="487"/>
                </a:lnTo>
                <a:lnTo>
                  <a:pt x="311" y="503"/>
                </a:lnTo>
                <a:lnTo>
                  <a:pt x="307" y="520"/>
                </a:lnTo>
                <a:lnTo>
                  <a:pt x="300" y="533"/>
                </a:lnTo>
                <a:lnTo>
                  <a:pt x="289" y="545"/>
                </a:lnTo>
                <a:lnTo>
                  <a:pt x="276" y="555"/>
                </a:lnTo>
                <a:lnTo>
                  <a:pt x="263" y="559"/>
                </a:lnTo>
                <a:lnTo>
                  <a:pt x="250" y="560"/>
                </a:lnTo>
                <a:lnTo>
                  <a:pt x="233" y="558"/>
                </a:lnTo>
                <a:lnTo>
                  <a:pt x="218" y="551"/>
                </a:lnTo>
                <a:lnTo>
                  <a:pt x="205" y="538"/>
                </a:lnTo>
                <a:lnTo>
                  <a:pt x="195" y="523"/>
                </a:lnTo>
                <a:lnTo>
                  <a:pt x="5" y="89"/>
                </a:lnTo>
                <a:lnTo>
                  <a:pt x="0" y="72"/>
                </a:lnTo>
                <a:lnTo>
                  <a:pt x="0" y="56"/>
                </a:lnTo>
                <a:lnTo>
                  <a:pt x="3" y="40"/>
                </a:lnTo>
                <a:lnTo>
                  <a:pt x="11" y="27"/>
                </a:lnTo>
                <a:lnTo>
                  <a:pt x="21" y="14"/>
                </a:lnTo>
                <a:lnTo>
                  <a:pt x="35" y="5"/>
                </a:lnTo>
                <a:lnTo>
                  <a:pt x="51" y="1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orme libre 17">
            <a:extLst>
              <a:ext uri="{FF2B5EF4-FFF2-40B4-BE49-F238E27FC236}">
                <a16:creationId xmlns:a16="http://schemas.microsoft.com/office/drawing/2014/main" id="{C10DECE4-3D83-8073-FD1B-B42A7A169C97}"/>
              </a:ext>
            </a:extLst>
          </xdr:cNvPr>
          <xdr:cNvSpPr>
            <a:spLocks/>
          </xdr:cNvSpPr>
        </xdr:nvSpPr>
        <xdr:spPr bwMode="auto">
          <a:xfrm>
            <a:off x="6924675" y="5524500"/>
            <a:ext cx="180975" cy="161925"/>
          </a:xfrm>
          <a:custGeom>
            <a:avLst/>
            <a:gdLst>
              <a:gd name="T0" fmla="*/ 58 w 463"/>
              <a:gd name="T1" fmla="*/ 0 h 445"/>
              <a:gd name="T2" fmla="*/ 73 w 463"/>
              <a:gd name="T3" fmla="*/ 1 h 445"/>
              <a:gd name="T4" fmla="*/ 88 w 463"/>
              <a:gd name="T5" fmla="*/ 6 h 445"/>
              <a:gd name="T6" fmla="*/ 102 w 463"/>
              <a:gd name="T7" fmla="*/ 16 h 445"/>
              <a:gd name="T8" fmla="*/ 443 w 463"/>
              <a:gd name="T9" fmla="*/ 335 h 445"/>
              <a:gd name="T10" fmla="*/ 453 w 463"/>
              <a:gd name="T11" fmla="*/ 349 h 445"/>
              <a:gd name="T12" fmla="*/ 460 w 463"/>
              <a:gd name="T13" fmla="*/ 363 h 445"/>
              <a:gd name="T14" fmla="*/ 463 w 463"/>
              <a:gd name="T15" fmla="*/ 379 h 445"/>
              <a:gd name="T16" fmla="*/ 462 w 463"/>
              <a:gd name="T17" fmla="*/ 395 h 445"/>
              <a:gd name="T18" fmla="*/ 456 w 463"/>
              <a:gd name="T19" fmla="*/ 411 h 445"/>
              <a:gd name="T20" fmla="*/ 447 w 463"/>
              <a:gd name="T21" fmla="*/ 424 h 445"/>
              <a:gd name="T22" fmla="*/ 434 w 463"/>
              <a:gd name="T23" fmla="*/ 436 h 445"/>
              <a:gd name="T24" fmla="*/ 418 w 463"/>
              <a:gd name="T25" fmla="*/ 443 h 445"/>
              <a:gd name="T26" fmla="*/ 402 w 463"/>
              <a:gd name="T27" fmla="*/ 445 h 445"/>
              <a:gd name="T28" fmla="*/ 388 w 463"/>
              <a:gd name="T29" fmla="*/ 444 h 445"/>
              <a:gd name="T30" fmla="*/ 374 w 463"/>
              <a:gd name="T31" fmla="*/ 438 h 445"/>
              <a:gd name="T32" fmla="*/ 361 w 463"/>
              <a:gd name="T33" fmla="*/ 430 h 445"/>
              <a:gd name="T34" fmla="*/ 20 w 463"/>
              <a:gd name="T35" fmla="*/ 109 h 445"/>
              <a:gd name="T36" fmla="*/ 10 w 463"/>
              <a:gd name="T37" fmla="*/ 97 h 445"/>
              <a:gd name="T38" fmla="*/ 3 w 463"/>
              <a:gd name="T39" fmla="*/ 82 h 445"/>
              <a:gd name="T40" fmla="*/ 0 w 463"/>
              <a:gd name="T41" fmla="*/ 66 h 445"/>
              <a:gd name="T42" fmla="*/ 1 w 463"/>
              <a:gd name="T43" fmla="*/ 50 h 445"/>
              <a:gd name="T44" fmla="*/ 7 w 463"/>
              <a:gd name="T45" fmla="*/ 34 h 445"/>
              <a:gd name="T46" fmla="*/ 16 w 463"/>
              <a:gd name="T47" fmla="*/ 21 h 445"/>
              <a:gd name="T48" fmla="*/ 28 w 463"/>
              <a:gd name="T49" fmla="*/ 10 h 445"/>
              <a:gd name="T50" fmla="*/ 43 w 463"/>
              <a:gd name="T51" fmla="*/ 2 h 445"/>
              <a:gd name="T52" fmla="*/ 58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58" y="0"/>
                </a:moveTo>
                <a:lnTo>
                  <a:pt x="73" y="1"/>
                </a:lnTo>
                <a:lnTo>
                  <a:pt x="88" y="6"/>
                </a:lnTo>
                <a:lnTo>
                  <a:pt x="102" y="16"/>
                </a:lnTo>
                <a:lnTo>
                  <a:pt x="443" y="335"/>
                </a:lnTo>
                <a:lnTo>
                  <a:pt x="453" y="349"/>
                </a:lnTo>
                <a:lnTo>
                  <a:pt x="460" y="363"/>
                </a:lnTo>
                <a:lnTo>
                  <a:pt x="463" y="379"/>
                </a:lnTo>
                <a:lnTo>
                  <a:pt x="462" y="395"/>
                </a:lnTo>
                <a:lnTo>
                  <a:pt x="456" y="411"/>
                </a:lnTo>
                <a:lnTo>
                  <a:pt x="447" y="424"/>
                </a:lnTo>
                <a:lnTo>
                  <a:pt x="434" y="436"/>
                </a:lnTo>
                <a:lnTo>
                  <a:pt x="418" y="443"/>
                </a:lnTo>
                <a:lnTo>
                  <a:pt x="402" y="445"/>
                </a:lnTo>
                <a:lnTo>
                  <a:pt x="388" y="444"/>
                </a:lnTo>
                <a:lnTo>
                  <a:pt x="374" y="438"/>
                </a:lnTo>
                <a:lnTo>
                  <a:pt x="361" y="430"/>
                </a:lnTo>
                <a:lnTo>
                  <a:pt x="20" y="109"/>
                </a:lnTo>
                <a:lnTo>
                  <a:pt x="10" y="97"/>
                </a:lnTo>
                <a:lnTo>
                  <a:pt x="3" y="82"/>
                </a:lnTo>
                <a:lnTo>
                  <a:pt x="0" y="66"/>
                </a:lnTo>
                <a:lnTo>
                  <a:pt x="1" y="50"/>
                </a:lnTo>
                <a:lnTo>
                  <a:pt x="7" y="34"/>
                </a:lnTo>
                <a:lnTo>
                  <a:pt x="16" y="21"/>
                </a:lnTo>
                <a:lnTo>
                  <a:pt x="28" y="10"/>
                </a:lnTo>
                <a:lnTo>
                  <a:pt x="43" y="2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orme libre 18">
            <a:extLst>
              <a:ext uri="{FF2B5EF4-FFF2-40B4-BE49-F238E27FC236}">
                <a16:creationId xmlns:a16="http://schemas.microsoft.com/office/drawing/2014/main" id="{E091A888-0C16-6167-63DA-DA5663A04D96}"/>
              </a:ext>
            </a:extLst>
          </xdr:cNvPr>
          <xdr:cNvSpPr>
            <a:spLocks/>
          </xdr:cNvSpPr>
        </xdr:nvSpPr>
        <xdr:spPr bwMode="auto">
          <a:xfrm>
            <a:off x="6800850" y="5734050"/>
            <a:ext cx="209550" cy="104775"/>
          </a:xfrm>
          <a:custGeom>
            <a:avLst/>
            <a:gdLst>
              <a:gd name="T0" fmla="*/ 64 w 558"/>
              <a:gd name="T1" fmla="*/ 0 h 277"/>
              <a:gd name="T2" fmla="*/ 80 w 558"/>
              <a:gd name="T3" fmla="*/ 4 h 277"/>
              <a:gd name="T4" fmla="*/ 516 w 558"/>
              <a:gd name="T5" fmla="*/ 155 h 277"/>
              <a:gd name="T6" fmla="*/ 531 w 558"/>
              <a:gd name="T7" fmla="*/ 162 h 277"/>
              <a:gd name="T8" fmla="*/ 543 w 558"/>
              <a:gd name="T9" fmla="*/ 172 h 277"/>
              <a:gd name="T10" fmla="*/ 551 w 558"/>
              <a:gd name="T11" fmla="*/ 186 h 277"/>
              <a:gd name="T12" fmla="*/ 556 w 558"/>
              <a:gd name="T13" fmla="*/ 201 h 277"/>
              <a:gd name="T14" fmla="*/ 558 w 558"/>
              <a:gd name="T15" fmla="*/ 218 h 277"/>
              <a:gd name="T16" fmla="*/ 555 w 558"/>
              <a:gd name="T17" fmla="*/ 235 h 277"/>
              <a:gd name="T18" fmla="*/ 548 w 558"/>
              <a:gd name="T19" fmla="*/ 249 h 277"/>
              <a:gd name="T20" fmla="*/ 538 w 558"/>
              <a:gd name="T21" fmla="*/ 261 h 277"/>
              <a:gd name="T22" fmla="*/ 526 w 558"/>
              <a:gd name="T23" fmla="*/ 270 h 277"/>
              <a:gd name="T24" fmla="*/ 512 w 558"/>
              <a:gd name="T25" fmla="*/ 275 h 277"/>
              <a:gd name="T26" fmla="*/ 497 w 558"/>
              <a:gd name="T27" fmla="*/ 277 h 277"/>
              <a:gd name="T28" fmla="*/ 478 w 558"/>
              <a:gd name="T29" fmla="*/ 274 h 277"/>
              <a:gd name="T30" fmla="*/ 42 w 558"/>
              <a:gd name="T31" fmla="*/ 124 h 277"/>
              <a:gd name="T32" fmla="*/ 27 w 558"/>
              <a:gd name="T33" fmla="*/ 116 h 277"/>
              <a:gd name="T34" fmla="*/ 15 w 558"/>
              <a:gd name="T35" fmla="*/ 105 h 277"/>
              <a:gd name="T36" fmla="*/ 6 w 558"/>
              <a:gd name="T37" fmla="*/ 91 h 277"/>
              <a:gd name="T38" fmla="*/ 1 w 558"/>
              <a:gd name="T39" fmla="*/ 77 h 277"/>
              <a:gd name="T40" fmla="*/ 0 w 558"/>
              <a:gd name="T41" fmla="*/ 60 h 277"/>
              <a:gd name="T42" fmla="*/ 3 w 558"/>
              <a:gd name="T43" fmla="*/ 44 h 277"/>
              <a:gd name="T44" fmla="*/ 10 w 558"/>
              <a:gd name="T45" fmla="*/ 28 h 277"/>
              <a:gd name="T46" fmla="*/ 21 w 558"/>
              <a:gd name="T47" fmla="*/ 16 h 277"/>
              <a:gd name="T48" fmla="*/ 34 w 558"/>
              <a:gd name="T49" fmla="*/ 7 h 277"/>
              <a:gd name="T50" fmla="*/ 48 w 558"/>
              <a:gd name="T51" fmla="*/ 2 h 277"/>
              <a:gd name="T52" fmla="*/ 6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64" y="0"/>
                </a:moveTo>
                <a:lnTo>
                  <a:pt x="80" y="4"/>
                </a:lnTo>
                <a:lnTo>
                  <a:pt x="516" y="155"/>
                </a:lnTo>
                <a:lnTo>
                  <a:pt x="531" y="162"/>
                </a:lnTo>
                <a:lnTo>
                  <a:pt x="543" y="172"/>
                </a:lnTo>
                <a:lnTo>
                  <a:pt x="551" y="186"/>
                </a:lnTo>
                <a:lnTo>
                  <a:pt x="556" y="201"/>
                </a:lnTo>
                <a:lnTo>
                  <a:pt x="558" y="218"/>
                </a:lnTo>
                <a:lnTo>
                  <a:pt x="555" y="235"/>
                </a:lnTo>
                <a:lnTo>
                  <a:pt x="548" y="249"/>
                </a:lnTo>
                <a:lnTo>
                  <a:pt x="538" y="261"/>
                </a:lnTo>
                <a:lnTo>
                  <a:pt x="526" y="270"/>
                </a:lnTo>
                <a:lnTo>
                  <a:pt x="512" y="275"/>
                </a:lnTo>
                <a:lnTo>
                  <a:pt x="497" y="277"/>
                </a:lnTo>
                <a:lnTo>
                  <a:pt x="478" y="274"/>
                </a:lnTo>
                <a:lnTo>
                  <a:pt x="42" y="124"/>
                </a:lnTo>
                <a:lnTo>
                  <a:pt x="27" y="116"/>
                </a:lnTo>
                <a:lnTo>
                  <a:pt x="15" y="105"/>
                </a:lnTo>
                <a:lnTo>
                  <a:pt x="6" y="91"/>
                </a:lnTo>
                <a:lnTo>
                  <a:pt x="1" y="77"/>
                </a:lnTo>
                <a:lnTo>
                  <a:pt x="0" y="60"/>
                </a:lnTo>
                <a:lnTo>
                  <a:pt x="3" y="44"/>
                </a:lnTo>
                <a:lnTo>
                  <a:pt x="10" y="28"/>
                </a:lnTo>
                <a:lnTo>
                  <a:pt x="21" y="16"/>
                </a:lnTo>
                <a:lnTo>
                  <a:pt x="34" y="7"/>
                </a:lnTo>
                <a:lnTo>
                  <a:pt x="48" y="2"/>
                </a:lnTo>
                <a:lnTo>
                  <a:pt x="6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Forme libre 19">
            <a:extLst>
              <a:ext uri="{FF2B5EF4-FFF2-40B4-BE49-F238E27FC236}">
                <a16:creationId xmlns:a16="http://schemas.microsoft.com/office/drawing/2014/main" id="{44395F21-8F16-9BAE-6350-7FF5A0C3FBD9}"/>
              </a:ext>
            </a:extLst>
          </xdr:cNvPr>
          <xdr:cNvSpPr>
            <a:spLocks/>
          </xdr:cNvSpPr>
        </xdr:nvSpPr>
        <xdr:spPr bwMode="auto">
          <a:xfrm>
            <a:off x="6772275" y="5972175"/>
            <a:ext cx="219075" cy="66675"/>
          </a:xfrm>
          <a:custGeom>
            <a:avLst/>
            <a:gdLst>
              <a:gd name="T0" fmla="*/ 511 w 578"/>
              <a:gd name="T1" fmla="*/ 0 h 177"/>
              <a:gd name="T2" fmla="*/ 527 w 578"/>
              <a:gd name="T3" fmla="*/ 0 h 177"/>
              <a:gd name="T4" fmla="*/ 543 w 578"/>
              <a:gd name="T5" fmla="*/ 5 h 177"/>
              <a:gd name="T6" fmla="*/ 556 w 578"/>
              <a:gd name="T7" fmla="*/ 13 h 177"/>
              <a:gd name="T8" fmla="*/ 567 w 578"/>
              <a:gd name="T9" fmla="*/ 24 h 177"/>
              <a:gd name="T10" fmla="*/ 574 w 578"/>
              <a:gd name="T11" fmla="*/ 39 h 177"/>
              <a:gd name="T12" fmla="*/ 578 w 578"/>
              <a:gd name="T13" fmla="*/ 56 h 177"/>
              <a:gd name="T14" fmla="*/ 578 w 578"/>
              <a:gd name="T15" fmla="*/ 72 h 177"/>
              <a:gd name="T16" fmla="*/ 573 w 578"/>
              <a:gd name="T17" fmla="*/ 88 h 177"/>
              <a:gd name="T18" fmla="*/ 565 w 578"/>
              <a:gd name="T19" fmla="*/ 102 h 177"/>
              <a:gd name="T20" fmla="*/ 554 w 578"/>
              <a:gd name="T21" fmla="*/ 113 h 177"/>
              <a:gd name="T22" fmla="*/ 540 w 578"/>
              <a:gd name="T23" fmla="*/ 121 h 177"/>
              <a:gd name="T24" fmla="*/ 524 w 578"/>
              <a:gd name="T25" fmla="*/ 125 h 177"/>
              <a:gd name="T26" fmla="*/ 67 w 578"/>
              <a:gd name="T27" fmla="*/ 177 h 177"/>
              <a:gd name="T28" fmla="*/ 61 w 578"/>
              <a:gd name="T29" fmla="*/ 177 h 177"/>
              <a:gd name="T30" fmla="*/ 43 w 578"/>
              <a:gd name="T31" fmla="*/ 174 h 177"/>
              <a:gd name="T32" fmla="*/ 27 w 578"/>
              <a:gd name="T33" fmla="*/ 167 h 177"/>
              <a:gd name="T34" fmla="*/ 14 w 578"/>
              <a:gd name="T35" fmla="*/ 154 h 177"/>
              <a:gd name="T36" fmla="*/ 5 w 578"/>
              <a:gd name="T37" fmla="*/ 139 h 177"/>
              <a:gd name="T38" fmla="*/ 0 w 578"/>
              <a:gd name="T39" fmla="*/ 121 h 177"/>
              <a:gd name="T40" fmla="*/ 1 w 578"/>
              <a:gd name="T41" fmla="*/ 103 h 177"/>
              <a:gd name="T42" fmla="*/ 5 w 578"/>
              <a:gd name="T43" fmla="*/ 88 h 177"/>
              <a:gd name="T44" fmla="*/ 13 w 578"/>
              <a:gd name="T45" fmla="*/ 74 h 177"/>
              <a:gd name="T46" fmla="*/ 25 w 578"/>
              <a:gd name="T47" fmla="*/ 63 h 177"/>
              <a:gd name="T48" fmla="*/ 38 w 578"/>
              <a:gd name="T49" fmla="*/ 55 h 177"/>
              <a:gd name="T50" fmla="*/ 54 w 578"/>
              <a:gd name="T51" fmla="*/ 51 h 177"/>
              <a:gd name="T52" fmla="*/ 511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511" y="0"/>
                </a:moveTo>
                <a:lnTo>
                  <a:pt x="527" y="0"/>
                </a:lnTo>
                <a:lnTo>
                  <a:pt x="543" y="5"/>
                </a:lnTo>
                <a:lnTo>
                  <a:pt x="556" y="13"/>
                </a:lnTo>
                <a:lnTo>
                  <a:pt x="567" y="24"/>
                </a:lnTo>
                <a:lnTo>
                  <a:pt x="574" y="39"/>
                </a:lnTo>
                <a:lnTo>
                  <a:pt x="578" y="56"/>
                </a:lnTo>
                <a:lnTo>
                  <a:pt x="578" y="72"/>
                </a:lnTo>
                <a:lnTo>
                  <a:pt x="573" y="88"/>
                </a:lnTo>
                <a:lnTo>
                  <a:pt x="565" y="102"/>
                </a:lnTo>
                <a:lnTo>
                  <a:pt x="554" y="113"/>
                </a:lnTo>
                <a:lnTo>
                  <a:pt x="540" y="121"/>
                </a:lnTo>
                <a:lnTo>
                  <a:pt x="524" y="125"/>
                </a:lnTo>
                <a:lnTo>
                  <a:pt x="67" y="177"/>
                </a:lnTo>
                <a:lnTo>
                  <a:pt x="61" y="177"/>
                </a:lnTo>
                <a:lnTo>
                  <a:pt x="43" y="174"/>
                </a:lnTo>
                <a:lnTo>
                  <a:pt x="27" y="167"/>
                </a:lnTo>
                <a:lnTo>
                  <a:pt x="14" y="154"/>
                </a:lnTo>
                <a:lnTo>
                  <a:pt x="5" y="139"/>
                </a:lnTo>
                <a:lnTo>
                  <a:pt x="0" y="121"/>
                </a:lnTo>
                <a:lnTo>
                  <a:pt x="1" y="103"/>
                </a:lnTo>
                <a:lnTo>
                  <a:pt x="5" y="88"/>
                </a:lnTo>
                <a:lnTo>
                  <a:pt x="13" y="74"/>
                </a:lnTo>
                <a:lnTo>
                  <a:pt x="25" y="63"/>
                </a:lnTo>
                <a:lnTo>
                  <a:pt x="38" y="55"/>
                </a:lnTo>
                <a:lnTo>
                  <a:pt x="54" y="51"/>
                </a:lnTo>
                <a:lnTo>
                  <a:pt x="51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9" name="Forme libre 20">
            <a:extLst>
              <a:ext uri="{FF2B5EF4-FFF2-40B4-BE49-F238E27FC236}">
                <a16:creationId xmlns:a16="http://schemas.microsoft.com/office/drawing/2014/main" id="{DF7384AA-75F7-AAA8-7F6F-C8FBF4D5A157}"/>
              </a:ext>
            </a:extLst>
          </xdr:cNvPr>
          <xdr:cNvSpPr>
            <a:spLocks/>
          </xdr:cNvSpPr>
        </xdr:nvSpPr>
        <xdr:spPr bwMode="auto">
          <a:xfrm>
            <a:off x="6848475" y="6143625"/>
            <a:ext cx="200025" cy="133350"/>
          </a:xfrm>
          <a:custGeom>
            <a:avLst/>
            <a:gdLst>
              <a:gd name="T0" fmla="*/ 458 w 519"/>
              <a:gd name="T1" fmla="*/ 0 h 367"/>
              <a:gd name="T2" fmla="*/ 473 w 519"/>
              <a:gd name="T3" fmla="*/ 2 h 367"/>
              <a:gd name="T4" fmla="*/ 488 w 519"/>
              <a:gd name="T5" fmla="*/ 8 h 367"/>
              <a:gd name="T6" fmla="*/ 500 w 519"/>
              <a:gd name="T7" fmla="*/ 18 h 367"/>
              <a:gd name="T8" fmla="*/ 510 w 519"/>
              <a:gd name="T9" fmla="*/ 31 h 367"/>
              <a:gd name="T10" fmla="*/ 516 w 519"/>
              <a:gd name="T11" fmla="*/ 47 h 367"/>
              <a:gd name="T12" fmla="*/ 519 w 519"/>
              <a:gd name="T13" fmla="*/ 62 h 367"/>
              <a:gd name="T14" fmla="*/ 517 w 519"/>
              <a:gd name="T15" fmla="*/ 79 h 367"/>
              <a:gd name="T16" fmla="*/ 511 w 519"/>
              <a:gd name="T17" fmla="*/ 94 h 367"/>
              <a:gd name="T18" fmla="*/ 501 w 519"/>
              <a:gd name="T19" fmla="*/ 107 h 367"/>
              <a:gd name="T20" fmla="*/ 488 w 519"/>
              <a:gd name="T21" fmla="*/ 117 h 367"/>
              <a:gd name="T22" fmla="*/ 92 w 519"/>
              <a:gd name="T23" fmla="*/ 358 h 367"/>
              <a:gd name="T24" fmla="*/ 77 w 519"/>
              <a:gd name="T25" fmla="*/ 365 h 367"/>
              <a:gd name="T26" fmla="*/ 61 w 519"/>
              <a:gd name="T27" fmla="*/ 367 h 367"/>
              <a:gd name="T28" fmla="*/ 46 w 519"/>
              <a:gd name="T29" fmla="*/ 365 h 367"/>
              <a:gd name="T30" fmla="*/ 31 w 519"/>
              <a:gd name="T31" fmla="*/ 359 h 367"/>
              <a:gd name="T32" fmla="*/ 19 w 519"/>
              <a:gd name="T33" fmla="*/ 349 h 367"/>
              <a:gd name="T34" fmla="*/ 9 w 519"/>
              <a:gd name="T35" fmla="*/ 336 h 367"/>
              <a:gd name="T36" fmla="*/ 2 w 519"/>
              <a:gd name="T37" fmla="*/ 321 h 367"/>
              <a:gd name="T38" fmla="*/ 0 w 519"/>
              <a:gd name="T39" fmla="*/ 304 h 367"/>
              <a:gd name="T40" fmla="*/ 2 w 519"/>
              <a:gd name="T41" fmla="*/ 288 h 367"/>
              <a:gd name="T42" fmla="*/ 8 w 519"/>
              <a:gd name="T43" fmla="*/ 273 h 367"/>
              <a:gd name="T44" fmla="*/ 17 w 519"/>
              <a:gd name="T45" fmla="*/ 260 h 367"/>
              <a:gd name="T46" fmla="*/ 30 w 519"/>
              <a:gd name="T47" fmla="*/ 249 h 367"/>
              <a:gd name="T48" fmla="*/ 427 w 519"/>
              <a:gd name="T49" fmla="*/ 9 h 367"/>
              <a:gd name="T50" fmla="*/ 442 w 519"/>
              <a:gd name="T51" fmla="*/ 2 h 367"/>
              <a:gd name="T52" fmla="*/ 458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458" y="0"/>
                </a:moveTo>
                <a:lnTo>
                  <a:pt x="473" y="2"/>
                </a:lnTo>
                <a:lnTo>
                  <a:pt x="488" y="8"/>
                </a:lnTo>
                <a:lnTo>
                  <a:pt x="500" y="18"/>
                </a:lnTo>
                <a:lnTo>
                  <a:pt x="510" y="31"/>
                </a:lnTo>
                <a:lnTo>
                  <a:pt x="516" y="47"/>
                </a:lnTo>
                <a:lnTo>
                  <a:pt x="519" y="62"/>
                </a:lnTo>
                <a:lnTo>
                  <a:pt x="517" y="79"/>
                </a:lnTo>
                <a:lnTo>
                  <a:pt x="511" y="94"/>
                </a:lnTo>
                <a:lnTo>
                  <a:pt x="501" y="107"/>
                </a:lnTo>
                <a:lnTo>
                  <a:pt x="488" y="117"/>
                </a:lnTo>
                <a:lnTo>
                  <a:pt x="92" y="358"/>
                </a:lnTo>
                <a:lnTo>
                  <a:pt x="77" y="365"/>
                </a:lnTo>
                <a:lnTo>
                  <a:pt x="61" y="367"/>
                </a:lnTo>
                <a:lnTo>
                  <a:pt x="46" y="365"/>
                </a:lnTo>
                <a:lnTo>
                  <a:pt x="31" y="359"/>
                </a:lnTo>
                <a:lnTo>
                  <a:pt x="19" y="349"/>
                </a:lnTo>
                <a:lnTo>
                  <a:pt x="9" y="336"/>
                </a:lnTo>
                <a:lnTo>
                  <a:pt x="2" y="321"/>
                </a:lnTo>
                <a:lnTo>
                  <a:pt x="0" y="304"/>
                </a:lnTo>
                <a:lnTo>
                  <a:pt x="2" y="288"/>
                </a:lnTo>
                <a:lnTo>
                  <a:pt x="8" y="273"/>
                </a:lnTo>
                <a:lnTo>
                  <a:pt x="17" y="260"/>
                </a:lnTo>
                <a:lnTo>
                  <a:pt x="30" y="249"/>
                </a:lnTo>
                <a:lnTo>
                  <a:pt x="427" y="9"/>
                </a:lnTo>
                <a:lnTo>
                  <a:pt x="442" y="2"/>
                </a:lnTo>
                <a:lnTo>
                  <a:pt x="458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0" name="Forme libre 21">
            <a:extLst>
              <a:ext uri="{FF2B5EF4-FFF2-40B4-BE49-F238E27FC236}">
                <a16:creationId xmlns:a16="http://schemas.microsoft.com/office/drawing/2014/main" id="{74BF79C8-A865-D7BE-AFC2-08619BAECFD9}"/>
              </a:ext>
            </a:extLst>
          </xdr:cNvPr>
          <xdr:cNvSpPr>
            <a:spLocks/>
          </xdr:cNvSpPr>
        </xdr:nvSpPr>
        <xdr:spPr bwMode="auto">
          <a:xfrm>
            <a:off x="7743825" y="6143625"/>
            <a:ext cx="200025" cy="133350"/>
          </a:xfrm>
          <a:custGeom>
            <a:avLst/>
            <a:gdLst>
              <a:gd name="T0" fmla="*/ 61 w 519"/>
              <a:gd name="T1" fmla="*/ 0 h 367"/>
              <a:gd name="T2" fmla="*/ 77 w 519"/>
              <a:gd name="T3" fmla="*/ 2 h 367"/>
              <a:gd name="T4" fmla="*/ 92 w 519"/>
              <a:gd name="T5" fmla="*/ 9 h 367"/>
              <a:gd name="T6" fmla="*/ 488 w 519"/>
              <a:gd name="T7" fmla="*/ 249 h 367"/>
              <a:gd name="T8" fmla="*/ 501 w 519"/>
              <a:gd name="T9" fmla="*/ 260 h 367"/>
              <a:gd name="T10" fmla="*/ 511 w 519"/>
              <a:gd name="T11" fmla="*/ 273 h 367"/>
              <a:gd name="T12" fmla="*/ 517 w 519"/>
              <a:gd name="T13" fmla="*/ 288 h 367"/>
              <a:gd name="T14" fmla="*/ 519 w 519"/>
              <a:gd name="T15" fmla="*/ 304 h 367"/>
              <a:gd name="T16" fmla="*/ 516 w 519"/>
              <a:gd name="T17" fmla="*/ 321 h 367"/>
              <a:gd name="T18" fmla="*/ 510 w 519"/>
              <a:gd name="T19" fmla="*/ 336 h 367"/>
              <a:gd name="T20" fmla="*/ 500 w 519"/>
              <a:gd name="T21" fmla="*/ 349 h 367"/>
              <a:gd name="T22" fmla="*/ 487 w 519"/>
              <a:gd name="T23" fmla="*/ 359 h 367"/>
              <a:gd name="T24" fmla="*/ 473 w 519"/>
              <a:gd name="T25" fmla="*/ 365 h 367"/>
              <a:gd name="T26" fmla="*/ 458 w 519"/>
              <a:gd name="T27" fmla="*/ 367 h 367"/>
              <a:gd name="T28" fmla="*/ 442 w 519"/>
              <a:gd name="T29" fmla="*/ 365 h 367"/>
              <a:gd name="T30" fmla="*/ 427 w 519"/>
              <a:gd name="T31" fmla="*/ 358 h 367"/>
              <a:gd name="T32" fmla="*/ 30 w 519"/>
              <a:gd name="T33" fmla="*/ 117 h 367"/>
              <a:gd name="T34" fmla="*/ 17 w 519"/>
              <a:gd name="T35" fmla="*/ 107 h 367"/>
              <a:gd name="T36" fmla="*/ 8 w 519"/>
              <a:gd name="T37" fmla="*/ 94 h 367"/>
              <a:gd name="T38" fmla="*/ 2 w 519"/>
              <a:gd name="T39" fmla="*/ 79 h 367"/>
              <a:gd name="T40" fmla="*/ 0 w 519"/>
              <a:gd name="T41" fmla="*/ 62 h 367"/>
              <a:gd name="T42" fmla="*/ 2 w 519"/>
              <a:gd name="T43" fmla="*/ 47 h 367"/>
              <a:gd name="T44" fmla="*/ 9 w 519"/>
              <a:gd name="T45" fmla="*/ 31 h 367"/>
              <a:gd name="T46" fmla="*/ 19 w 519"/>
              <a:gd name="T47" fmla="*/ 18 h 367"/>
              <a:gd name="T48" fmla="*/ 31 w 519"/>
              <a:gd name="T49" fmla="*/ 9 h 367"/>
              <a:gd name="T50" fmla="*/ 46 w 519"/>
              <a:gd name="T51" fmla="*/ 2 h 367"/>
              <a:gd name="T52" fmla="*/ 61 w 519"/>
              <a:gd name="T53" fmla="*/ 0 h 3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19" h="367">
                <a:moveTo>
                  <a:pt x="61" y="0"/>
                </a:moveTo>
                <a:lnTo>
                  <a:pt x="77" y="2"/>
                </a:lnTo>
                <a:lnTo>
                  <a:pt x="92" y="9"/>
                </a:lnTo>
                <a:lnTo>
                  <a:pt x="488" y="249"/>
                </a:lnTo>
                <a:lnTo>
                  <a:pt x="501" y="260"/>
                </a:lnTo>
                <a:lnTo>
                  <a:pt x="511" y="273"/>
                </a:lnTo>
                <a:lnTo>
                  <a:pt x="517" y="288"/>
                </a:lnTo>
                <a:lnTo>
                  <a:pt x="519" y="304"/>
                </a:lnTo>
                <a:lnTo>
                  <a:pt x="516" y="321"/>
                </a:lnTo>
                <a:lnTo>
                  <a:pt x="510" y="336"/>
                </a:lnTo>
                <a:lnTo>
                  <a:pt x="500" y="349"/>
                </a:lnTo>
                <a:lnTo>
                  <a:pt x="487" y="359"/>
                </a:lnTo>
                <a:lnTo>
                  <a:pt x="473" y="365"/>
                </a:lnTo>
                <a:lnTo>
                  <a:pt x="458" y="367"/>
                </a:lnTo>
                <a:lnTo>
                  <a:pt x="442" y="365"/>
                </a:lnTo>
                <a:lnTo>
                  <a:pt x="427" y="358"/>
                </a:lnTo>
                <a:lnTo>
                  <a:pt x="30" y="117"/>
                </a:lnTo>
                <a:lnTo>
                  <a:pt x="17" y="107"/>
                </a:lnTo>
                <a:lnTo>
                  <a:pt x="8" y="94"/>
                </a:lnTo>
                <a:lnTo>
                  <a:pt x="2" y="79"/>
                </a:lnTo>
                <a:lnTo>
                  <a:pt x="0" y="62"/>
                </a:lnTo>
                <a:lnTo>
                  <a:pt x="2" y="47"/>
                </a:lnTo>
                <a:lnTo>
                  <a:pt x="9" y="31"/>
                </a:lnTo>
                <a:lnTo>
                  <a:pt x="19" y="18"/>
                </a:lnTo>
                <a:lnTo>
                  <a:pt x="31" y="9"/>
                </a:lnTo>
                <a:lnTo>
                  <a:pt x="46" y="2"/>
                </a:lnTo>
                <a:lnTo>
                  <a:pt x="61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1" name="Forme libre 22">
            <a:extLst>
              <a:ext uri="{FF2B5EF4-FFF2-40B4-BE49-F238E27FC236}">
                <a16:creationId xmlns:a16="http://schemas.microsoft.com/office/drawing/2014/main" id="{CF3E891A-6420-5DE9-A187-5E73BD80F0CF}"/>
              </a:ext>
            </a:extLst>
          </xdr:cNvPr>
          <xdr:cNvSpPr>
            <a:spLocks/>
          </xdr:cNvSpPr>
        </xdr:nvSpPr>
        <xdr:spPr bwMode="auto">
          <a:xfrm>
            <a:off x="7800975" y="5972175"/>
            <a:ext cx="228600" cy="66675"/>
          </a:xfrm>
          <a:custGeom>
            <a:avLst/>
            <a:gdLst>
              <a:gd name="T0" fmla="*/ 67 w 578"/>
              <a:gd name="T1" fmla="*/ 0 h 177"/>
              <a:gd name="T2" fmla="*/ 524 w 578"/>
              <a:gd name="T3" fmla="*/ 50 h 177"/>
              <a:gd name="T4" fmla="*/ 540 w 578"/>
              <a:gd name="T5" fmla="*/ 55 h 177"/>
              <a:gd name="T6" fmla="*/ 554 w 578"/>
              <a:gd name="T7" fmla="*/ 63 h 177"/>
              <a:gd name="T8" fmla="*/ 565 w 578"/>
              <a:gd name="T9" fmla="*/ 74 h 177"/>
              <a:gd name="T10" fmla="*/ 573 w 578"/>
              <a:gd name="T11" fmla="*/ 88 h 177"/>
              <a:gd name="T12" fmla="*/ 578 w 578"/>
              <a:gd name="T13" fmla="*/ 103 h 177"/>
              <a:gd name="T14" fmla="*/ 578 w 578"/>
              <a:gd name="T15" fmla="*/ 120 h 177"/>
              <a:gd name="T16" fmla="*/ 574 w 578"/>
              <a:gd name="T17" fmla="*/ 139 h 177"/>
              <a:gd name="T18" fmla="*/ 565 w 578"/>
              <a:gd name="T19" fmla="*/ 154 h 177"/>
              <a:gd name="T20" fmla="*/ 552 w 578"/>
              <a:gd name="T21" fmla="*/ 167 h 177"/>
              <a:gd name="T22" fmla="*/ 536 w 578"/>
              <a:gd name="T23" fmla="*/ 174 h 177"/>
              <a:gd name="T24" fmla="*/ 518 w 578"/>
              <a:gd name="T25" fmla="*/ 177 h 177"/>
              <a:gd name="T26" fmla="*/ 511 w 578"/>
              <a:gd name="T27" fmla="*/ 176 h 177"/>
              <a:gd name="T28" fmla="*/ 54 w 578"/>
              <a:gd name="T29" fmla="*/ 125 h 177"/>
              <a:gd name="T30" fmla="*/ 39 w 578"/>
              <a:gd name="T31" fmla="*/ 121 h 177"/>
              <a:gd name="T32" fmla="*/ 25 w 578"/>
              <a:gd name="T33" fmla="*/ 113 h 177"/>
              <a:gd name="T34" fmla="*/ 14 w 578"/>
              <a:gd name="T35" fmla="*/ 102 h 177"/>
              <a:gd name="T36" fmla="*/ 5 w 578"/>
              <a:gd name="T37" fmla="*/ 88 h 177"/>
              <a:gd name="T38" fmla="*/ 1 w 578"/>
              <a:gd name="T39" fmla="*/ 72 h 177"/>
              <a:gd name="T40" fmla="*/ 0 w 578"/>
              <a:gd name="T41" fmla="*/ 56 h 177"/>
              <a:gd name="T42" fmla="*/ 4 w 578"/>
              <a:gd name="T43" fmla="*/ 39 h 177"/>
              <a:gd name="T44" fmla="*/ 12 w 578"/>
              <a:gd name="T45" fmla="*/ 24 h 177"/>
              <a:gd name="T46" fmla="*/ 23 w 578"/>
              <a:gd name="T47" fmla="*/ 13 h 177"/>
              <a:gd name="T48" fmla="*/ 36 w 578"/>
              <a:gd name="T49" fmla="*/ 5 h 177"/>
              <a:gd name="T50" fmla="*/ 51 w 578"/>
              <a:gd name="T51" fmla="*/ 0 h 177"/>
              <a:gd name="T52" fmla="*/ 67 w 578"/>
              <a:gd name="T53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78" h="177">
                <a:moveTo>
                  <a:pt x="67" y="0"/>
                </a:moveTo>
                <a:lnTo>
                  <a:pt x="524" y="50"/>
                </a:lnTo>
                <a:lnTo>
                  <a:pt x="540" y="55"/>
                </a:lnTo>
                <a:lnTo>
                  <a:pt x="554" y="63"/>
                </a:lnTo>
                <a:lnTo>
                  <a:pt x="565" y="74"/>
                </a:lnTo>
                <a:lnTo>
                  <a:pt x="573" y="88"/>
                </a:lnTo>
                <a:lnTo>
                  <a:pt x="578" y="103"/>
                </a:lnTo>
                <a:lnTo>
                  <a:pt x="578" y="120"/>
                </a:lnTo>
                <a:lnTo>
                  <a:pt x="574" y="139"/>
                </a:lnTo>
                <a:lnTo>
                  <a:pt x="565" y="154"/>
                </a:lnTo>
                <a:lnTo>
                  <a:pt x="552" y="167"/>
                </a:lnTo>
                <a:lnTo>
                  <a:pt x="536" y="174"/>
                </a:lnTo>
                <a:lnTo>
                  <a:pt x="518" y="177"/>
                </a:lnTo>
                <a:lnTo>
                  <a:pt x="511" y="176"/>
                </a:lnTo>
                <a:lnTo>
                  <a:pt x="54" y="125"/>
                </a:lnTo>
                <a:lnTo>
                  <a:pt x="39" y="121"/>
                </a:lnTo>
                <a:lnTo>
                  <a:pt x="25" y="113"/>
                </a:lnTo>
                <a:lnTo>
                  <a:pt x="14" y="102"/>
                </a:lnTo>
                <a:lnTo>
                  <a:pt x="5" y="88"/>
                </a:lnTo>
                <a:lnTo>
                  <a:pt x="1" y="72"/>
                </a:lnTo>
                <a:lnTo>
                  <a:pt x="0" y="56"/>
                </a:lnTo>
                <a:lnTo>
                  <a:pt x="4" y="39"/>
                </a:lnTo>
                <a:lnTo>
                  <a:pt x="12" y="24"/>
                </a:lnTo>
                <a:lnTo>
                  <a:pt x="23" y="13"/>
                </a:lnTo>
                <a:lnTo>
                  <a:pt x="36" y="5"/>
                </a:lnTo>
                <a:lnTo>
                  <a:pt x="51" y="0"/>
                </a:lnTo>
                <a:lnTo>
                  <a:pt x="67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" name="Forme libre 23">
            <a:extLst>
              <a:ext uri="{FF2B5EF4-FFF2-40B4-BE49-F238E27FC236}">
                <a16:creationId xmlns:a16="http://schemas.microsoft.com/office/drawing/2014/main" id="{E4AEEF92-AAEC-B860-6B4F-8DDBEF5C4C96}"/>
              </a:ext>
            </a:extLst>
          </xdr:cNvPr>
          <xdr:cNvSpPr>
            <a:spLocks/>
          </xdr:cNvSpPr>
        </xdr:nvSpPr>
        <xdr:spPr bwMode="auto">
          <a:xfrm>
            <a:off x="7781924" y="5734050"/>
            <a:ext cx="219075" cy="104775"/>
          </a:xfrm>
          <a:custGeom>
            <a:avLst/>
            <a:gdLst>
              <a:gd name="T0" fmla="*/ 494 w 558"/>
              <a:gd name="T1" fmla="*/ 0 h 277"/>
              <a:gd name="T2" fmla="*/ 510 w 558"/>
              <a:gd name="T3" fmla="*/ 2 h 277"/>
              <a:gd name="T4" fmla="*/ 524 w 558"/>
              <a:gd name="T5" fmla="*/ 7 h 277"/>
              <a:gd name="T6" fmla="*/ 537 w 558"/>
              <a:gd name="T7" fmla="*/ 16 h 277"/>
              <a:gd name="T8" fmla="*/ 548 w 558"/>
              <a:gd name="T9" fmla="*/ 28 h 277"/>
              <a:gd name="T10" fmla="*/ 555 w 558"/>
              <a:gd name="T11" fmla="*/ 44 h 277"/>
              <a:gd name="T12" fmla="*/ 558 w 558"/>
              <a:gd name="T13" fmla="*/ 60 h 277"/>
              <a:gd name="T14" fmla="*/ 557 w 558"/>
              <a:gd name="T15" fmla="*/ 77 h 277"/>
              <a:gd name="T16" fmla="*/ 551 w 558"/>
              <a:gd name="T17" fmla="*/ 91 h 277"/>
              <a:gd name="T18" fmla="*/ 543 w 558"/>
              <a:gd name="T19" fmla="*/ 105 h 277"/>
              <a:gd name="T20" fmla="*/ 531 w 558"/>
              <a:gd name="T21" fmla="*/ 116 h 277"/>
              <a:gd name="T22" fmla="*/ 516 w 558"/>
              <a:gd name="T23" fmla="*/ 124 h 277"/>
              <a:gd name="T24" fmla="*/ 80 w 558"/>
              <a:gd name="T25" fmla="*/ 274 h 277"/>
              <a:gd name="T26" fmla="*/ 61 w 558"/>
              <a:gd name="T27" fmla="*/ 277 h 277"/>
              <a:gd name="T28" fmla="*/ 46 w 558"/>
              <a:gd name="T29" fmla="*/ 275 h 277"/>
              <a:gd name="T30" fmla="*/ 32 w 558"/>
              <a:gd name="T31" fmla="*/ 270 h 277"/>
              <a:gd name="T32" fmla="*/ 20 w 558"/>
              <a:gd name="T33" fmla="*/ 261 h 277"/>
              <a:gd name="T34" fmla="*/ 10 w 558"/>
              <a:gd name="T35" fmla="*/ 249 h 277"/>
              <a:gd name="T36" fmla="*/ 3 w 558"/>
              <a:gd name="T37" fmla="*/ 235 h 277"/>
              <a:gd name="T38" fmla="*/ 0 w 558"/>
              <a:gd name="T39" fmla="*/ 218 h 277"/>
              <a:gd name="T40" fmla="*/ 1 w 558"/>
              <a:gd name="T41" fmla="*/ 201 h 277"/>
              <a:gd name="T42" fmla="*/ 6 w 558"/>
              <a:gd name="T43" fmla="*/ 186 h 277"/>
              <a:gd name="T44" fmla="*/ 15 w 558"/>
              <a:gd name="T45" fmla="*/ 172 h 277"/>
              <a:gd name="T46" fmla="*/ 27 w 558"/>
              <a:gd name="T47" fmla="*/ 162 h 277"/>
              <a:gd name="T48" fmla="*/ 42 w 558"/>
              <a:gd name="T49" fmla="*/ 155 h 277"/>
              <a:gd name="T50" fmla="*/ 478 w 558"/>
              <a:gd name="T51" fmla="*/ 4 h 277"/>
              <a:gd name="T52" fmla="*/ 494 w 558"/>
              <a:gd name="T53" fmla="*/ 0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558" h="277">
                <a:moveTo>
                  <a:pt x="494" y="0"/>
                </a:moveTo>
                <a:lnTo>
                  <a:pt x="510" y="2"/>
                </a:lnTo>
                <a:lnTo>
                  <a:pt x="524" y="7"/>
                </a:lnTo>
                <a:lnTo>
                  <a:pt x="537" y="16"/>
                </a:lnTo>
                <a:lnTo>
                  <a:pt x="548" y="28"/>
                </a:lnTo>
                <a:lnTo>
                  <a:pt x="555" y="44"/>
                </a:lnTo>
                <a:lnTo>
                  <a:pt x="558" y="60"/>
                </a:lnTo>
                <a:lnTo>
                  <a:pt x="557" y="77"/>
                </a:lnTo>
                <a:lnTo>
                  <a:pt x="551" y="91"/>
                </a:lnTo>
                <a:lnTo>
                  <a:pt x="543" y="105"/>
                </a:lnTo>
                <a:lnTo>
                  <a:pt x="531" y="116"/>
                </a:lnTo>
                <a:lnTo>
                  <a:pt x="516" y="124"/>
                </a:lnTo>
                <a:lnTo>
                  <a:pt x="80" y="274"/>
                </a:lnTo>
                <a:lnTo>
                  <a:pt x="61" y="277"/>
                </a:lnTo>
                <a:lnTo>
                  <a:pt x="46" y="275"/>
                </a:lnTo>
                <a:lnTo>
                  <a:pt x="32" y="270"/>
                </a:lnTo>
                <a:lnTo>
                  <a:pt x="20" y="261"/>
                </a:lnTo>
                <a:lnTo>
                  <a:pt x="10" y="249"/>
                </a:lnTo>
                <a:lnTo>
                  <a:pt x="3" y="235"/>
                </a:lnTo>
                <a:lnTo>
                  <a:pt x="0" y="218"/>
                </a:lnTo>
                <a:lnTo>
                  <a:pt x="1" y="201"/>
                </a:lnTo>
                <a:lnTo>
                  <a:pt x="6" y="186"/>
                </a:lnTo>
                <a:lnTo>
                  <a:pt x="15" y="172"/>
                </a:lnTo>
                <a:lnTo>
                  <a:pt x="27" y="162"/>
                </a:lnTo>
                <a:lnTo>
                  <a:pt x="42" y="155"/>
                </a:lnTo>
                <a:lnTo>
                  <a:pt x="478" y="4"/>
                </a:lnTo>
                <a:lnTo>
                  <a:pt x="49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  <xdr:txBody>
          <a:bodyPr/>
          <a:lstStyle/>
          <a:p>
            <a:endParaRPr lang="fr-FR"/>
          </a:p>
        </xdr:txBody>
      </xdr:sp>
      <xdr:sp macro="" textlink="">
        <xdr:nvSpPr>
          <xdr:cNvPr id="23" name="Forme libre 24">
            <a:extLst>
              <a:ext uri="{FF2B5EF4-FFF2-40B4-BE49-F238E27FC236}">
                <a16:creationId xmlns:a16="http://schemas.microsoft.com/office/drawing/2014/main" id="{E1DAF6A5-E319-F918-B3BD-A148EC4B10E8}"/>
              </a:ext>
            </a:extLst>
          </xdr:cNvPr>
          <xdr:cNvSpPr>
            <a:spLocks/>
          </xdr:cNvSpPr>
        </xdr:nvSpPr>
        <xdr:spPr bwMode="auto">
          <a:xfrm>
            <a:off x="7696200" y="5524500"/>
            <a:ext cx="180975" cy="161925"/>
          </a:xfrm>
          <a:custGeom>
            <a:avLst/>
            <a:gdLst>
              <a:gd name="T0" fmla="*/ 405 w 463"/>
              <a:gd name="T1" fmla="*/ 0 h 445"/>
              <a:gd name="T2" fmla="*/ 420 w 463"/>
              <a:gd name="T3" fmla="*/ 2 h 445"/>
              <a:gd name="T4" fmla="*/ 435 w 463"/>
              <a:gd name="T5" fmla="*/ 10 h 445"/>
              <a:gd name="T6" fmla="*/ 447 w 463"/>
              <a:gd name="T7" fmla="*/ 21 h 445"/>
              <a:gd name="T8" fmla="*/ 456 w 463"/>
              <a:gd name="T9" fmla="*/ 34 h 445"/>
              <a:gd name="T10" fmla="*/ 461 w 463"/>
              <a:gd name="T11" fmla="*/ 50 h 445"/>
              <a:gd name="T12" fmla="*/ 463 w 463"/>
              <a:gd name="T13" fmla="*/ 66 h 445"/>
              <a:gd name="T14" fmla="*/ 460 w 463"/>
              <a:gd name="T15" fmla="*/ 82 h 445"/>
              <a:gd name="T16" fmla="*/ 453 w 463"/>
              <a:gd name="T17" fmla="*/ 97 h 445"/>
              <a:gd name="T18" fmla="*/ 443 w 463"/>
              <a:gd name="T19" fmla="*/ 110 h 445"/>
              <a:gd name="T20" fmla="*/ 101 w 463"/>
              <a:gd name="T21" fmla="*/ 430 h 445"/>
              <a:gd name="T22" fmla="*/ 89 w 463"/>
              <a:gd name="T23" fmla="*/ 438 h 445"/>
              <a:gd name="T24" fmla="*/ 75 w 463"/>
              <a:gd name="T25" fmla="*/ 444 h 445"/>
              <a:gd name="T26" fmla="*/ 61 w 463"/>
              <a:gd name="T27" fmla="*/ 445 h 445"/>
              <a:gd name="T28" fmla="*/ 44 w 463"/>
              <a:gd name="T29" fmla="*/ 443 h 445"/>
              <a:gd name="T30" fmla="*/ 29 w 463"/>
              <a:gd name="T31" fmla="*/ 436 h 445"/>
              <a:gd name="T32" fmla="*/ 16 w 463"/>
              <a:gd name="T33" fmla="*/ 424 h 445"/>
              <a:gd name="T34" fmla="*/ 6 w 463"/>
              <a:gd name="T35" fmla="*/ 411 h 445"/>
              <a:gd name="T36" fmla="*/ 1 w 463"/>
              <a:gd name="T37" fmla="*/ 395 h 445"/>
              <a:gd name="T38" fmla="*/ 0 w 463"/>
              <a:gd name="T39" fmla="*/ 379 h 445"/>
              <a:gd name="T40" fmla="*/ 3 w 463"/>
              <a:gd name="T41" fmla="*/ 363 h 445"/>
              <a:gd name="T42" fmla="*/ 9 w 463"/>
              <a:gd name="T43" fmla="*/ 349 h 445"/>
              <a:gd name="T44" fmla="*/ 20 w 463"/>
              <a:gd name="T45" fmla="*/ 335 h 445"/>
              <a:gd name="T46" fmla="*/ 361 w 463"/>
              <a:gd name="T47" fmla="*/ 16 h 445"/>
              <a:gd name="T48" fmla="*/ 375 w 463"/>
              <a:gd name="T49" fmla="*/ 6 h 445"/>
              <a:gd name="T50" fmla="*/ 389 w 463"/>
              <a:gd name="T51" fmla="*/ 1 h 445"/>
              <a:gd name="T52" fmla="*/ 405 w 463"/>
              <a:gd name="T53" fmla="*/ 0 h 4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63" h="445">
                <a:moveTo>
                  <a:pt x="405" y="0"/>
                </a:moveTo>
                <a:lnTo>
                  <a:pt x="420" y="2"/>
                </a:lnTo>
                <a:lnTo>
                  <a:pt x="435" y="10"/>
                </a:lnTo>
                <a:lnTo>
                  <a:pt x="447" y="21"/>
                </a:lnTo>
                <a:lnTo>
                  <a:pt x="456" y="34"/>
                </a:lnTo>
                <a:lnTo>
                  <a:pt x="461" y="50"/>
                </a:lnTo>
                <a:lnTo>
                  <a:pt x="463" y="66"/>
                </a:lnTo>
                <a:lnTo>
                  <a:pt x="460" y="82"/>
                </a:lnTo>
                <a:lnTo>
                  <a:pt x="453" y="97"/>
                </a:lnTo>
                <a:lnTo>
                  <a:pt x="443" y="110"/>
                </a:lnTo>
                <a:lnTo>
                  <a:pt x="101" y="430"/>
                </a:lnTo>
                <a:lnTo>
                  <a:pt x="89" y="438"/>
                </a:lnTo>
                <a:lnTo>
                  <a:pt x="75" y="444"/>
                </a:lnTo>
                <a:lnTo>
                  <a:pt x="61" y="445"/>
                </a:lnTo>
                <a:lnTo>
                  <a:pt x="44" y="443"/>
                </a:lnTo>
                <a:lnTo>
                  <a:pt x="29" y="436"/>
                </a:lnTo>
                <a:lnTo>
                  <a:pt x="16" y="424"/>
                </a:lnTo>
                <a:lnTo>
                  <a:pt x="6" y="411"/>
                </a:lnTo>
                <a:lnTo>
                  <a:pt x="1" y="395"/>
                </a:lnTo>
                <a:lnTo>
                  <a:pt x="0" y="379"/>
                </a:lnTo>
                <a:lnTo>
                  <a:pt x="3" y="363"/>
                </a:lnTo>
                <a:lnTo>
                  <a:pt x="9" y="349"/>
                </a:lnTo>
                <a:lnTo>
                  <a:pt x="20" y="335"/>
                </a:lnTo>
                <a:lnTo>
                  <a:pt x="361" y="16"/>
                </a:lnTo>
                <a:lnTo>
                  <a:pt x="375" y="6"/>
                </a:lnTo>
                <a:lnTo>
                  <a:pt x="389" y="1"/>
                </a:lnTo>
                <a:lnTo>
                  <a:pt x="405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Forme libre 25">
            <a:extLst>
              <a:ext uri="{FF2B5EF4-FFF2-40B4-BE49-F238E27FC236}">
                <a16:creationId xmlns:a16="http://schemas.microsoft.com/office/drawing/2014/main" id="{0DB3DC4A-4EDF-F331-BB46-4F5CC8377FCF}"/>
              </a:ext>
            </a:extLst>
          </xdr:cNvPr>
          <xdr:cNvSpPr>
            <a:spLocks/>
          </xdr:cNvSpPr>
        </xdr:nvSpPr>
        <xdr:spPr bwMode="auto">
          <a:xfrm>
            <a:off x="7553325" y="5372100"/>
            <a:ext cx="123825" cy="209550"/>
          </a:xfrm>
          <a:custGeom>
            <a:avLst/>
            <a:gdLst>
              <a:gd name="T0" fmla="*/ 244 w 311"/>
              <a:gd name="T1" fmla="*/ 0 h 560"/>
              <a:gd name="T2" fmla="*/ 260 w 311"/>
              <a:gd name="T3" fmla="*/ 1 h 560"/>
              <a:gd name="T4" fmla="*/ 276 w 311"/>
              <a:gd name="T5" fmla="*/ 5 h 560"/>
              <a:gd name="T6" fmla="*/ 289 w 311"/>
              <a:gd name="T7" fmla="*/ 14 h 560"/>
              <a:gd name="T8" fmla="*/ 300 w 311"/>
              <a:gd name="T9" fmla="*/ 27 h 560"/>
              <a:gd name="T10" fmla="*/ 307 w 311"/>
              <a:gd name="T11" fmla="*/ 40 h 560"/>
              <a:gd name="T12" fmla="*/ 311 w 311"/>
              <a:gd name="T13" fmla="*/ 56 h 560"/>
              <a:gd name="T14" fmla="*/ 310 w 311"/>
              <a:gd name="T15" fmla="*/ 72 h 560"/>
              <a:gd name="T16" fmla="*/ 306 w 311"/>
              <a:gd name="T17" fmla="*/ 89 h 560"/>
              <a:gd name="T18" fmla="*/ 116 w 311"/>
              <a:gd name="T19" fmla="*/ 523 h 560"/>
              <a:gd name="T20" fmla="*/ 106 w 311"/>
              <a:gd name="T21" fmla="*/ 538 h 560"/>
              <a:gd name="T22" fmla="*/ 93 w 311"/>
              <a:gd name="T23" fmla="*/ 551 h 560"/>
              <a:gd name="T24" fmla="*/ 77 w 311"/>
              <a:gd name="T25" fmla="*/ 558 h 560"/>
              <a:gd name="T26" fmla="*/ 60 w 311"/>
              <a:gd name="T27" fmla="*/ 560 h 560"/>
              <a:gd name="T28" fmla="*/ 48 w 311"/>
              <a:gd name="T29" fmla="*/ 559 h 560"/>
              <a:gd name="T30" fmla="*/ 35 w 311"/>
              <a:gd name="T31" fmla="*/ 555 h 560"/>
              <a:gd name="T32" fmla="*/ 21 w 311"/>
              <a:gd name="T33" fmla="*/ 545 h 560"/>
              <a:gd name="T34" fmla="*/ 11 w 311"/>
              <a:gd name="T35" fmla="*/ 533 h 560"/>
              <a:gd name="T36" fmla="*/ 3 w 311"/>
              <a:gd name="T37" fmla="*/ 520 h 560"/>
              <a:gd name="T38" fmla="*/ 0 w 311"/>
              <a:gd name="T39" fmla="*/ 503 h 560"/>
              <a:gd name="T40" fmla="*/ 0 w 311"/>
              <a:gd name="T41" fmla="*/ 487 h 560"/>
              <a:gd name="T42" fmla="*/ 5 w 311"/>
              <a:gd name="T43" fmla="*/ 471 h 560"/>
              <a:gd name="T44" fmla="*/ 195 w 311"/>
              <a:gd name="T45" fmla="*/ 37 h 560"/>
              <a:gd name="T46" fmla="*/ 204 w 311"/>
              <a:gd name="T47" fmla="*/ 23 h 560"/>
              <a:gd name="T48" fmla="*/ 215 w 311"/>
              <a:gd name="T49" fmla="*/ 11 h 560"/>
              <a:gd name="T50" fmla="*/ 229 w 311"/>
              <a:gd name="T51" fmla="*/ 4 h 560"/>
              <a:gd name="T52" fmla="*/ 244 w 311"/>
              <a:gd name="T53" fmla="*/ 0 h 5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11" h="560">
                <a:moveTo>
                  <a:pt x="244" y="0"/>
                </a:moveTo>
                <a:lnTo>
                  <a:pt x="260" y="1"/>
                </a:lnTo>
                <a:lnTo>
                  <a:pt x="276" y="5"/>
                </a:lnTo>
                <a:lnTo>
                  <a:pt x="289" y="14"/>
                </a:lnTo>
                <a:lnTo>
                  <a:pt x="300" y="27"/>
                </a:lnTo>
                <a:lnTo>
                  <a:pt x="307" y="40"/>
                </a:lnTo>
                <a:lnTo>
                  <a:pt x="311" y="56"/>
                </a:lnTo>
                <a:lnTo>
                  <a:pt x="310" y="72"/>
                </a:lnTo>
                <a:lnTo>
                  <a:pt x="306" y="89"/>
                </a:lnTo>
                <a:lnTo>
                  <a:pt x="116" y="523"/>
                </a:lnTo>
                <a:lnTo>
                  <a:pt x="106" y="538"/>
                </a:lnTo>
                <a:lnTo>
                  <a:pt x="93" y="551"/>
                </a:lnTo>
                <a:lnTo>
                  <a:pt x="77" y="558"/>
                </a:lnTo>
                <a:lnTo>
                  <a:pt x="60" y="560"/>
                </a:lnTo>
                <a:lnTo>
                  <a:pt x="48" y="559"/>
                </a:lnTo>
                <a:lnTo>
                  <a:pt x="35" y="555"/>
                </a:lnTo>
                <a:lnTo>
                  <a:pt x="21" y="545"/>
                </a:lnTo>
                <a:lnTo>
                  <a:pt x="11" y="533"/>
                </a:lnTo>
                <a:lnTo>
                  <a:pt x="3" y="520"/>
                </a:lnTo>
                <a:lnTo>
                  <a:pt x="0" y="503"/>
                </a:lnTo>
                <a:lnTo>
                  <a:pt x="0" y="487"/>
                </a:lnTo>
                <a:lnTo>
                  <a:pt x="5" y="471"/>
                </a:lnTo>
                <a:lnTo>
                  <a:pt x="195" y="37"/>
                </a:lnTo>
                <a:lnTo>
                  <a:pt x="204" y="23"/>
                </a:lnTo>
                <a:lnTo>
                  <a:pt x="215" y="11"/>
                </a:lnTo>
                <a:lnTo>
                  <a:pt x="229" y="4"/>
                </a:lnTo>
                <a:lnTo>
                  <a:pt x="244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Forme libre 26">
            <a:extLst>
              <a:ext uri="{FF2B5EF4-FFF2-40B4-BE49-F238E27FC236}">
                <a16:creationId xmlns:a16="http://schemas.microsoft.com/office/drawing/2014/main" id="{94525198-935E-0496-C5CC-690660F4F64B}"/>
              </a:ext>
            </a:extLst>
          </xdr:cNvPr>
          <xdr:cNvSpPr>
            <a:spLocks/>
          </xdr:cNvSpPr>
        </xdr:nvSpPr>
        <xdr:spPr bwMode="auto">
          <a:xfrm>
            <a:off x="7372350" y="5324475"/>
            <a:ext cx="47625" cy="219075"/>
          </a:xfrm>
          <a:custGeom>
            <a:avLst/>
            <a:gdLst>
              <a:gd name="T0" fmla="*/ 60 w 122"/>
              <a:gd name="T1" fmla="*/ 0 h 602"/>
              <a:gd name="T2" fmla="*/ 78 w 122"/>
              <a:gd name="T3" fmla="*/ 2 h 602"/>
              <a:gd name="T4" fmla="*/ 92 w 122"/>
              <a:gd name="T5" fmla="*/ 8 h 602"/>
              <a:gd name="T6" fmla="*/ 104 w 122"/>
              <a:gd name="T7" fmla="*/ 18 h 602"/>
              <a:gd name="T8" fmla="*/ 114 w 122"/>
              <a:gd name="T9" fmla="*/ 31 h 602"/>
              <a:gd name="T10" fmla="*/ 120 w 122"/>
              <a:gd name="T11" fmla="*/ 46 h 602"/>
              <a:gd name="T12" fmla="*/ 122 w 122"/>
              <a:gd name="T13" fmla="*/ 63 h 602"/>
              <a:gd name="T14" fmla="*/ 122 w 122"/>
              <a:gd name="T15" fmla="*/ 539 h 602"/>
              <a:gd name="T16" fmla="*/ 120 w 122"/>
              <a:gd name="T17" fmla="*/ 557 h 602"/>
              <a:gd name="T18" fmla="*/ 114 w 122"/>
              <a:gd name="T19" fmla="*/ 571 h 602"/>
              <a:gd name="T20" fmla="*/ 104 w 122"/>
              <a:gd name="T21" fmla="*/ 584 h 602"/>
              <a:gd name="T22" fmla="*/ 92 w 122"/>
              <a:gd name="T23" fmla="*/ 594 h 602"/>
              <a:gd name="T24" fmla="*/ 78 w 122"/>
              <a:gd name="T25" fmla="*/ 600 h 602"/>
              <a:gd name="T26" fmla="*/ 60 w 122"/>
              <a:gd name="T27" fmla="*/ 602 h 602"/>
              <a:gd name="T28" fmla="*/ 44 w 122"/>
              <a:gd name="T29" fmla="*/ 600 h 602"/>
              <a:gd name="T30" fmla="*/ 30 w 122"/>
              <a:gd name="T31" fmla="*/ 594 h 602"/>
              <a:gd name="T32" fmla="*/ 17 w 122"/>
              <a:gd name="T33" fmla="*/ 584 h 602"/>
              <a:gd name="T34" fmla="*/ 8 w 122"/>
              <a:gd name="T35" fmla="*/ 571 h 602"/>
              <a:gd name="T36" fmla="*/ 2 w 122"/>
              <a:gd name="T37" fmla="*/ 557 h 602"/>
              <a:gd name="T38" fmla="*/ 0 w 122"/>
              <a:gd name="T39" fmla="*/ 539 h 602"/>
              <a:gd name="T40" fmla="*/ 0 w 122"/>
              <a:gd name="T41" fmla="*/ 63 h 602"/>
              <a:gd name="T42" fmla="*/ 2 w 122"/>
              <a:gd name="T43" fmla="*/ 46 h 602"/>
              <a:gd name="T44" fmla="*/ 8 w 122"/>
              <a:gd name="T45" fmla="*/ 31 h 602"/>
              <a:gd name="T46" fmla="*/ 17 w 122"/>
              <a:gd name="T47" fmla="*/ 18 h 602"/>
              <a:gd name="T48" fmla="*/ 30 w 122"/>
              <a:gd name="T49" fmla="*/ 8 h 602"/>
              <a:gd name="T50" fmla="*/ 44 w 122"/>
              <a:gd name="T51" fmla="*/ 2 h 602"/>
              <a:gd name="T52" fmla="*/ 60 w 122"/>
              <a:gd name="T53" fmla="*/ 0 h 6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22" h="602">
                <a:moveTo>
                  <a:pt x="60" y="0"/>
                </a:moveTo>
                <a:lnTo>
                  <a:pt x="78" y="2"/>
                </a:lnTo>
                <a:lnTo>
                  <a:pt x="92" y="8"/>
                </a:lnTo>
                <a:lnTo>
                  <a:pt x="104" y="18"/>
                </a:lnTo>
                <a:lnTo>
                  <a:pt x="114" y="31"/>
                </a:lnTo>
                <a:lnTo>
                  <a:pt x="120" y="46"/>
                </a:lnTo>
                <a:lnTo>
                  <a:pt x="122" y="63"/>
                </a:lnTo>
                <a:lnTo>
                  <a:pt x="122" y="539"/>
                </a:lnTo>
                <a:lnTo>
                  <a:pt x="120" y="557"/>
                </a:lnTo>
                <a:lnTo>
                  <a:pt x="114" y="571"/>
                </a:lnTo>
                <a:lnTo>
                  <a:pt x="104" y="584"/>
                </a:lnTo>
                <a:lnTo>
                  <a:pt x="92" y="594"/>
                </a:lnTo>
                <a:lnTo>
                  <a:pt x="78" y="600"/>
                </a:lnTo>
                <a:lnTo>
                  <a:pt x="60" y="602"/>
                </a:lnTo>
                <a:lnTo>
                  <a:pt x="44" y="600"/>
                </a:lnTo>
                <a:lnTo>
                  <a:pt x="30" y="594"/>
                </a:lnTo>
                <a:lnTo>
                  <a:pt x="17" y="584"/>
                </a:lnTo>
                <a:lnTo>
                  <a:pt x="8" y="571"/>
                </a:lnTo>
                <a:lnTo>
                  <a:pt x="2" y="557"/>
                </a:lnTo>
                <a:lnTo>
                  <a:pt x="0" y="539"/>
                </a:lnTo>
                <a:lnTo>
                  <a:pt x="0" y="63"/>
                </a:lnTo>
                <a:lnTo>
                  <a:pt x="2" y="46"/>
                </a:lnTo>
                <a:lnTo>
                  <a:pt x="8" y="31"/>
                </a:lnTo>
                <a:lnTo>
                  <a:pt x="17" y="18"/>
                </a:lnTo>
                <a:lnTo>
                  <a:pt x="30" y="8"/>
                </a:lnTo>
                <a:lnTo>
                  <a:pt x="44" y="2"/>
                </a:lnTo>
                <a:lnTo>
                  <a:pt x="60" y="0"/>
                </a:lnTo>
                <a:close/>
              </a:path>
            </a:pathLst>
          </a:custGeom>
          <a:solidFill>
            <a:schemeClr val="accent1"/>
          </a:solidFill>
          <a:ln w="0">
            <a:solidFill>
              <a:schemeClr val="accent1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9</xdr:col>
      <xdr:colOff>559845</xdr:colOff>
      <xdr:row>19</xdr:row>
      <xdr:rowOff>130299</xdr:rowOff>
    </xdr:from>
    <xdr:to>
      <xdr:col>13</xdr:col>
      <xdr:colOff>1446964</xdr:colOff>
      <xdr:row>25</xdr:row>
      <xdr:rowOff>112059</xdr:rowOff>
    </xdr:to>
    <xdr:graphicFrame macro="">
      <xdr:nvGraphicFramePr>
        <xdr:cNvPr id="26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B91D071E-349C-4333-ACCD-8BAAEA047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629431</xdr:colOff>
      <xdr:row>28</xdr:row>
      <xdr:rowOff>113741</xdr:rowOff>
    </xdr:from>
    <xdr:to>
      <xdr:col>13</xdr:col>
      <xdr:colOff>1539410</xdr:colOff>
      <xdr:row>34</xdr:row>
      <xdr:rowOff>93595</xdr:rowOff>
    </xdr:to>
    <xdr:graphicFrame macro="">
      <xdr:nvGraphicFramePr>
        <xdr:cNvPr id="27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2C556EDD-2D34-4FDF-BD12-5FB787330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677402</xdr:colOff>
      <xdr:row>37</xdr:row>
      <xdr:rowOff>91553</xdr:rowOff>
    </xdr:from>
    <xdr:to>
      <xdr:col>14</xdr:col>
      <xdr:colOff>77388</xdr:colOff>
      <xdr:row>43</xdr:row>
      <xdr:rowOff>59977</xdr:rowOff>
    </xdr:to>
    <xdr:graphicFrame macro="">
      <xdr:nvGraphicFramePr>
        <xdr:cNvPr id="28" name="Graphique Carburant et entretien" descr="Trace les coûts liés au carburant ou à l’entretien, selon le choix de l’utilisateur." title="Graphique d’options">
          <a:extLst>
            <a:ext uri="{FF2B5EF4-FFF2-40B4-BE49-F238E27FC236}">
              <a16:creationId xmlns:a16="http://schemas.microsoft.com/office/drawing/2014/main" id="{C289A599-8C39-4D0E-A2B2-025B31F26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9BA7D3-EF8E-4941-B9D1-8EF58FBAA8AA}" name="Entretien811" displayName="Entretien811" ref="B29:G32" totalsRowShown="0" headerRowDxfId="1170">
  <autoFilter ref="B29:G32" xr:uid="{00000000-0009-0000-0100-000001000000}"/>
  <tableColumns count="6">
    <tableColumn id="1" xr3:uid="{CD607C11-620C-4988-9EE8-0BF575DD7648}" name="DATE" dataDxfId="1169"/>
    <tableColumn id="2" xr3:uid="{6FCD8B8F-0015-4130-A873-ADC566CEDA23}" name="ÉLÉMENT"/>
    <tableColumn id="3" xr3:uid="{5F04CC28-F5B0-4FFB-BAD6-3219987E6D22}" name="COÛT" dataDxfId="1168"/>
    <tableColumn id="4" xr3:uid="{1DD0EBA0-72E8-4044-A8E6-D83C3D4B026A}" name="Colonne1" dataCellStyle="Odom"/>
    <tableColumn id="6" xr3:uid="{3A8DFE7D-C734-44BC-970E-5953CB10A3CD}" name="REMARQUES"/>
    <tableColumn id="5" xr3:uid="{B904B22C-A0C9-487C-935F-519FBB8D34DA}" name="COMPTEUR KILOMÉTRIQUE2" dataDxfId="116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184D9C8-14E3-44BC-B4B7-A023E9AD16D2}" name="Entretien838" displayName="Entretien838" ref="B29:G32" totalsRowShown="0" headerRowDxfId="1131">
  <autoFilter ref="B29:G32" xr:uid="{00000000-0009-0000-0100-000001000000}"/>
  <tableColumns count="6">
    <tableColumn id="1" xr3:uid="{059AD1B6-A260-4284-BDC4-E753CD1D0C1E}" name="DATE" dataDxfId="1130"/>
    <tableColumn id="2" xr3:uid="{653AE1D0-AB71-420E-899B-276BDCF6176B}" name="ÉLÉMENT"/>
    <tableColumn id="3" xr3:uid="{4161ADE3-2006-43A1-AB1A-B8446E202C88}" name="COÛT" dataDxfId="1129"/>
    <tableColumn id="4" xr3:uid="{36803073-5AAD-4EDA-B607-2FE5FA016D59}" name="Colonne1" dataCellStyle="Odom"/>
    <tableColumn id="6" xr3:uid="{DAD2925F-B87A-4678-8AF0-F57BE4CE898A}" name="REMARQUES"/>
    <tableColumn id="5" xr3:uid="{6B40F3A9-293D-455E-AE25-BAE3DC68C381}" name="COMPTEUR KILOMÉTRIQUE2" dataDxfId="112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321978DA-31E4-4E31-8D4C-0D8E531C2C50}" name="Entretien51417202332354750535659626544687477808386899598101104" displayName="Entretien51417202332354750535659626544687477808386899598101104" ref="B29:G32" totalsRowShown="0" headerRowDxfId="741">
  <autoFilter ref="B29:G32" xr:uid="{00000000-0009-0000-0100-000001000000}"/>
  <tableColumns count="6">
    <tableColumn id="1" xr3:uid="{218052DD-86CB-4817-A019-D3AEE6D5C483}" name="DATE" dataDxfId="740"/>
    <tableColumn id="2" xr3:uid="{ADB8DD7C-9679-43E1-80F5-A942BB5FBF9D}" name="ÉLÉMENT"/>
    <tableColumn id="3" xr3:uid="{587DA8A2-49AE-4AB3-9791-1C5A7909065E}" name="COÛT" dataDxfId="739"/>
    <tableColumn id="4" xr3:uid="{A5E8ADF0-6A79-41C0-AAB1-1C18CC4A2D02}" name="Colonne1" dataCellStyle="Odom"/>
    <tableColumn id="6" xr3:uid="{57FD21BA-BC4B-4C3A-8ACD-D98E7F58DAD5}" name="REMARQUES"/>
    <tableColumn id="5" xr3:uid="{2D779F8A-B95D-41E1-A890-73968B1C2BD5}" name="COMPTEUR KILOMÉTRIQUE2" dataDxfId="73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82356C9F-633B-48B4-B4B3-221BC79ACB43}" name="Carburant61518212433364851545760636645697578818487909699102105" displayName="Carburant61518212433364851545760636645697578818487909699102105" ref="B20:H23" totalsRowShown="0" headerRowDxfId="737">
  <autoFilter ref="B20:H23" xr:uid="{00000000-0009-0000-0100-000002000000}"/>
  <tableColumns count="7">
    <tableColumn id="1" xr3:uid="{6E98D6E8-9BE8-41D8-810B-4DA2F75C2CC1}" name="DATE" dataDxfId="736"/>
    <tableColumn id="12" xr3:uid="{9E0F4DBA-054C-4382-9A3A-00BC072942DF}" name="KILOMÉTRAGE PRÉC." dataDxfId="735">
      <calculatedColumnFormula array="1">IFERROR(MAX(KilométrageDébut,IF(Carburant61518212433364851545760636645697578818487909699102105[COMPTEUR KILOMÉTRIQUE]&lt;Carburant61518212433364851545760636645697578818487909699102105[[#This Row],[COMPTEUR KILOMÉTRIQUE]],Carburant61518212433364851545760636645697578818487909699102105[COMPTEUR KILOMÉTRIQUE])),"")</calculatedColumnFormula>
    </tableColumn>
    <tableColumn id="3" xr3:uid="{D92E23EF-6A34-418E-A73F-3CF690DACC37}" name="COÛT" dataDxfId="734" dataCellStyle="Cost"/>
    <tableColumn id="2" xr3:uid="{0CDEB394-5687-4C61-B9E2-47CE480591CF}" name="LITRES" dataCellStyle="Gallons"/>
    <tableColumn id="4" xr3:uid="{BE73566B-F3F7-4209-BFBB-0BA411AC1920}" name="COMPTEUR KILOMÉTRIQUE"/>
    <tableColumn id="9" xr3:uid="{84461302-7CC0-4D16-867A-CB38BB0AE166}" name="KM EFFECTUE" dataDxfId="733">
      <calculatedColumnFormula>IFERROR(Carburant61518212433364851545760636645697578818487909699102105[[#This Row],[COMPTEUR KILOMÉTRIQUE]]-Carburant61518212433364851545760636645697578818487909699102105[[#This Row],[KILOMÉTRAGE PRÉC.]],"")</calculatedColumnFormula>
    </tableColumn>
    <tableColumn id="5" xr3:uid="{96257966-E442-4949-9C7C-19FC757E706F}" name="LITRE(S) AUX 100" dataDxfId="732">
      <calculatedColumnFormula>IFERROR(Carburant61518212433364851545760636645697578818487909699102105[[#This Row],[KM EFFECTUE]]/Carburant61518212433364851545760636645697578818487909699102105[[#This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338D418F-DD05-4FEB-8415-E8C120808AB6}" name="Remboursements716192225343749525558616467467076798285889197100103106" displayName="Remboursements716192225343749525558616467467076798285889197100103106" ref="B38:G40" totalsRowShown="0" headerRowDxfId="731">
  <autoFilter ref="B38:G40" xr:uid="{00000000-0009-0000-0100-000003000000}"/>
  <tableColumns count="6">
    <tableColumn id="1" xr3:uid="{87A788ED-E5DF-4431-BAD2-D745A29B499D}" name="DATE" dataDxfId="730"/>
    <tableColumn id="2" xr3:uid="{7A4248C2-FDE4-42C9-8568-36739133B9E5}" name="ÉLÉMENT"/>
    <tableColumn id="3" xr3:uid="{D16254E0-6A40-49B3-920D-4EDC890B6CD4}" name="MONTANT" dataDxfId="729"/>
    <tableColumn id="4" xr3:uid="{3DB47CE5-E280-4BFD-90CF-CBE152D9DE11}" name="Colonne1"/>
    <tableColumn id="6" xr3:uid="{1EF41AE1-B4B7-4DB9-8796-3CCCDEBC1176}" name="REMARQUES"/>
    <tableColumn id="5" xr3:uid="{65092F49-A0DB-4208-802D-D8636F7ACA96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E5A8870A-3A1B-4133-BDB8-11D863A35DC9}" name="Entretien51417202332354750535659626544687477808386899598101104107" displayName="Entretien51417202332354750535659626544687477808386899598101104107" ref="B29:G32" totalsRowShown="0" headerRowDxfId="728">
  <autoFilter ref="B29:G32" xr:uid="{00000000-0009-0000-0100-000001000000}"/>
  <tableColumns count="6">
    <tableColumn id="1" xr3:uid="{A429CCC8-6685-47FE-B6BE-17A8AF7B78CB}" name="DATE" dataDxfId="727"/>
    <tableColumn id="2" xr3:uid="{A95DDB97-1F39-48F2-9F2D-17EB91E186DD}" name="ÉLÉMENT"/>
    <tableColumn id="3" xr3:uid="{08AF3F6A-7189-49EE-9B13-B68AA77A6DD5}" name="COÛT" dataDxfId="726"/>
    <tableColumn id="4" xr3:uid="{20BFC22D-334A-4FFE-90C9-A527E20BBC7A}" name="Colonne1" dataCellStyle="Odom"/>
    <tableColumn id="6" xr3:uid="{A592E7B3-5592-4C01-BF62-CAE6562D8664}" name="REMARQUES"/>
    <tableColumn id="5" xr3:uid="{AC6AEF02-C71D-4FEB-B69E-13DC89BC49B4}" name="COMPTEUR KILOMÉTRIQUE2" dataDxfId="72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2F81D7B9-871D-4697-B27B-C87922910962}" name="Carburant61518212433364851545760636645697578818487909699102105108" displayName="Carburant61518212433364851545760636645697578818487909699102105108" ref="B20:H23" totalsRowShown="0" headerRowDxfId="724">
  <autoFilter ref="B20:H23" xr:uid="{00000000-0009-0000-0100-000002000000}"/>
  <tableColumns count="7">
    <tableColumn id="1" xr3:uid="{C2DD5A1C-979C-4515-A8CE-199BE12B5179}" name="DATE" dataDxfId="723"/>
    <tableColumn id="12" xr3:uid="{DB1303D6-C0D6-4BFA-8098-B363C5CEB02C}" name="KILOMÉTRAGE PRÉC." dataDxfId="722">
      <calculatedColumnFormula array="1">IFERROR(MAX(KilométrageDébut,IF(Carburant61518212433364851545760636645697578818487909699102105108[COMPTEUR KILOMÉTRIQUE]&lt;Carburant61518212433364851545760636645697578818487909699102105108[[#This Row],[COMPTEUR KILOMÉTRIQUE]],Carburant61518212433364851545760636645697578818487909699102105108[COMPTEUR KILOMÉTRIQUE])),"")</calculatedColumnFormula>
    </tableColumn>
    <tableColumn id="3" xr3:uid="{85383CCE-F0B6-4B7D-B756-EB6FA58A7ACE}" name="COÛT" dataDxfId="721" dataCellStyle="Cost"/>
    <tableColumn id="2" xr3:uid="{0EB4F050-8546-483A-AC4A-157F570062A8}" name="LITRES" dataCellStyle="Gallons"/>
    <tableColumn id="4" xr3:uid="{6B46FAE3-03C5-43BF-BA33-991D362F53D2}" name="COMPTEUR KILOMÉTRIQUE"/>
    <tableColumn id="9" xr3:uid="{C01B3EBB-1A8C-44B8-9248-6BA666E91F2F}" name="KM EFFECTUE" dataDxfId="720">
      <calculatedColumnFormula>IFERROR(Carburant61518212433364851545760636645697578818487909699102105108[[#This Row],[COMPTEUR KILOMÉTRIQUE]]-Carburant61518212433364851545760636645697578818487909699102105108[[#This Row],[KILOMÉTRAGE PRÉC.]],"")</calculatedColumnFormula>
    </tableColumn>
    <tableColumn id="5" xr3:uid="{A21008D0-4702-4F1D-A286-2785ED436634}" name="LITRE(S) AUX 100" dataDxfId="719">
      <calculatedColumnFormula>IFERROR(Carburant61518212433364851545760636645697578818487909699102105108[[#This Row],[KM EFFECTUE]]/Carburant61518212433364851545760636645697578818487909699102105108[[#This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7B7FBCCB-AC57-424A-9F03-4FA98735F76A}" name="Remboursements716192225343749525558616467467076798285889197100103106109" displayName="Remboursements716192225343749525558616467467076798285889197100103106109" ref="B38:G40" totalsRowShown="0" headerRowDxfId="718">
  <autoFilter ref="B38:G40" xr:uid="{00000000-0009-0000-0100-000003000000}"/>
  <tableColumns count="6">
    <tableColumn id="1" xr3:uid="{E1161C21-4205-443D-A516-7FFFCC47C90B}" name="DATE" dataDxfId="717"/>
    <tableColumn id="2" xr3:uid="{E9CBE4A0-69EB-41AF-B6A6-2E67D983B2C7}" name="ÉLÉMENT"/>
    <tableColumn id="3" xr3:uid="{316B298D-E340-4969-8901-3E70A78C9B09}" name="MONTANT" dataDxfId="716"/>
    <tableColumn id="4" xr3:uid="{2E82C122-9B92-4414-AF0F-564A388235AB}" name="Colonne1"/>
    <tableColumn id="6" xr3:uid="{4D399B78-87A0-4355-ABE7-AEB001BA5D01}" name="REMARQUES"/>
    <tableColumn id="5" xr3:uid="{112F5CE9-E4B2-47C9-ABAA-D4C11ED96076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9797676A-DBC6-45FC-AAB4-817FB3206FFD}" name="Entretien51417202332354750535659626544687477808386899598101104107110" displayName="Entretien51417202332354750535659626544687477808386899598101104107110" ref="B29:G32" totalsRowShown="0" headerRowDxfId="715">
  <autoFilter ref="B29:G32" xr:uid="{00000000-0009-0000-0100-000001000000}"/>
  <tableColumns count="6">
    <tableColumn id="1" xr3:uid="{E579209F-66AE-497F-B2BF-084AF2A291C5}" name="DATE" dataDxfId="714"/>
    <tableColumn id="2" xr3:uid="{F715B4A4-0A1A-4CAA-B269-A46224EE4A17}" name="ÉLÉMENT"/>
    <tableColumn id="3" xr3:uid="{8B8B0E09-60E2-4A77-A7A7-4082BF1207EC}" name="COÛT" dataDxfId="713"/>
    <tableColumn id="4" xr3:uid="{C1812559-18D0-46AB-967F-19955F9F7BA7}" name="Colonne1" dataCellStyle="Odom"/>
    <tableColumn id="6" xr3:uid="{2F4E72AE-75F0-4B17-8C40-3F608200692B}" name="REMARQUES"/>
    <tableColumn id="5" xr3:uid="{5B745D7D-40B7-40B4-B96E-F85611109937}" name="COMPTEUR KILOMÉTRIQUE2" dataDxfId="71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AB08DB3D-B929-44EF-8D83-82DA3E6D9DE5}" name="Carburant61518212433364851545760636645697578818487909699102105108111" displayName="Carburant61518212433364851545760636645697578818487909699102105108111" ref="B20:H23" totalsRowShown="0" headerRowDxfId="711">
  <autoFilter ref="B20:H23" xr:uid="{00000000-0009-0000-0100-000002000000}"/>
  <tableColumns count="7">
    <tableColumn id="1" xr3:uid="{974801AD-2D8C-4AD5-86AA-EA1F46E12CA1}" name="DATE" dataDxfId="710"/>
    <tableColumn id="12" xr3:uid="{A44CEFB8-68C8-46CC-B302-EC35CC89DC80}" name="KILOMÉTRAGE PRÉC." dataDxfId="709">
      <calculatedColumnFormula array="1">IFERROR(MAX(KilométrageDébut,IF(Carburant61518212433364851545760636645697578818487909699102105108111[COMPTEUR KILOMÉTRIQUE]&lt;Carburant61518212433364851545760636645697578818487909699102105108111[[#This Row],[COMPTEUR KILOMÉTRIQUE]],Carburant61518212433364851545760636645697578818487909699102105108111[COMPTEUR KILOMÉTRIQUE])),"")</calculatedColumnFormula>
    </tableColumn>
    <tableColumn id="3" xr3:uid="{7C353FDB-F62B-4F67-951F-3F1983622092}" name="COÛT" dataDxfId="708" dataCellStyle="Cost"/>
    <tableColumn id="2" xr3:uid="{F2220044-F879-4B29-84BD-3E813768FF17}" name="LITRES" dataCellStyle="Gallons"/>
    <tableColumn id="4" xr3:uid="{212A0C99-216D-43C1-9FBE-D924EEA19E08}" name="COMPTEUR KILOMÉTRIQUE"/>
    <tableColumn id="9" xr3:uid="{C83F3B82-1C1B-4455-A30B-CE29B901FAC2}" name="KM EFFECTUE" dataDxfId="707">
      <calculatedColumnFormula>IFERROR(Carburant61518212433364851545760636645697578818487909699102105108111[[#This Row],[COMPTEUR KILOMÉTRIQUE]]-Carburant61518212433364851545760636645697578818487909699102105108111[[#This Row],[KILOMÉTRAGE PRÉC.]],"")</calculatedColumnFormula>
    </tableColumn>
    <tableColumn id="5" xr3:uid="{9221CA3B-5573-411D-8A9A-B5E68CBABA4B}" name="LITRE(S) AUX 100" dataDxfId="706">
      <calculatedColumnFormula>IFERROR(Carburant61518212433364851545760636645697578818487909699102105108111[[#This Row],[KM EFFECTUE]]/Carburant61518212433364851545760636645697578818487909699102105108111[[#This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51F10DB0-BAE7-4968-84BC-86E485C69323}" name="Remboursements716192225343749525558616467467076798285889197100103106109112" displayName="Remboursements716192225343749525558616467467076798285889197100103106109112" ref="B38:G40" totalsRowShown="0" headerRowDxfId="705">
  <autoFilter ref="B38:G40" xr:uid="{00000000-0009-0000-0100-000003000000}"/>
  <tableColumns count="6">
    <tableColumn id="1" xr3:uid="{ADA86B72-7167-4067-80B2-04ED84F7FC82}" name="DATE" dataDxfId="704"/>
    <tableColumn id="2" xr3:uid="{ADFD0CA7-7B97-4180-86D6-E7AFA52578B2}" name="ÉLÉMENT"/>
    <tableColumn id="3" xr3:uid="{4FD3F5F0-13D9-4710-B955-4C858088A801}" name="MONTANT" dataDxfId="703"/>
    <tableColumn id="4" xr3:uid="{2009BA97-0DC1-4885-A2CD-2C56DF596CE9}" name="Colonne1"/>
    <tableColumn id="6" xr3:uid="{86142185-BB79-4E42-BEE2-1C243FEDB8FC}" name="REMARQUES"/>
    <tableColumn id="5" xr3:uid="{51397563-58D3-4C8C-8880-B09539DBB37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FE93BE93-1689-4038-8A56-C37F7D2D5D13}" name="Entretien51417202332354750535659626544687477808386899598101104107110113" displayName="Entretien51417202332354750535659626544687477808386899598101104107110113" ref="B29:G32" totalsRowShown="0" headerRowDxfId="702">
  <autoFilter ref="B29:G32" xr:uid="{00000000-0009-0000-0100-000001000000}"/>
  <tableColumns count="6">
    <tableColumn id="1" xr3:uid="{E3B01704-BB77-4A5A-A204-4B75D037B891}" name="DATE" dataDxfId="701"/>
    <tableColumn id="2" xr3:uid="{622AB089-9A7F-4A4B-8536-3C8EE57E18D6}" name="ÉLÉMENT"/>
    <tableColumn id="3" xr3:uid="{CA69BAAB-295D-4F4D-A71C-3233A4B96D09}" name="COÛT" dataDxfId="700"/>
    <tableColumn id="4" xr3:uid="{EE5A359C-AFB3-4066-9F85-E0A65FE82931}" name="Colonne1" dataCellStyle="Odom"/>
    <tableColumn id="6" xr3:uid="{38A0C8FF-C850-4554-BF69-DF7569C37DE5}" name="REMARQUES"/>
    <tableColumn id="5" xr3:uid="{0B5E65A8-2B7B-41BE-B3BE-2AB3CD3B1CF2}" name="COMPTEUR KILOMÉTRIQUE2" dataDxfId="69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EACF87B1-91BA-476A-921D-9EBE71DFFAFC}" name="Carburant939" displayName="Carburant939" ref="B20:H23" totalsRowShown="0" headerRowDxfId="1127">
  <autoFilter ref="B20:H23" xr:uid="{00000000-0009-0000-0100-000002000000}"/>
  <tableColumns count="7">
    <tableColumn id="1" xr3:uid="{541AAC17-BB6F-4B0B-B5A7-E60374C0FDA7}" name="DATE" dataDxfId="1126"/>
    <tableColumn id="12" xr3:uid="{D43CB2B4-012E-4447-98BC-00DC6D37F2D3}" name="KILOMÉTRAGE PRÉC." dataDxfId="1125">
      <calculatedColumnFormula array="1">IFERROR(MAX(KilométrageDébut,IF(Carburant939[COMPTEUR KILOMÉTRIQUE]&lt;Carburant939[[#This Row],[COMPTEUR KILOMÉTRIQUE]],Carburant939[COMPTEUR KILOMÉTRIQUE])),"")</calculatedColumnFormula>
    </tableColumn>
    <tableColumn id="3" xr3:uid="{68977100-7D92-4266-95AD-CC2291091A52}" name="COÛT" dataDxfId="1124" dataCellStyle="Cost"/>
    <tableColumn id="2" xr3:uid="{6FD091C5-88B9-4EB0-844F-D08B6C7F1D50}" name="LITRES" dataCellStyle="Gallons"/>
    <tableColumn id="4" xr3:uid="{CF03A6B1-3DCA-4C3A-A75D-2870FDD12175}" name="COMPTEUR KILOMÉTRIQUE"/>
    <tableColumn id="9" xr3:uid="{24A3369B-9B6C-4966-9150-116651F55638}" name="KM EFFECTUE" dataDxfId="1123">
      <calculatedColumnFormula>IFERROR(Carburant939[[#This Row],[COMPTEUR KILOMÉTRIQUE]]-Carburant939[[#This Row],[KILOMÉTRAGE PRÉC.]],"")</calculatedColumnFormula>
    </tableColumn>
    <tableColumn id="5" xr3:uid="{839C4303-EC65-4924-8102-A8A5EBCFD00C}" name="LITRE(S) AUX 100" dataDxfId="1122">
      <calculatedColumnFormula>IFERROR(Carburant939[[#This Row],[KM EFFECTUE]]/Carburant939[[#This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EB7A03C-6105-48A5-A6EB-AAC1FA1F04C3}" name="Carburant61518212433364851545760636645697578818487909699102105108111114" displayName="Carburant61518212433364851545760636645697578818487909699102105108111114" ref="B20:H23" totalsRowShown="0" headerRowDxfId="698">
  <autoFilter ref="B20:H23" xr:uid="{00000000-0009-0000-0100-000002000000}"/>
  <tableColumns count="7">
    <tableColumn id="1" xr3:uid="{4A484242-0303-45D2-8FA8-67459DAFCB4F}" name="DATE" dataDxfId="697"/>
    <tableColumn id="12" xr3:uid="{AB8C78B3-4EA4-40AA-BAE1-5177BCF91750}" name="KILOMÉTRAGE PRÉC." dataDxfId="696">
      <calculatedColumnFormula array="1">IFERROR(MAX(KilométrageDébut,IF(Carburant61518212433364851545760636645697578818487909699102105108111114[COMPTEUR KILOMÉTRIQUE]&lt;Carburant61518212433364851545760636645697578818487909699102105108111114[[#This Row],[COMPTEUR KILOMÉTRIQUE]],Carburant61518212433364851545760636645697578818487909699102105108111114[COMPTEUR KILOMÉTRIQUE])),"")</calculatedColumnFormula>
    </tableColumn>
    <tableColumn id="3" xr3:uid="{AA85A707-C447-41C9-8A8C-5DB03F23B14D}" name="COÛT" dataDxfId="695" dataCellStyle="Cost"/>
    <tableColumn id="2" xr3:uid="{B4CC1C5C-11DA-4E6F-82F2-62B87DF905FC}" name="LITRES" dataCellStyle="Gallons"/>
    <tableColumn id="4" xr3:uid="{B7714B6A-0555-4267-9609-A7AAA0CD6E60}" name="COMPTEUR KILOMÉTRIQUE"/>
    <tableColumn id="9" xr3:uid="{79DDB0D4-1050-4FC2-8F1E-2752A6531FE7}" name="KM EFFECTUE" dataDxfId="694">
      <calculatedColumnFormula>IFERROR(Carburant61518212433364851545760636645697578818487909699102105108111114[[#This Row],[COMPTEUR KILOMÉTRIQUE]]-Carburant61518212433364851545760636645697578818487909699102105108111114[[#This Row],[KILOMÉTRAGE PRÉC.]],"")</calculatedColumnFormula>
    </tableColumn>
    <tableColumn id="5" xr3:uid="{DBEBAAC9-6E62-4A32-9ADF-171D66AC8D21}" name="LITRE(S) AUX 100" dataDxfId="693">
      <calculatedColumnFormula>IFERROR(Carburant61518212433364851545760636645697578818487909699102105108111114[[#This Row],[KM EFFECTUE]]/Carburant61518212433364851545760636645697578818487909699102105108111114[[#This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4B6A4B4C-2612-42FD-94A3-858BE8A4CED6}" name="Remboursements716192225343749525558616467467076798285889197100103106109112115" displayName="Remboursements716192225343749525558616467467076798285889197100103106109112115" ref="B38:G40" totalsRowShown="0" headerRowDxfId="692">
  <autoFilter ref="B38:G40" xr:uid="{00000000-0009-0000-0100-000003000000}"/>
  <tableColumns count="6">
    <tableColumn id="1" xr3:uid="{51D5F594-7DD7-43A4-9654-64C2BF165053}" name="DATE" dataDxfId="691"/>
    <tableColumn id="2" xr3:uid="{4B3BAF71-9B4D-4314-9101-BC6E4A216C0A}" name="ÉLÉMENT"/>
    <tableColumn id="3" xr3:uid="{21775CAA-89DE-44F1-BF81-D3EBB6851D90}" name="MONTANT" dataDxfId="690"/>
    <tableColumn id="4" xr3:uid="{67D0B0E6-A118-451D-8809-A15F1E76CF9B}" name="Colonne1"/>
    <tableColumn id="6" xr3:uid="{B6DEE17C-15F6-4A98-BE54-69E1A6009271}" name="REMARQUES"/>
    <tableColumn id="5" xr3:uid="{CEEF0CF0-350C-4976-BAA3-712AF3FE151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45850DB4-F716-49DA-8CC2-82AD0B6C5CE8}" name="Entretien51417202332354750535659626544687477808386899598101104107110113116" displayName="Entretien51417202332354750535659626544687477808386899598101104107110113116" ref="B29:G32" totalsRowShown="0" headerRowDxfId="689">
  <autoFilter ref="B29:G32" xr:uid="{00000000-0009-0000-0100-000001000000}"/>
  <tableColumns count="6">
    <tableColumn id="1" xr3:uid="{55071C2E-3DB8-41FD-8131-B8AF63C89AEB}" name="DATE" dataDxfId="688"/>
    <tableColumn id="2" xr3:uid="{A61EA39B-7C94-40C9-8E32-358424D48313}" name="ÉLÉMENT"/>
    <tableColumn id="3" xr3:uid="{FE740EC1-B901-476A-8C58-947DC700D924}" name="COÛT" dataDxfId="687"/>
    <tableColumn id="4" xr3:uid="{366DC068-2831-4B0D-9685-6379E6C7818B}" name="Colonne1" dataCellStyle="Odom"/>
    <tableColumn id="6" xr3:uid="{D43A8D6D-3C41-4D20-BF25-15DAF207F9A2}" name="REMARQUES"/>
    <tableColumn id="5" xr3:uid="{AE38BB81-E969-4169-BDCE-CAE5EB7E522F}" name="COMPTEUR KILOMÉTRIQUE2" dataDxfId="68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B67F8A8-6FB4-4F17-BC8B-3D8F3CCD9C65}" name="Carburant61518212433364851545760636645697578818487909699102105108111114117" displayName="Carburant61518212433364851545760636645697578818487909699102105108111114117" ref="B20:H23" totalsRowShown="0" headerRowDxfId="685">
  <autoFilter ref="B20:H23" xr:uid="{00000000-0009-0000-0100-000002000000}"/>
  <tableColumns count="7">
    <tableColumn id="1" xr3:uid="{4FE7296F-7F86-458E-8A61-6EF26B35FF27}" name="DATE" dataDxfId="684"/>
    <tableColumn id="12" xr3:uid="{AFDA46ED-25D0-41C5-BEDB-921E19A77C6B}" name="KILOMÉTRAGE PRÉC." dataDxfId="683">
      <calculatedColumnFormula array="1">IFERROR(MAX(KilométrageDébut,IF(Carburant61518212433364851545760636645697578818487909699102105108111114117[COMPTEUR KILOMÉTRIQUE]&lt;Carburant61518212433364851545760636645697578818487909699102105108111114117[[#This Row],[COMPTEUR KILOMÉTRIQUE]],Carburant61518212433364851545760636645697578818487909699102105108111114117[COMPTEUR KILOMÉTRIQUE])),"")</calculatedColumnFormula>
    </tableColumn>
    <tableColumn id="3" xr3:uid="{94092765-2869-43EE-BCCF-3313FF3F0B9F}" name="COÛT" dataDxfId="682" dataCellStyle="Cost"/>
    <tableColumn id="2" xr3:uid="{4317F472-5AEA-441E-A058-9DAE7110EA9C}" name="LITRES" dataCellStyle="Gallons"/>
    <tableColumn id="4" xr3:uid="{931FA6FA-81C5-4449-9228-F3EC9E6CDA56}" name="COMPTEUR KILOMÉTRIQUE"/>
    <tableColumn id="9" xr3:uid="{757D6B29-F66E-49F4-8CE7-83F66119123B}" name="KM EFFECTUE" dataDxfId="681">
      <calculatedColumnFormula>IFERROR(Carburant61518212433364851545760636645697578818487909699102105108111114117[[#This Row],[COMPTEUR KILOMÉTRIQUE]]-Carburant61518212433364851545760636645697578818487909699102105108111114117[[#This Row],[KILOMÉTRAGE PRÉC.]],"")</calculatedColumnFormula>
    </tableColumn>
    <tableColumn id="5" xr3:uid="{364D5A2A-D0FD-4778-BB3D-CC5337837F6A}" name="LITRE(S) AUX 100" dataDxfId="680">
      <calculatedColumnFormula>IFERROR(Carburant61518212433364851545760636645697578818487909699102105108111114117[[#This Row],[KM EFFECTUE]]/Carburant61518212433364851545760636645697578818487909699102105108111114117[[#This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2EBBB296-3733-4D16-BB5F-CF544A6DDFA0}" name="Remboursements716192225343749525558616467467076798285889197100103106109112115118" displayName="Remboursements716192225343749525558616467467076798285889197100103106109112115118" ref="B38:G40" totalsRowShown="0" headerRowDxfId="679">
  <autoFilter ref="B38:G40" xr:uid="{00000000-0009-0000-0100-000003000000}"/>
  <tableColumns count="6">
    <tableColumn id="1" xr3:uid="{A6568421-BE28-40AD-889F-946BE95C77B9}" name="DATE" dataDxfId="678"/>
    <tableColumn id="2" xr3:uid="{B58B2CE2-7B7E-4BED-B0C1-265CD6BF7B31}" name="ÉLÉMENT"/>
    <tableColumn id="3" xr3:uid="{AB7E8D57-5350-4620-8D47-192BE78422BA}" name="MONTANT" dataDxfId="677"/>
    <tableColumn id="4" xr3:uid="{24087C1D-2756-47CB-8E86-3BC05036C81B}" name="Colonne1"/>
    <tableColumn id="6" xr3:uid="{29F99A68-C75C-4BB3-B0F8-5E50B135EBEB}" name="REMARQUES"/>
    <tableColumn id="5" xr3:uid="{287C6669-383B-40B9-8945-1F7E116B827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F06DA442-57BC-4B0E-BCFF-1952353E431B}" name="Entretien51417202332354750535659626544687477808386899598101104107110113116119" displayName="Entretien51417202332354750535659626544687477808386899598101104107110113116119" ref="B29:G32" totalsRowShown="0" headerRowDxfId="676">
  <autoFilter ref="B29:G32" xr:uid="{00000000-0009-0000-0100-000001000000}"/>
  <tableColumns count="6">
    <tableColumn id="1" xr3:uid="{BD83F3D2-56CA-444A-9360-2CD091A457DA}" name="DATE" dataDxfId="675"/>
    <tableColumn id="2" xr3:uid="{A46DFE10-A2B7-4D04-814C-F4434588B211}" name="ÉLÉMENT"/>
    <tableColumn id="3" xr3:uid="{5007AF32-978B-4B2E-8A21-15DB937550C1}" name="COÛT" dataDxfId="674"/>
    <tableColumn id="4" xr3:uid="{96FD33CB-9805-4647-8CBE-08EE8D19072D}" name="Colonne1" dataCellStyle="Odom"/>
    <tableColumn id="6" xr3:uid="{7887614A-37BA-4567-B8D5-34B80E64F953}" name="REMARQUES"/>
    <tableColumn id="5" xr3:uid="{EFADEA3E-5387-4850-9C2B-466FB87DE28A}" name="COMPTEUR KILOMÉTRIQUE2" dataDxfId="67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126C8DC7-DD41-4189-A5ED-BC46D9DED33D}" name="Carburant61518212433364851545760636645697578818487909699102105108111114117120" displayName="Carburant61518212433364851545760636645697578818487909699102105108111114117120" ref="B20:H23" totalsRowShown="0" headerRowDxfId="672">
  <autoFilter ref="B20:H23" xr:uid="{00000000-0009-0000-0100-000002000000}"/>
  <tableColumns count="7">
    <tableColumn id="1" xr3:uid="{D73456D3-6695-46A1-9717-1858290EFB72}" name="DATE" dataDxfId="671"/>
    <tableColumn id="12" xr3:uid="{4A1939C5-EBC9-4912-B00E-AAD2B535A657}" name="KILOMÉTRAGE PRÉC." dataDxfId="670">
      <calculatedColumnFormula array="1">IFERROR(MAX(KilométrageDébut,IF(Carburant61518212433364851545760636645697578818487909699102105108111114117120[COMPTEUR KILOMÉTRIQUE]&lt;Carburant61518212433364851545760636645697578818487909699102105108111114117120[[#This Row],[COMPTEUR KILOMÉTRIQUE]],Carburant61518212433364851545760636645697578818487909699102105108111114117120[COMPTEUR KILOMÉTRIQUE])),"")</calculatedColumnFormula>
    </tableColumn>
    <tableColumn id="3" xr3:uid="{D04F0C3C-8B85-4654-839D-84D763F5EA48}" name="COÛT" dataDxfId="669" dataCellStyle="Cost"/>
    <tableColumn id="2" xr3:uid="{91500E1C-155B-4E2D-8949-93E647EBEA84}" name="LITRES" dataCellStyle="Gallons"/>
    <tableColumn id="4" xr3:uid="{3F782947-93CD-4D30-BC25-0B7EEAB6CCBF}" name="COMPTEUR KILOMÉTRIQUE"/>
    <tableColumn id="9" xr3:uid="{8A05F6B2-B4E4-4C1B-BE23-52B4362D91AA}" name="KM EFFECTUE" dataDxfId="668">
      <calculatedColumnFormula>IFERROR(Carburant61518212433364851545760636645697578818487909699102105108111114117120[[#This Row],[COMPTEUR KILOMÉTRIQUE]]-Carburant61518212433364851545760636645697578818487909699102105108111114117120[[#This Row],[KILOMÉTRAGE PRÉC.]],"")</calculatedColumnFormula>
    </tableColumn>
    <tableColumn id="5" xr3:uid="{4A4799D7-2EB5-4756-84D1-D50FA795644C}" name="LITRE(S) AUX 100" dataDxfId="667">
      <calculatedColumnFormula>IFERROR(Carburant61518212433364851545760636645697578818487909699102105108111114117120[[#This Row],[KM EFFECTUE]]/Carburant61518212433364851545760636645697578818487909699102105108111114117120[[#This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D8540A49-B930-4858-B5B6-481AFFAF4ABF}" name="Remboursements716192225343749525558616467467076798285889197100103106109112115118121" displayName="Remboursements716192225343749525558616467467076798285889197100103106109112115118121" ref="B38:G40" totalsRowShown="0" headerRowDxfId="666">
  <autoFilter ref="B38:G40" xr:uid="{00000000-0009-0000-0100-000003000000}"/>
  <tableColumns count="6">
    <tableColumn id="1" xr3:uid="{FCADB85E-A70B-4BC6-AEC7-FDC0820C9579}" name="DATE" dataDxfId="665"/>
    <tableColumn id="2" xr3:uid="{14FCD91E-EB76-4F0D-AC81-A0699A727FD3}" name="ÉLÉMENT"/>
    <tableColumn id="3" xr3:uid="{A373A8B6-5441-4D92-AD2E-11FD994FE4DD}" name="MONTANT" dataDxfId="664"/>
    <tableColumn id="4" xr3:uid="{FC5E3652-81F0-46B7-9C53-9C285D0389FD}" name="Colonne1"/>
    <tableColumn id="6" xr3:uid="{21C54F56-DBDC-404B-840F-6B332DC68B94}" name="REMARQUES"/>
    <tableColumn id="5" xr3:uid="{A316CADA-910F-473D-8137-C733A74A6630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EB66EB6-51B4-450F-9DD8-F6931647239E}" name="Entretien51417202332354750535659626544687477808386899598101104107110113116119122" displayName="Entretien51417202332354750535659626544687477808386899598101104107110113116119122" ref="B29:G32" totalsRowShown="0" headerRowDxfId="663">
  <autoFilter ref="B29:G32" xr:uid="{00000000-0009-0000-0100-000001000000}"/>
  <tableColumns count="6">
    <tableColumn id="1" xr3:uid="{BA21EFDB-7B0C-4224-BC1B-D79A619375F5}" name="DATE" dataDxfId="662"/>
    <tableColumn id="2" xr3:uid="{965B52A8-CE82-4AC1-8659-1C9DE71A5ED9}" name="ÉLÉMENT"/>
    <tableColumn id="3" xr3:uid="{E0540BD7-C220-4861-974E-EBA2956CD9BB}" name="COÛT" dataDxfId="661"/>
    <tableColumn id="4" xr3:uid="{B928CFEF-5FF4-4B1B-A2CB-EC8D832FC75C}" name="Colonne1" dataCellStyle="Odom"/>
    <tableColumn id="6" xr3:uid="{0440C15A-8F8A-48EF-95E8-E47B93A5CDF0}" name="REMARQUES"/>
    <tableColumn id="5" xr3:uid="{75A7DAC2-7033-4019-9EA8-E29F445745CB}" name="COMPTEUR KILOMÉTRIQUE2" dataDxfId="66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F27EF97D-F8FE-41DF-AA2D-F935ECFC443C}" name="Carburant61518212433364851545760636645697578818487909699102105108111114117120123" displayName="Carburant61518212433364851545760636645697578818487909699102105108111114117120123" ref="B20:H23" totalsRowShown="0" headerRowDxfId="659">
  <autoFilter ref="B20:H23" xr:uid="{00000000-0009-0000-0100-000002000000}"/>
  <tableColumns count="7">
    <tableColumn id="1" xr3:uid="{59AD9749-6346-441E-92F1-8E6A767C280E}" name="DATE" dataDxfId="658"/>
    <tableColumn id="12" xr3:uid="{0CC7B8E4-5E59-4A1D-9BD5-E3152ECA73EC}" name="KILOMÉTRAGE PRÉC." dataDxfId="657">
      <calculatedColumnFormula array="1">IFERROR(MAX(KilométrageDébut,IF(Carburant61518212433364851545760636645697578818487909699102105108111114117120123[COMPTEUR KILOMÉTRIQUE]&lt;Carburant61518212433364851545760636645697578818487909699102105108111114117120123[[#This Row],[COMPTEUR KILOMÉTRIQUE]],Carburant61518212433364851545760636645697578818487909699102105108111114117120123[COMPTEUR KILOMÉTRIQUE])),"")</calculatedColumnFormula>
    </tableColumn>
    <tableColumn id="3" xr3:uid="{93780080-81D4-4959-A978-4BFE29770108}" name="COÛT" dataDxfId="656" dataCellStyle="Cost"/>
    <tableColumn id="2" xr3:uid="{EF3517BB-A569-4980-8C31-05E3F95E6F52}" name="LITRES" dataCellStyle="Gallons"/>
    <tableColumn id="4" xr3:uid="{0F67A52F-C156-4332-804C-D1D3A2C9D45F}" name="COMPTEUR KILOMÉTRIQUE"/>
    <tableColumn id="9" xr3:uid="{872261A2-D42C-4372-B850-6D60FB808F83}" name="KM EFFECTUE" dataDxfId="655">
      <calculatedColumnFormula>IFERROR(Carburant61518212433364851545760636645697578818487909699102105108111114117120123[[#This Row],[COMPTEUR KILOMÉTRIQUE]]-Carburant61518212433364851545760636645697578818487909699102105108111114117120123[[#This Row],[KILOMÉTRAGE PRÉC.]],"")</calculatedColumnFormula>
    </tableColumn>
    <tableColumn id="5" xr3:uid="{94F24555-3298-46A7-A0D6-7ACB33BA21F2}" name="LITRE(S) AUX 100" dataDxfId="654">
      <calculatedColumnFormula>IFERROR(Carburant61518212433364851545760636645697578818487909699102105108111114117120123[[#This Row],[KM EFFECTUE]]/Carburant61518212433364851545760636645697578818487909699102105108111114117120123[[#This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90A43D81-02E9-46E7-B23A-3398F93B0914}" name="Remboursements1040" displayName="Remboursements1040" ref="B38:G40" totalsRowShown="0" headerRowDxfId="1121">
  <autoFilter ref="B38:G40" xr:uid="{00000000-0009-0000-0100-000003000000}"/>
  <tableColumns count="6">
    <tableColumn id="1" xr3:uid="{5DC1262A-46D9-4294-B9A6-C6AE8F8DAB0E}" name="DATE" dataDxfId="1120"/>
    <tableColumn id="2" xr3:uid="{5B0ED58E-54BB-4D7F-ABA7-4288FA53DC32}" name="ÉLÉMENT"/>
    <tableColumn id="3" xr3:uid="{A845E417-2630-4D82-8102-105046FED60E}" name="MONTANT" dataDxfId="1119"/>
    <tableColumn id="4" xr3:uid="{D6D5E1B8-345E-47B2-B0EB-56FF408EF672}" name="Colonne1"/>
    <tableColumn id="6" xr3:uid="{9DE1C4E4-5089-4DE8-B65E-E768AF7D30E0}" name="REMARQUES"/>
    <tableColumn id="5" xr3:uid="{4B79A751-D15F-4DE8-9285-788B18FCC05F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842B77C9-3CA4-4236-8290-A9B006C48B87}" name="Remboursements716192225343749525558616467467076798285889197100103106109112115118121124" displayName="Remboursements716192225343749525558616467467076798285889197100103106109112115118121124" ref="B38:G40" totalsRowShown="0" headerRowDxfId="653">
  <autoFilter ref="B38:G40" xr:uid="{00000000-0009-0000-0100-000003000000}"/>
  <tableColumns count="6">
    <tableColumn id="1" xr3:uid="{F45EB5F4-B872-49CC-BA8D-C8608936D3E6}" name="DATE" dataDxfId="652"/>
    <tableColumn id="2" xr3:uid="{588C45D4-36F4-4D94-927F-0F7FFD266CE0}" name="ÉLÉMENT"/>
    <tableColumn id="3" xr3:uid="{33BA948C-D66E-4580-A2AA-06BB7FC02D7C}" name="MONTANT" dataDxfId="651"/>
    <tableColumn id="4" xr3:uid="{B1809C3D-4F24-47B1-8151-7585A0A79EBE}" name="Colonne1"/>
    <tableColumn id="6" xr3:uid="{71E5CDE9-734A-4FF8-8C37-0882F5141497}" name="REMARQUES"/>
    <tableColumn id="5" xr3:uid="{9686195A-28DE-4BF4-ACEE-5873105D3F7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AF28CC76-80B4-4C17-9B3C-E497B6A9D505}" name="Entretien51417202332354750535659626544687477808386899598101104107110113116119122125" displayName="Entretien51417202332354750535659626544687477808386899598101104107110113116119122125" ref="B29:G32" totalsRowShown="0" headerRowDxfId="650">
  <autoFilter ref="B29:G32" xr:uid="{00000000-0009-0000-0100-000001000000}"/>
  <tableColumns count="6">
    <tableColumn id="1" xr3:uid="{02CAFCFD-3B2B-4244-AC97-E276DE3C7E4F}" name="DATE" dataDxfId="649"/>
    <tableColumn id="2" xr3:uid="{1984567A-31A2-4671-A5FE-8261FF7CD13D}" name="ÉLÉMENT"/>
    <tableColumn id="3" xr3:uid="{5DCF3C94-C818-45A5-8294-52A69AF3BCE0}" name="COÛT" dataDxfId="648"/>
    <tableColumn id="4" xr3:uid="{3EB0118D-A7F3-410E-9525-52F60F820973}" name="Colonne1" dataCellStyle="Odom"/>
    <tableColumn id="6" xr3:uid="{21EF9073-F1E5-4D76-B80F-30AF05E067D9}" name="REMARQUES"/>
    <tableColumn id="5" xr3:uid="{A6FBA53D-2983-456F-A908-9F4C6919D578}" name="COMPTEUR KILOMÉTRIQUE2" dataDxfId="64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844780FB-590D-4253-9ADC-8A0BD28E375B}" name="Carburant61518212433364851545760636645697578818487909699102105108111114117120123126" displayName="Carburant61518212433364851545760636645697578818487909699102105108111114117120123126" ref="B20:H23" totalsRowShown="0" headerRowDxfId="646">
  <autoFilter ref="B20:H23" xr:uid="{00000000-0009-0000-0100-000002000000}"/>
  <tableColumns count="7">
    <tableColumn id="1" xr3:uid="{DB25E2BD-2A31-4C06-A9DD-B5AEC665A0D5}" name="DATE" dataDxfId="645"/>
    <tableColumn id="12" xr3:uid="{2FB1BAED-4ADE-4E5F-9EA2-DAEE3FC38029}" name="KILOMÉTRAGE PRÉC." dataDxfId="644">
      <calculatedColumnFormula array="1">IFERROR(MAX(KilométrageDébut,IF(Carburant61518212433364851545760636645697578818487909699102105108111114117120123126[COMPTEUR KILOMÉTRIQUE]&lt;Carburant61518212433364851545760636645697578818487909699102105108111114117120123126[[#This Row],[COMPTEUR KILOMÉTRIQUE]],Carburant61518212433364851545760636645697578818487909699102105108111114117120123126[COMPTEUR KILOMÉTRIQUE])),"")</calculatedColumnFormula>
    </tableColumn>
    <tableColumn id="3" xr3:uid="{6B98D059-5A94-4BBA-80B2-B4F9038814A6}" name="COÛT" dataDxfId="643" dataCellStyle="Cost"/>
    <tableColumn id="2" xr3:uid="{D13F06C7-CFDD-4742-92AC-54FBF446F43B}" name="LITRES" dataCellStyle="Gallons"/>
    <tableColumn id="4" xr3:uid="{A286C833-2EAD-4E46-AC66-A861CDAA547C}" name="COMPTEUR KILOMÉTRIQUE"/>
    <tableColumn id="9" xr3:uid="{B5A68995-2B07-425B-AD77-3B45E7E673D3}" name="KM EFFECTUE" dataDxfId="642">
      <calculatedColumnFormula>IFERROR(Carburant61518212433364851545760636645697578818487909699102105108111114117120123126[[#This Row],[COMPTEUR KILOMÉTRIQUE]]-Carburant61518212433364851545760636645697578818487909699102105108111114117120123126[[#This Row],[KILOMÉTRAGE PRÉC.]],"")</calculatedColumnFormula>
    </tableColumn>
    <tableColumn id="5" xr3:uid="{D271E249-BC4B-45E8-BCF5-261AEDC0AD6D}" name="LITRE(S) AUX 100" dataDxfId="641">
      <calculatedColumnFormula>IFERROR(Carburant61518212433364851545760636645697578818487909699102105108111114117120123126[[#This Row],[KM EFFECTUE]]/Carburant61518212433364851545760636645697578818487909699102105108111114117120123126[[#This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883D5D53-7F53-46AD-95D8-AED070821CF8}" name="Remboursements716192225343749525558616467467076798285889197100103106109112115118121124127" displayName="Remboursements716192225343749525558616467467076798285889197100103106109112115118121124127" ref="B38:G40" totalsRowShown="0" headerRowDxfId="640">
  <autoFilter ref="B38:G40" xr:uid="{00000000-0009-0000-0100-000003000000}"/>
  <tableColumns count="6">
    <tableColumn id="1" xr3:uid="{A8495DF9-A150-4B49-96B1-6A5C0E48C72B}" name="DATE" dataDxfId="639"/>
    <tableColumn id="2" xr3:uid="{EE056D48-ACD4-41B4-9DDF-8CB247216DEF}" name="ÉLÉMENT"/>
    <tableColumn id="3" xr3:uid="{31AB2194-92B0-4DD7-91AD-0DFC75CE4407}" name="MONTANT" dataDxfId="638"/>
    <tableColumn id="4" xr3:uid="{010C2A0F-42BD-49C9-8D43-82E1675F636A}" name="Colonne1"/>
    <tableColumn id="6" xr3:uid="{3D05D1F4-033B-4422-BA8F-FE2BC610F884}" name="REMARQUES"/>
    <tableColumn id="5" xr3:uid="{5C578FB9-D9EE-4EB5-B56B-EF7126463308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E01D92B6-1B27-41F7-9AC9-10842E23A541}" name="Entretien51417202332354750535659626544687477808386899598101104107110113116119122125128" displayName="Entretien51417202332354750535659626544687477808386899598101104107110113116119122125128" ref="B29:G32" totalsRowShown="0" headerRowDxfId="637">
  <autoFilter ref="B29:G32" xr:uid="{00000000-0009-0000-0100-000001000000}"/>
  <tableColumns count="6">
    <tableColumn id="1" xr3:uid="{DF866353-7E96-4CA3-9367-09479AA6B86D}" name="DATE" dataDxfId="636"/>
    <tableColumn id="2" xr3:uid="{986D994F-FFB3-4C61-A547-4F29DCA7B4F9}" name="ÉLÉMENT"/>
    <tableColumn id="3" xr3:uid="{028C7C38-92FC-4C69-81FE-DBD8C9DDAA96}" name="COÛT" dataDxfId="635"/>
    <tableColumn id="4" xr3:uid="{E162A981-B4E5-4C6B-A15E-059416DA2BC2}" name="Colonne1" dataCellStyle="Odom"/>
    <tableColumn id="6" xr3:uid="{51E01679-6EC7-4F97-9B31-D5A8A11B596A}" name="REMARQUES"/>
    <tableColumn id="5" xr3:uid="{DEBBABE6-394B-4496-928D-8ED9A5487003}" name="COMPTEUR KILOMÉTRIQUE2" dataDxfId="63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82A2759E-5F5A-4C5D-BB04-5528915411F2}" name="Carburant61518212433364851545760636645697578818487909699102105108111114117120123126129" displayName="Carburant61518212433364851545760636645697578818487909699102105108111114117120123126129" ref="B20:H23" totalsRowShown="0" headerRowDxfId="633">
  <autoFilter ref="B20:H23" xr:uid="{00000000-0009-0000-0100-000002000000}"/>
  <tableColumns count="7">
    <tableColumn id="1" xr3:uid="{A6247270-96C1-4FA6-B068-F7582E5842F9}" name="DATE" dataDxfId="632"/>
    <tableColumn id="12" xr3:uid="{5BE9353D-1CCB-482D-81BE-7FE546963BB4}" name="KILOMÉTRAGE PRÉC." dataDxfId="631">
      <calculatedColumnFormula array="1">IFERROR(MAX(KilométrageDébut,IF(Carburant61518212433364851545760636645697578818487909699102105108111114117120123126129[COMPTEUR KILOMÉTRIQUE]&lt;Carburant61518212433364851545760636645697578818487909699102105108111114117120123126129[[#This Row],[COMPTEUR KILOMÉTRIQUE]],Carburant61518212433364851545760636645697578818487909699102105108111114117120123126129[COMPTEUR KILOMÉTRIQUE])),"")</calculatedColumnFormula>
    </tableColumn>
    <tableColumn id="3" xr3:uid="{C1A6808F-BDB4-4E10-B319-E8AE4A8EA91B}" name="COÛT" dataDxfId="630" dataCellStyle="Cost"/>
    <tableColumn id="2" xr3:uid="{0FF10D2D-72EC-4DD7-ACE0-1B18A360DE47}" name="LITRES" dataCellStyle="Gallons"/>
    <tableColumn id="4" xr3:uid="{4E4C88B6-705E-4392-BC3B-AF2DBF6A87B1}" name="COMPTEUR KILOMÉTRIQUE"/>
    <tableColumn id="9" xr3:uid="{1A4444E1-C86A-42E6-8274-864D37ABDBAD}" name="KM EFFECTUE" dataDxfId="629">
      <calculatedColumnFormula>IFERROR(Carburant61518212433364851545760636645697578818487909699102105108111114117120123126129[[#This Row],[COMPTEUR KILOMÉTRIQUE]]-Carburant61518212433364851545760636645697578818487909699102105108111114117120123126129[[#This Row],[KILOMÉTRAGE PRÉC.]],"")</calculatedColumnFormula>
    </tableColumn>
    <tableColumn id="5" xr3:uid="{1775962C-0A18-496A-B693-9EDF27A42CAE}" name="LITRE(S) AUX 100" dataDxfId="628">
      <calculatedColumnFormula>IFERROR(Carburant61518212433364851545760636645697578818487909699102105108111114117120123126129[[#This Row],[KM EFFECTUE]]/Carburant61518212433364851545760636645697578818487909699102105108111114117120123126129[[#This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D336B003-E2D5-4179-AA3C-851CF2B13E06}" name="Remboursements716192225343749525558616467467076798285889197100103106109112115118121124127130" displayName="Remboursements716192225343749525558616467467076798285889197100103106109112115118121124127130" ref="B38:G40" totalsRowShown="0" headerRowDxfId="627">
  <autoFilter ref="B38:G40" xr:uid="{00000000-0009-0000-0100-000003000000}"/>
  <tableColumns count="6">
    <tableColumn id="1" xr3:uid="{56460654-E381-4001-9EC3-4E5B7658E295}" name="DATE" dataDxfId="626"/>
    <tableColumn id="2" xr3:uid="{5C20E882-5832-4F91-BE40-27A4B6DF7E9D}" name="ÉLÉMENT"/>
    <tableColumn id="3" xr3:uid="{F487D9B7-E028-47CB-B103-EBDA3710810E}" name="MONTANT" dataDxfId="625"/>
    <tableColumn id="4" xr3:uid="{FCA7E912-B342-4141-A2AA-ABD6A020C84E}" name="Colonne1"/>
    <tableColumn id="6" xr3:uid="{45E0EC5F-4457-415B-B2AC-CD6966750D31}" name="REMARQUES"/>
    <tableColumn id="5" xr3:uid="{216FE65D-1CBB-4FBE-8C24-61900899940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A976002F-4DA8-4F46-A2DF-62BD4B0B5550}" name="Entretien51417202332354750535659626544687477808386899598101104107110113116119122125128131" displayName="Entretien51417202332354750535659626544687477808386899598101104107110113116119122125128131" ref="B29:G32" totalsRowShown="0" headerRowDxfId="624">
  <autoFilter ref="B29:G32" xr:uid="{00000000-0009-0000-0100-000001000000}"/>
  <tableColumns count="6">
    <tableColumn id="1" xr3:uid="{4B0C5906-6804-4EF5-9458-7B334D9614DB}" name="DATE" dataDxfId="623"/>
    <tableColumn id="2" xr3:uid="{FB15D317-026B-4A9F-838D-1A7D9E90DEE6}" name="ÉLÉMENT"/>
    <tableColumn id="3" xr3:uid="{16D5762E-23A9-4030-A740-4975790154A5}" name="COÛT" dataDxfId="622"/>
    <tableColumn id="4" xr3:uid="{ACCD07E5-193F-4E19-BAA6-6ECE1A298E4C}" name="Colonne1" dataCellStyle="Odom"/>
    <tableColumn id="6" xr3:uid="{B13DD707-5536-4021-B67D-D0C664213B98}" name="REMARQUES"/>
    <tableColumn id="5" xr3:uid="{09DDF871-A8CA-4E29-A0A3-DA3D2941E0CC}" name="COMPTEUR KILOMÉTRIQUE2" dataDxfId="62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EF33D56B-C352-4E6E-9DA6-8AAC5BD6F2A5}" name="Carburant61518212433364851545760636645697578818487909699102105108111114117120123126129132" displayName="Carburant61518212433364851545760636645697578818487909699102105108111114117120123126129132" ref="B20:H23" totalsRowShown="0" headerRowDxfId="620">
  <autoFilter ref="B20:H23" xr:uid="{00000000-0009-0000-0100-000002000000}"/>
  <tableColumns count="7">
    <tableColumn id="1" xr3:uid="{9E1FD801-2FFE-4393-A892-F670A2118FF3}" name="DATE" dataDxfId="619"/>
    <tableColumn id="12" xr3:uid="{7EDAE744-8018-4AAF-B5BF-C5FBC1905E03}" name="KILOMÉTRAGE PRÉC." dataDxfId="618">
      <calculatedColumnFormula array="1">IFERROR(MAX(KilométrageDébut,IF(Carburant61518212433364851545760636645697578818487909699102105108111114117120123126129132[COMPTEUR KILOMÉTRIQUE]&lt;Carburant61518212433364851545760636645697578818487909699102105108111114117120123126129132[[#This Row],[COMPTEUR KILOMÉTRIQUE]],Carburant61518212433364851545760636645697578818487909699102105108111114117120123126129132[COMPTEUR KILOMÉTRIQUE])),"")</calculatedColumnFormula>
    </tableColumn>
    <tableColumn id="3" xr3:uid="{05ED39B3-987B-4739-8332-E40361D750A1}" name="COÛT" dataDxfId="617" dataCellStyle="Cost"/>
    <tableColumn id="2" xr3:uid="{7B7679D5-C3B0-452A-A8DE-5329E69837B8}" name="LITRES" dataCellStyle="Gallons"/>
    <tableColumn id="4" xr3:uid="{840FC14F-9BF5-45F1-8C8B-58A2CCD4EB90}" name="COMPTEUR KILOMÉTRIQUE"/>
    <tableColumn id="9" xr3:uid="{18527910-6C64-414D-BD79-437F47676BE0}" name="KM EFFECTUE" dataDxfId="616">
      <calculatedColumnFormula>IFERROR(Carburant61518212433364851545760636645697578818487909699102105108111114117120123126129132[[#This Row],[COMPTEUR KILOMÉTRIQUE]]-Carburant61518212433364851545760636645697578818487909699102105108111114117120123126129132[[#This Row],[KILOMÉTRAGE PRÉC.]],"")</calculatedColumnFormula>
    </tableColumn>
    <tableColumn id="5" xr3:uid="{F8950839-137A-4F3F-9E78-4B7AE9935777}" name="LITRE(S) AUX 100" dataDxfId="615">
      <calculatedColumnFormula>IFERROR(Carburant61518212433364851545760636645697578818487909699102105108111114117120123126129132[[#This Row],[KM EFFECTUE]]/Carburant61518212433364851545760636645697578818487909699102105108111114117120123126129132[[#This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9915A244-60E0-4856-B7FB-17F94C5690C3}" name="Remboursements716192225343749525558616467467076798285889197100103106109112115118121124127130133" displayName="Remboursements716192225343749525558616467467076798285889197100103106109112115118121124127130133" ref="B38:G40" totalsRowShown="0" headerRowDxfId="614">
  <autoFilter ref="B38:G40" xr:uid="{00000000-0009-0000-0100-000003000000}"/>
  <tableColumns count="6">
    <tableColumn id="1" xr3:uid="{BA61C956-DAB0-4939-9959-9E266042285A}" name="DATE" dataDxfId="613"/>
    <tableColumn id="2" xr3:uid="{8FBEFB69-EB47-4A1A-9E8A-ADCBB5FF65BD}" name="ÉLÉMENT"/>
    <tableColumn id="3" xr3:uid="{6C156F21-8650-4AE2-844C-6514B2C042ED}" name="MONTANT" dataDxfId="612"/>
    <tableColumn id="4" xr3:uid="{783CAEEB-199E-4275-BAE0-3F6766C798B3}" name="Colonne1"/>
    <tableColumn id="6" xr3:uid="{9007BD04-8E46-4403-9487-AE46D687726A}" name="REMARQUES"/>
    <tableColumn id="5" xr3:uid="{D477119A-A6B4-4510-A60D-787F8F002BF8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316A18E-3AE7-4718-A2F1-BDC177E1A0C6}" name="Entretien8" displayName="Entretien8" ref="B29:G32" totalsRowShown="0" headerRowDxfId="1118">
  <autoFilter ref="B29:G32" xr:uid="{00000000-0009-0000-0100-000001000000}"/>
  <tableColumns count="6">
    <tableColumn id="1" xr3:uid="{34896BEE-3CB6-4035-84FF-64E07CBCD671}" name="DATE" dataDxfId="1117"/>
    <tableColumn id="2" xr3:uid="{AA354ED8-DE5E-44C1-9520-6ED107C00127}" name="ÉLÉMENT"/>
    <tableColumn id="3" xr3:uid="{32C70530-D9D7-4FB6-95D4-8C341D4807E0}" name="COÛT" dataDxfId="1116"/>
    <tableColumn id="4" xr3:uid="{40597DF1-46C4-4635-8234-2E1ABC021883}" name="Colonne1" dataCellStyle="Odom"/>
    <tableColumn id="6" xr3:uid="{A68CB20B-CCE5-464F-8E52-0CA7AACD9BCD}" name="REMARQUES"/>
    <tableColumn id="5" xr3:uid="{E0A87374-6588-4ED2-8597-2874363A9CBE}" name="COMPTEUR KILOMÉTRIQUE2" dataDxfId="111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DD256DA2-C1AC-48D8-8549-1DC46AC63EE9}" name="Entretien51417202332354750535659626544687477808386899598101104107110113116119122125128131134" displayName="Entretien51417202332354750535659626544687477808386899598101104107110113116119122125128131134" ref="B29:G32" totalsRowShown="0" headerRowDxfId="611">
  <autoFilter ref="B29:G32" xr:uid="{00000000-0009-0000-0100-000001000000}"/>
  <tableColumns count="6">
    <tableColumn id="1" xr3:uid="{EFAFE7D1-19F3-4A51-9ABB-BB1A3CF2CA32}" name="DATE" dataDxfId="610"/>
    <tableColumn id="2" xr3:uid="{B5FE4381-4CFA-4939-9DCB-5C3BBDDFF185}" name="ÉLÉMENT"/>
    <tableColumn id="3" xr3:uid="{D804DD71-3C35-420B-8A60-6CA8E29D7E41}" name="COÛT" dataDxfId="609"/>
    <tableColumn id="4" xr3:uid="{EA8AF523-20CB-45E3-AE08-45133CDF1C3C}" name="Colonne1" dataCellStyle="Odom"/>
    <tableColumn id="6" xr3:uid="{64A451B9-89DA-4E67-A80C-34C03A5C604D}" name="REMARQUES"/>
    <tableColumn id="5" xr3:uid="{B9A60BC0-7764-4C23-9406-554857C3EC6B}" name="COMPTEUR KILOMÉTRIQUE2" dataDxfId="60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B0E6CCF0-105D-4221-A8BE-BF19F3A469F1}" name="Carburant61518212433364851545760636645697578818487909699102105108111114117120123126129132135" displayName="Carburant61518212433364851545760636645697578818487909699102105108111114117120123126129132135" ref="B20:H23" totalsRowShown="0" headerRowDxfId="607">
  <autoFilter ref="B20:H23" xr:uid="{00000000-0009-0000-0100-000002000000}"/>
  <tableColumns count="7">
    <tableColumn id="1" xr3:uid="{0AC418A8-70F0-4919-924D-D01F7167F5F5}" name="DATE" dataDxfId="606"/>
    <tableColumn id="12" xr3:uid="{CE0CC352-3ACB-48C4-B38D-7FA4FEF2B16F}" name="KILOMÉTRAGE PRÉC." dataDxfId="605">
      <calculatedColumnFormula array="1">IFERROR(MAX(KilométrageDébut,IF(Carburant61518212433364851545760636645697578818487909699102105108111114117120123126129132135[COMPTEUR KILOMÉTRIQUE]&lt;Carburant61518212433364851545760636645697578818487909699102105108111114117120123126129132135[[#This Row],[COMPTEUR KILOMÉTRIQUE]],Carburant61518212433364851545760636645697578818487909699102105108111114117120123126129132135[COMPTEUR KILOMÉTRIQUE])),"")</calculatedColumnFormula>
    </tableColumn>
    <tableColumn id="3" xr3:uid="{DBF01A16-52C2-4950-992B-5DFC5EDF5B5A}" name="COÛT" dataDxfId="604" dataCellStyle="Cost"/>
    <tableColumn id="2" xr3:uid="{06C55983-ADD4-4060-B9E8-1652E11C2A13}" name="LITRES" dataCellStyle="Gallons"/>
    <tableColumn id="4" xr3:uid="{8365AB36-373B-4289-A6C5-BF63E346C0D4}" name="COMPTEUR KILOMÉTRIQUE"/>
    <tableColumn id="9" xr3:uid="{1F1DE8CD-CBAA-4C5B-808F-2B140426222C}" name="KM EFFECTUE" dataDxfId="603">
      <calculatedColumnFormula>IFERROR(Carburant61518212433364851545760636645697578818487909699102105108111114117120123126129132135[[#This Row],[COMPTEUR KILOMÉTRIQUE]]-Carburant61518212433364851545760636645697578818487909699102105108111114117120123126129132135[[#This Row],[KILOMÉTRAGE PRÉC.]],"")</calculatedColumnFormula>
    </tableColumn>
    <tableColumn id="5" xr3:uid="{93390035-1C45-4082-B506-F0B294A127B1}" name="LITRE(S) AUX 100" dataDxfId="602">
      <calculatedColumnFormula>IFERROR(Carburant61518212433364851545760636645697578818487909699102105108111114117120123126129132135[[#This Row],[KM EFFECTUE]]/Carburant61518212433364851545760636645697578818487909699102105108111114117120123126129132135[[#This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4322B5C9-D586-470B-9254-BC8CCAA08D19}" name="Remboursements716192225343749525558616467467076798285889197100103106109112115118121124127130133136" displayName="Remboursements716192225343749525558616467467076798285889197100103106109112115118121124127130133136" ref="B38:G40" totalsRowShown="0" headerRowDxfId="601">
  <autoFilter ref="B38:G40" xr:uid="{00000000-0009-0000-0100-000003000000}"/>
  <tableColumns count="6">
    <tableColumn id="1" xr3:uid="{044BB3E0-417C-4596-89B4-19B72952D998}" name="DATE" dataDxfId="600"/>
    <tableColumn id="2" xr3:uid="{8984ACFD-B20E-4BA8-AF3C-5DD545230C44}" name="ÉLÉMENT"/>
    <tableColumn id="3" xr3:uid="{CAC2C22F-52AC-4F7A-BB99-76A8B2C5BB55}" name="MONTANT" dataDxfId="599"/>
    <tableColumn id="4" xr3:uid="{D6B5FB5B-9A36-4C1E-9AB3-61AF6997FF41}" name="Colonne1"/>
    <tableColumn id="6" xr3:uid="{AD56C868-A303-4227-B578-33E4068E070D}" name="REMARQUES"/>
    <tableColumn id="5" xr3:uid="{20FD37F7-6068-4039-AE73-52DC734D4E9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F3D514A3-3B40-4E67-AF79-183D76BB26EC}" name="Entretien51417202332354750535659626544687477808386899598101104107110113116119122125128131134137" displayName="Entretien51417202332354750535659626544687477808386899598101104107110113116119122125128131134137" ref="B29:G32" totalsRowShown="0" headerRowDxfId="598">
  <autoFilter ref="B29:G32" xr:uid="{00000000-0009-0000-0100-000001000000}"/>
  <tableColumns count="6">
    <tableColumn id="1" xr3:uid="{73015526-A93E-491F-8094-A249422F5997}" name="DATE" dataDxfId="597"/>
    <tableColumn id="2" xr3:uid="{CFFC22E7-8FE8-4030-B504-94E381FCD863}" name="ÉLÉMENT"/>
    <tableColumn id="3" xr3:uid="{D2C17414-1D42-4B76-A64D-2B55FECE864E}" name="COÛT" dataDxfId="596"/>
    <tableColumn id="4" xr3:uid="{DBD35C8C-4E9C-416A-ADB7-591CCB288736}" name="Colonne1" dataCellStyle="Odom"/>
    <tableColumn id="6" xr3:uid="{63EAF919-3169-4A10-803E-ED4336815E31}" name="REMARQUES"/>
    <tableColumn id="5" xr3:uid="{529D3B32-B125-4AA5-AF36-D7ACCDDAEC4E}" name="COMPTEUR KILOMÉTRIQUE2" dataDxfId="59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31969499-8C70-4A3C-8DC4-0391BCD513ED}" name="Carburant61518212433364851545760636645697578818487909699102105108111114117120123126129132135138" displayName="Carburant61518212433364851545760636645697578818487909699102105108111114117120123126129132135138" ref="B20:H23" totalsRowShown="0" headerRowDxfId="594">
  <autoFilter ref="B20:H23" xr:uid="{00000000-0009-0000-0100-000002000000}"/>
  <tableColumns count="7">
    <tableColumn id="1" xr3:uid="{AE642C10-B745-43D6-9CC7-FB52E2F0D739}" name="DATE" dataDxfId="593"/>
    <tableColumn id="12" xr3:uid="{B1DE48B8-78F3-4AFE-ADD1-3D979D34C567}" name="KILOMÉTRAGE PRÉC." dataDxfId="592">
      <calculatedColumnFormula array="1">IFERROR(MAX(KilométrageDébut,IF(Carburant61518212433364851545760636645697578818487909699102105108111114117120123126129132135138[COMPTEUR KILOMÉTRIQUE]&lt;Carburant61518212433364851545760636645697578818487909699102105108111114117120123126129132135138[[#This Row],[COMPTEUR KILOMÉTRIQUE]],Carburant61518212433364851545760636645697578818487909699102105108111114117120123126129132135138[COMPTEUR KILOMÉTRIQUE])),"")</calculatedColumnFormula>
    </tableColumn>
    <tableColumn id="3" xr3:uid="{460E30CA-0C98-439B-85B9-C772B36E7BD9}" name="COÛT" dataDxfId="591" dataCellStyle="Cost"/>
    <tableColumn id="2" xr3:uid="{2020D652-46BD-4280-BDF0-990E87C45747}" name="LITRES" dataCellStyle="Gallons"/>
    <tableColumn id="4" xr3:uid="{4A070A8F-356E-46CF-AD84-4DE33605CFDC}" name="COMPTEUR KILOMÉTRIQUE"/>
    <tableColumn id="9" xr3:uid="{35CB91DC-5B27-4BD7-A13A-A6087E6B121B}" name="KM EFFECTUE" dataDxfId="590">
      <calculatedColumnFormula>IFERROR(Carburant61518212433364851545760636645697578818487909699102105108111114117120123126129132135138[[#This Row],[COMPTEUR KILOMÉTRIQUE]]-Carburant61518212433364851545760636645697578818487909699102105108111114117120123126129132135138[[#This Row],[KILOMÉTRAGE PRÉC.]],"")</calculatedColumnFormula>
    </tableColumn>
    <tableColumn id="5" xr3:uid="{85B5EFBA-6652-4568-B287-1D62E092C77A}" name="LITRE(S) AUX 100" dataDxfId="589">
      <calculatedColumnFormula>IFERROR(Carburant61518212433364851545760636645697578818487909699102105108111114117120123126129132135138[[#This Row],[KM EFFECTUE]]/Carburant61518212433364851545760636645697578818487909699102105108111114117120123126129132135138[[#This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31230DB0-A373-404E-8938-360C1399D902}" name="Remboursements716192225343749525558616467467076798285889197100103106109112115118121124127130133136139" displayName="Remboursements716192225343749525558616467467076798285889197100103106109112115118121124127130133136139" ref="B38:G40" totalsRowShown="0" headerRowDxfId="588">
  <autoFilter ref="B38:G40" xr:uid="{00000000-0009-0000-0100-000003000000}"/>
  <tableColumns count="6">
    <tableColumn id="1" xr3:uid="{D80E63E4-B9B4-4354-82A8-6A5A64EFB3FE}" name="DATE" dataDxfId="587"/>
    <tableColumn id="2" xr3:uid="{9D4CD470-E44E-4FB7-9B0D-3A45B1D33F93}" name="ÉLÉMENT"/>
    <tableColumn id="3" xr3:uid="{A8D542C5-81AA-4170-BC33-4042452E9743}" name="MONTANT" dataDxfId="586"/>
    <tableColumn id="4" xr3:uid="{02B0F551-BDDA-45CA-94F0-4566FC8676E6}" name="Colonne1"/>
    <tableColumn id="6" xr3:uid="{C9830F4D-B33D-4E80-91C0-B8A847C74539}" name="REMARQUES"/>
    <tableColumn id="5" xr3:uid="{8CDAEAF0-504C-46BF-93D2-F87C57A575D8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B26F8832-41C1-46ED-9BB0-95B008C80CD4}" name="Entretien51417202332354750535659626544687477808386899598101104107110113116119122125128131134137140" displayName="Entretien51417202332354750535659626544687477808386899598101104107110113116119122125128131134137140" ref="B29:G32" totalsRowShown="0" headerRowDxfId="585">
  <autoFilter ref="B29:G32" xr:uid="{00000000-0009-0000-0100-000001000000}"/>
  <tableColumns count="6">
    <tableColumn id="1" xr3:uid="{69710F3D-A6E5-455E-801D-11EDACB131E1}" name="DATE" dataDxfId="584"/>
    <tableColumn id="2" xr3:uid="{1140091B-4126-4117-B68F-A8BFA5AF1EA0}" name="ÉLÉMENT"/>
    <tableColumn id="3" xr3:uid="{621567D5-148D-43E3-A0C3-428D21E331FD}" name="COÛT" dataDxfId="583"/>
    <tableColumn id="4" xr3:uid="{EDD3FCA1-E388-4514-BC8D-5A0760D753F9}" name="Colonne1" dataCellStyle="Odom"/>
    <tableColumn id="6" xr3:uid="{0475F34F-084A-4C41-9B9D-C65B179877B0}" name="REMARQUES"/>
    <tableColumn id="5" xr3:uid="{915F2731-213F-4593-88E7-50070DFFAC0E}" name="COMPTEUR KILOMÉTRIQUE2" dataDxfId="58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C98C56E-4ED7-4AD0-984C-B0C57CD9FA96}" name="Carburant61518212433364851545760636645697578818487909699102105108111114117120123126129132135138141" displayName="Carburant61518212433364851545760636645697578818487909699102105108111114117120123126129132135138141" ref="B20:H23" totalsRowShown="0" headerRowDxfId="581">
  <autoFilter ref="B20:H23" xr:uid="{00000000-0009-0000-0100-000002000000}"/>
  <tableColumns count="7">
    <tableColumn id="1" xr3:uid="{560346C5-471E-4B3C-8CC7-BC95F1A52A80}" name="DATE" dataDxfId="580"/>
    <tableColumn id="12" xr3:uid="{277760C9-738F-416E-967A-251BDDF14EB5}" name="KILOMÉTRAGE PRÉC." dataDxfId="579">
      <calculatedColumnFormula array="1">IFERROR(MAX(KilométrageDébut,IF(Carburant61518212433364851545760636645697578818487909699102105108111114117120123126129132135138141[COMPTEUR KILOMÉTRIQUE]&lt;Carburant61518212433364851545760636645697578818487909699102105108111114117120123126129132135138141[[#This Row],[COMPTEUR KILOMÉTRIQUE]],Carburant61518212433364851545760636645697578818487909699102105108111114117120123126129132135138141[COMPTEUR KILOMÉTRIQUE])),"")</calculatedColumnFormula>
    </tableColumn>
    <tableColumn id="3" xr3:uid="{F1A95CAA-E6E9-4469-8F77-4856F8FDD87F}" name="COÛT" dataDxfId="578" dataCellStyle="Cost"/>
    <tableColumn id="2" xr3:uid="{53CC33B7-C178-4B12-8F87-0D33F120B98A}" name="LITRES" dataCellStyle="Gallons"/>
    <tableColumn id="4" xr3:uid="{067D0BAD-7FCF-467D-B3B3-4C1DAF79B7F9}" name="COMPTEUR KILOMÉTRIQUE"/>
    <tableColumn id="9" xr3:uid="{A7F68BAF-EE1B-4DC2-ACAA-4CC9F100D602}" name="KM EFFECTUE" dataDxfId="577">
      <calculatedColumnFormula>IFERROR(Carburant61518212433364851545760636645697578818487909699102105108111114117120123126129132135138141[[#This Row],[COMPTEUR KILOMÉTRIQUE]]-Carburant61518212433364851545760636645697578818487909699102105108111114117120123126129132135138141[[#This Row],[KILOMÉTRAGE PRÉC.]],"")</calculatedColumnFormula>
    </tableColumn>
    <tableColumn id="5" xr3:uid="{244A9989-EC51-4B9F-BDC0-6AA11E4B196A}" name="LITRE(S) AUX 100" dataDxfId="576">
      <calculatedColumnFormula>IFERROR(Carburant61518212433364851545760636645697578818487909699102105108111114117120123126129132135138141[[#This Row],[KM EFFECTUE]]/Carburant61518212433364851545760636645697578818487909699102105108111114117120123126129132135138141[[#This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FE8BFD4A-D65E-4815-848F-E4BC33FF1571}" name="Remboursements716192225343749525558616467467076798285889197100103106109112115118121124127130133136139142" displayName="Remboursements716192225343749525558616467467076798285889197100103106109112115118121124127130133136139142" ref="B38:G40" totalsRowShown="0" headerRowDxfId="575">
  <autoFilter ref="B38:G40" xr:uid="{00000000-0009-0000-0100-000003000000}"/>
  <tableColumns count="6">
    <tableColumn id="1" xr3:uid="{B5D05A07-A9C5-4105-9D51-6D2C7B1F9827}" name="DATE" dataDxfId="574"/>
    <tableColumn id="2" xr3:uid="{CBC4A4C7-B616-4E0C-9E09-A146B716982E}" name="ÉLÉMENT"/>
    <tableColumn id="3" xr3:uid="{190C2CAE-FF7A-4BED-93C9-DFD651F38856}" name="MONTANT" dataDxfId="573"/>
    <tableColumn id="4" xr3:uid="{0D8AFE90-4A9E-4075-A591-0C14DD2AD28E}" name="Colonne1"/>
    <tableColumn id="6" xr3:uid="{BBFF5F64-8681-4071-B48B-FCD5D8F32CE0}" name="REMARQUES"/>
    <tableColumn id="5" xr3:uid="{B1876FBB-7A21-4918-8792-2CF806F6F58E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B9F89916-AE01-4256-951E-9E748141007E}" name="Entretien51417202332354750535659626544687477808386899598101104107110113116119122125128131134137140143" displayName="Entretien51417202332354750535659626544687477808386899598101104107110113116119122125128131134137140143" ref="B29:G32" totalsRowShown="0" headerRowDxfId="572">
  <autoFilter ref="B29:G32" xr:uid="{00000000-0009-0000-0100-000001000000}"/>
  <tableColumns count="6">
    <tableColumn id="1" xr3:uid="{0D75E634-765F-45CB-A716-4892F66BA5B5}" name="DATE" dataDxfId="571"/>
    <tableColumn id="2" xr3:uid="{A9CA0B12-D7AD-4705-95C2-B8026057B6A1}" name="ÉLÉMENT"/>
    <tableColumn id="3" xr3:uid="{F9F6D6BA-7EDB-405D-8968-094FBCDE51F3}" name="COÛT" dataDxfId="570"/>
    <tableColumn id="4" xr3:uid="{21EB5C00-4B71-4BD9-B3AE-BE3280B63D88}" name="Colonne1" dataCellStyle="Odom"/>
    <tableColumn id="6" xr3:uid="{F8B41185-9B22-4589-BA55-91A9359EDDA4}" name="REMARQUES"/>
    <tableColumn id="5" xr3:uid="{99173423-B952-4ADF-9736-4BEDF59F0FD8}" name="COMPTEUR KILOMÉTRIQUE2" dataDxfId="56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6C4FE36-CA6A-4200-A19F-2D3C1E0733C4}" name="Carburant9" displayName="Carburant9" ref="B20:H23" totalsRowShown="0" headerRowDxfId="1114">
  <autoFilter ref="B20:H23" xr:uid="{00000000-0009-0000-0100-000002000000}"/>
  <tableColumns count="7">
    <tableColumn id="1" xr3:uid="{0EDDCFBC-D54C-4381-9F0F-42301E90D5D5}" name="DATE" dataDxfId="1113"/>
    <tableColumn id="12" xr3:uid="{253F0267-3DFF-4F77-8C49-2DADCA709F44}" name="KILOMÉTRAGE PRÉC." dataDxfId="1112">
      <calculatedColumnFormula array="1">IFERROR(MAX(KilométrageDébut,IF(Carburant9[COMPTEUR KILOMÉTRIQUE]&lt;Carburant9[[#This Row],[COMPTEUR KILOMÉTRIQUE]],Carburant9[COMPTEUR KILOMÉTRIQUE])),"")</calculatedColumnFormula>
    </tableColumn>
    <tableColumn id="3" xr3:uid="{F06E20BF-E2D2-4D53-8858-AB78CF12C5C0}" name="COÛT" dataDxfId="1111" dataCellStyle="Cost"/>
    <tableColumn id="2" xr3:uid="{D8C667D2-498A-47E4-85EC-1158F5458DCC}" name="LITRES" dataCellStyle="Gallons"/>
    <tableColumn id="4" xr3:uid="{6C381343-C939-4364-B69F-E4B20F5A25AB}" name="COMPTEUR KILOMÉTRIQUE"/>
    <tableColumn id="9" xr3:uid="{53350027-ACC4-4B41-A194-1E763F622A64}" name="KM EFFECTUE" dataDxfId="1110">
      <calculatedColumnFormula>IFERROR(Carburant9[[#This Row],[COMPTEUR KILOMÉTRIQUE]]-Carburant9[[#This Row],[KILOMÉTRAGE PRÉC.]],"")</calculatedColumnFormula>
    </tableColumn>
    <tableColumn id="5" xr3:uid="{31FB975D-F269-49C1-9F75-CC573BA179F1}" name="LITRE(S) AUX 100" dataDxfId="1109">
      <calculatedColumnFormula>IFERROR(Carburant9[[#This Row],[KM EFFECTUE]]/Carburant9[[#This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5A183F69-BD9B-4B1F-A67E-AE6210C98007}" name="Carburant61518212433364851545760636645697578818487909699102105108111114117120123126129132135138141144" displayName="Carburant61518212433364851545760636645697578818487909699102105108111114117120123126129132135138141144" ref="B20:H23" totalsRowShown="0" headerRowDxfId="568">
  <autoFilter ref="B20:H23" xr:uid="{00000000-0009-0000-0100-000002000000}"/>
  <tableColumns count="7">
    <tableColumn id="1" xr3:uid="{38C700D2-9F87-44BD-B626-A3CB977BCA66}" name="DATE" dataDxfId="567"/>
    <tableColumn id="12" xr3:uid="{A117EDC2-302D-475A-8329-5B8A5F082F34}" name="KILOMÉTRAGE PRÉC." dataDxfId="566">
      <calculatedColumnFormula array="1">IFERROR(MAX(KilométrageDébut,IF(Carburant61518212433364851545760636645697578818487909699102105108111114117120123126129132135138141144[COMPTEUR KILOMÉTRIQUE]&lt;Carburant61518212433364851545760636645697578818487909699102105108111114117120123126129132135138141144[[#This Row],[COMPTEUR KILOMÉTRIQUE]],Carburant61518212433364851545760636645697578818487909699102105108111114117120123126129132135138141144[COMPTEUR KILOMÉTRIQUE])),"")</calculatedColumnFormula>
    </tableColumn>
    <tableColumn id="3" xr3:uid="{C4A71082-1CE8-4B69-9780-65DC9B4DF4F3}" name="COÛT" dataDxfId="565" dataCellStyle="Cost"/>
    <tableColumn id="2" xr3:uid="{45586ABB-4D04-4186-A6FC-028792BD3A33}" name="LITRES" dataCellStyle="Gallons"/>
    <tableColumn id="4" xr3:uid="{CE5E83CD-61FB-4A5B-9DC2-881E828771E4}" name="COMPTEUR KILOMÉTRIQUE"/>
    <tableColumn id="9" xr3:uid="{56949FFC-5EC0-4C68-AED5-A322B67ECBA1}" name="KM EFFECTUE" dataDxfId="564">
      <calculatedColumnFormula>IFERROR(Carburant61518212433364851545760636645697578818487909699102105108111114117120123126129132135138141144[[#This Row],[COMPTEUR KILOMÉTRIQUE]]-Carburant61518212433364851545760636645697578818487909699102105108111114117120123126129132135138141144[[#This Row],[KILOMÉTRAGE PRÉC.]],"")</calculatedColumnFormula>
    </tableColumn>
    <tableColumn id="5" xr3:uid="{7CC3E28E-815B-485E-9312-A393D6984D80}" name="LITRE(S) AUX 100" dataDxfId="563">
      <calculatedColumnFormula>IFERROR(Carburant61518212433364851545760636645697578818487909699102105108111114117120123126129132135138141144[[#This Row],[KM EFFECTUE]]/Carburant61518212433364851545760636645697578818487909699102105108111114117120123126129132135138141144[[#This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4EB359C2-B73D-47EE-9C60-A2568863876B}" name="Remboursements716192225343749525558616467467076798285889197100103106109112115118121124127130133136139142145" displayName="Remboursements716192225343749525558616467467076798285889197100103106109112115118121124127130133136139142145" ref="B38:G40" totalsRowShown="0" headerRowDxfId="562">
  <autoFilter ref="B38:G40" xr:uid="{00000000-0009-0000-0100-000003000000}"/>
  <tableColumns count="6">
    <tableColumn id="1" xr3:uid="{68E13DB3-61EF-4895-A65D-171712213279}" name="DATE" dataDxfId="561"/>
    <tableColumn id="2" xr3:uid="{25EAB1CC-5158-4F88-BB6E-29A23C3F9E72}" name="ÉLÉMENT"/>
    <tableColumn id="3" xr3:uid="{2171E479-BBC1-4B64-8A85-ABF1311B9596}" name="MONTANT" dataDxfId="560"/>
    <tableColumn id="4" xr3:uid="{386E75BD-168F-4239-ACA9-25CC2B60E1D6}" name="Colonne1"/>
    <tableColumn id="6" xr3:uid="{6CBD0F55-CCB6-44E5-8F86-DE5E7CDAB964}" name="REMARQUES"/>
    <tableColumn id="5" xr3:uid="{3F6D2757-7EC8-4A82-B4CB-9BEBC0195FEE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8D699B61-8D2F-4951-871B-195889AC2E3C}" name="Entretien51417202332354750535659626544687477808386899598101104107110113116119122125128131134137140143146" displayName="Entretien51417202332354750535659626544687477808386899598101104107110113116119122125128131134137140143146" ref="B29:G32" totalsRowShown="0" headerRowDxfId="559">
  <autoFilter ref="B29:G32" xr:uid="{00000000-0009-0000-0100-000001000000}"/>
  <tableColumns count="6">
    <tableColumn id="1" xr3:uid="{39BBE015-8C72-4632-B4A3-4B00CBBF8EDF}" name="DATE" dataDxfId="558"/>
    <tableColumn id="2" xr3:uid="{DF5F1708-1961-46B2-AEBA-7F1ABEEE38C6}" name="ÉLÉMENT"/>
    <tableColumn id="3" xr3:uid="{96FCE29E-0282-4DBF-B937-8679AEE995FC}" name="COÛT" dataDxfId="557"/>
    <tableColumn id="4" xr3:uid="{C909278E-D500-4714-8262-D5AB20E7A311}" name="Colonne1" dataCellStyle="Odom"/>
    <tableColumn id="6" xr3:uid="{674D8165-8987-4950-8587-89AC13454199}" name="REMARQUES"/>
    <tableColumn id="5" xr3:uid="{EECF5A0A-5BB8-4ACF-8140-7264E726A69F}" name="COMPTEUR KILOMÉTRIQUE2" dataDxfId="55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4FB0698B-0BCE-42F4-8ECE-1F514D420E02}" name="Carburant61518212433364851545760636645697578818487909699102105108111114117120123126129132135138141144147" displayName="Carburant61518212433364851545760636645697578818487909699102105108111114117120123126129132135138141144147" ref="B20:H23" totalsRowShown="0" headerRowDxfId="555">
  <autoFilter ref="B20:H23" xr:uid="{00000000-0009-0000-0100-000002000000}"/>
  <tableColumns count="7">
    <tableColumn id="1" xr3:uid="{AC822AFC-146B-4FE5-B0B5-307B504FD6BF}" name="DATE" dataDxfId="554"/>
    <tableColumn id="12" xr3:uid="{6A327F4F-9C53-4B31-AE90-6B1BC4944D0B}" name="KILOMÉTRAGE PRÉC." dataDxfId="553">
      <calculatedColumnFormula array="1">IFERROR(MAX(KilométrageDébut,IF(Carburant61518212433364851545760636645697578818487909699102105108111114117120123126129132135138141144147[COMPTEUR KILOMÉTRIQUE]&lt;Carburant61518212433364851545760636645697578818487909699102105108111114117120123126129132135138141144147[[#This Row],[COMPTEUR KILOMÉTRIQUE]],Carburant61518212433364851545760636645697578818487909699102105108111114117120123126129132135138141144147[COMPTEUR KILOMÉTRIQUE])),"")</calculatedColumnFormula>
    </tableColumn>
    <tableColumn id="3" xr3:uid="{625C2164-8DA2-4942-A380-69ED1E05A341}" name="COÛT" dataDxfId="552" dataCellStyle="Cost"/>
    <tableColumn id="2" xr3:uid="{600FCA2E-05C5-4639-BD7C-068277C00CF9}" name="LITRES" dataCellStyle="Gallons"/>
    <tableColumn id="4" xr3:uid="{1B337FC4-D05E-42BE-AEB6-67F210C6EB3E}" name="COMPTEUR KILOMÉTRIQUE"/>
    <tableColumn id="9" xr3:uid="{2C7CFED0-85F8-4B73-96F8-76C18046F438}" name="KM EFFECTUE" dataDxfId="551">
      <calculatedColumnFormula>IFERROR(Carburant61518212433364851545760636645697578818487909699102105108111114117120123126129132135138141144147[[#This Row],[COMPTEUR KILOMÉTRIQUE]]-Carburant61518212433364851545760636645697578818487909699102105108111114117120123126129132135138141144147[[#This Row],[KILOMÉTRAGE PRÉC.]],"")</calculatedColumnFormula>
    </tableColumn>
    <tableColumn id="5" xr3:uid="{20BDD03C-88A8-446D-AD63-A2863672C696}" name="LITRE(S) AUX 100" dataDxfId="550">
      <calculatedColumnFormula>IFERROR(Carburant61518212433364851545760636645697578818487909699102105108111114117120123126129132135138141144147[[#This Row],[KM EFFECTUE]]/Carburant61518212433364851545760636645697578818487909699102105108111114117120123126129132135138141144147[[#This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994BA963-6F88-4D5F-9616-D9C81B3CFCCD}" name="Remboursements716192225343749525558616467467076798285889197100103106109112115118121124127130133136139142145148" displayName="Remboursements716192225343749525558616467467076798285889197100103106109112115118121124127130133136139142145148" ref="B38:G40" totalsRowShown="0" headerRowDxfId="549">
  <autoFilter ref="B38:G40" xr:uid="{00000000-0009-0000-0100-000003000000}"/>
  <tableColumns count="6">
    <tableColumn id="1" xr3:uid="{3EB7432D-B6A6-4B9A-9FA0-D1F791EA781A}" name="DATE" dataDxfId="548"/>
    <tableColumn id="2" xr3:uid="{F5AC6CE0-9E0F-4506-AF47-31398F099005}" name="ÉLÉMENT"/>
    <tableColumn id="3" xr3:uid="{CBEA5431-B33B-4C5A-9708-8A8B73F565FF}" name="MONTANT" dataDxfId="547"/>
    <tableColumn id="4" xr3:uid="{E49C4351-F92B-4757-887B-F6BCBA8CA785}" name="Colonne1"/>
    <tableColumn id="6" xr3:uid="{7D17AFA5-27E0-4888-9219-88A3FF25D2C2}" name="REMARQUES"/>
    <tableColumn id="5" xr3:uid="{83702D68-99EF-4B74-BBE5-6BE949D89D3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84173874-0EE3-43DF-BED4-E19996300DA9}" name="Entretien51417202332354750535659626544687477808386899598101104107110113116119122125128131134137140143146149" displayName="Entretien51417202332354750535659626544687477808386899598101104107110113116119122125128131134137140143146149" ref="B29:G32" totalsRowShown="0" headerRowDxfId="546">
  <autoFilter ref="B29:G32" xr:uid="{00000000-0009-0000-0100-000001000000}"/>
  <tableColumns count="6">
    <tableColumn id="1" xr3:uid="{758A1ED9-F987-448A-85A2-72D5B79328A4}" name="DATE" dataDxfId="545"/>
    <tableColumn id="2" xr3:uid="{0D6EBD35-1AF4-4428-B275-75F87E98B191}" name="ÉLÉMENT"/>
    <tableColumn id="3" xr3:uid="{34C9D80E-A79D-4BB7-BB04-25844AE04B56}" name="COÛT" dataDxfId="544"/>
    <tableColumn id="4" xr3:uid="{2876215D-60E4-48FB-9773-53AF9E82FCF0}" name="Colonne1" dataCellStyle="Odom"/>
    <tableColumn id="6" xr3:uid="{8F7AFAED-7C72-4518-A6C8-0DBDB60B1EC0}" name="REMARQUES"/>
    <tableColumn id="5" xr3:uid="{D0C3C50D-82F5-43C9-9C06-F95BD0D8CB38}" name="COMPTEUR KILOMÉTRIQUE2" dataDxfId="54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CF3D8E23-4BCB-4884-A6A2-6EDC0280995C}" name="Carburant61518212433364851545760636645697578818487909699102105108111114117120123126129132135138141144147150" displayName="Carburant61518212433364851545760636645697578818487909699102105108111114117120123126129132135138141144147150" ref="B20:H23" totalsRowShown="0" headerRowDxfId="542">
  <autoFilter ref="B20:H23" xr:uid="{00000000-0009-0000-0100-000002000000}"/>
  <tableColumns count="7">
    <tableColumn id="1" xr3:uid="{3E349D9F-A475-4CC1-B200-6A992EF01AC0}" name="DATE" dataDxfId="541"/>
    <tableColumn id="12" xr3:uid="{54784858-6809-4DE9-B8EC-B83F5486A957}" name="KILOMÉTRAGE PRÉC." dataDxfId="540">
      <calculatedColumnFormula array="1">IFERROR(MAX(KilométrageDébut,IF(Carburant61518212433364851545760636645697578818487909699102105108111114117120123126129132135138141144147150[COMPTEUR KILOMÉTRIQUE]&lt;Carburant61518212433364851545760636645697578818487909699102105108111114117120123126129132135138141144147150[[#This Row],[COMPTEUR KILOMÉTRIQUE]],Carburant61518212433364851545760636645697578818487909699102105108111114117120123126129132135138141144147150[COMPTEUR KILOMÉTRIQUE])),"")</calculatedColumnFormula>
    </tableColumn>
    <tableColumn id="3" xr3:uid="{3BAE2ADA-213C-4BC7-B32B-FF52FF01C9D7}" name="COÛT" dataDxfId="539" dataCellStyle="Cost"/>
    <tableColumn id="2" xr3:uid="{53FC702C-D606-4189-867A-1AADE70B8A41}" name="LITRES" dataCellStyle="Gallons"/>
    <tableColumn id="4" xr3:uid="{A92CDFDF-7E42-498A-9374-8E647706964E}" name="COMPTEUR KILOMÉTRIQUE"/>
    <tableColumn id="9" xr3:uid="{DF72DDB3-2ED6-477C-AE70-FD0057195013}" name="KM EFFECTUE" dataDxfId="538">
      <calculatedColumnFormula>IFERROR(Carburant61518212433364851545760636645697578818487909699102105108111114117120123126129132135138141144147150[[#This Row],[COMPTEUR KILOMÉTRIQUE]]-Carburant61518212433364851545760636645697578818487909699102105108111114117120123126129132135138141144147150[[#This Row],[KILOMÉTRAGE PRÉC.]],"")</calculatedColumnFormula>
    </tableColumn>
    <tableColumn id="5" xr3:uid="{7D7C96C2-2E99-4517-8EE4-5B797A7CB5FE}" name="LITRE(S) AUX 100" dataDxfId="537">
      <calculatedColumnFormula>IFERROR(Carburant61518212433364851545760636645697578818487909699102105108111114117120123126129132135138141144147150[[#This Row],[KM EFFECTUE]]/Carburant61518212433364851545760636645697578818487909699102105108111114117120123126129132135138141144147150[[#This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A33B59CD-D0BE-425D-861C-FBC23218BFA9}" name="Remboursements716192225343749525558616467467076798285889197100103106109112115118121124127130133136139142145148151" displayName="Remboursements716192225343749525558616467467076798285889197100103106109112115118121124127130133136139142145148151" ref="B38:G40" totalsRowShown="0" headerRowDxfId="536">
  <autoFilter ref="B38:G40" xr:uid="{00000000-0009-0000-0100-000003000000}"/>
  <tableColumns count="6">
    <tableColumn id="1" xr3:uid="{714F8ECA-EA51-4B9A-A456-6B11FC620C1D}" name="DATE" dataDxfId="535"/>
    <tableColumn id="2" xr3:uid="{65120668-633C-4104-9799-0234243D2A9F}" name="ÉLÉMENT"/>
    <tableColumn id="3" xr3:uid="{178AEEBD-5E78-485C-ABE8-C8CC4D1B7571}" name="MONTANT" dataDxfId="534"/>
    <tableColumn id="4" xr3:uid="{42821077-270A-4D0C-BDDB-EB6430FD8860}" name="Colonne1"/>
    <tableColumn id="6" xr3:uid="{B0DE228A-1AED-473B-B882-067BBBC277D3}" name="REMARQUES"/>
    <tableColumn id="5" xr3:uid="{FE1009EB-2F88-4C2C-9290-2FF4D0518A60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28980AF9-38D0-49FE-8A06-F9BCDAD65F43}" name="Entretien51417202332354750535659626544687477808386899598101104107110113116119122125128131134137140143146149152" displayName="Entretien51417202332354750535659626544687477808386899598101104107110113116119122125128131134137140143146149152" ref="B29:G32" totalsRowShown="0" headerRowDxfId="533">
  <autoFilter ref="B29:G32" xr:uid="{00000000-0009-0000-0100-000001000000}"/>
  <tableColumns count="6">
    <tableColumn id="1" xr3:uid="{07437875-5961-4C95-8DA6-CD71C461D384}" name="DATE" dataDxfId="532"/>
    <tableColumn id="2" xr3:uid="{EA068591-EE75-4CA8-BAD7-48A99BF4E76D}" name="ÉLÉMENT"/>
    <tableColumn id="3" xr3:uid="{642089C4-A214-4882-8EC2-A31120ED077D}" name="COÛT" dataDxfId="531"/>
    <tableColumn id="4" xr3:uid="{F889AF02-428B-4FD0-91AF-2B292CCF29E2}" name="Colonne1" dataCellStyle="Odom"/>
    <tableColumn id="6" xr3:uid="{036CF5BB-2DE6-4FC8-B6E2-C993AD09B241}" name="REMARQUES"/>
    <tableColumn id="5" xr3:uid="{28F1E998-4844-48C2-A49E-10886C1FC960}" name="COMPTEUR KILOMÉTRIQUE2" dataDxfId="53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C33EE697-0636-40BC-95FE-36766BE8165A}" name="Carburant61518212433364851545760636645697578818487909699102105108111114117120123126129132135138141144147150153" displayName="Carburant61518212433364851545760636645697578818487909699102105108111114117120123126129132135138141144147150153" ref="B20:H23" totalsRowShown="0" headerRowDxfId="529">
  <autoFilter ref="B20:H23" xr:uid="{00000000-0009-0000-0100-000002000000}"/>
  <tableColumns count="7">
    <tableColumn id="1" xr3:uid="{1E1C3BAB-035E-41A2-B38F-55CA39E73A61}" name="DATE" dataDxfId="528"/>
    <tableColumn id="12" xr3:uid="{979C9DF8-8CF7-4140-9DF9-72570A3A8895}" name="KILOMÉTRAGE PRÉC." dataDxfId="527">
      <calculatedColumnFormula array="1">IFERROR(MAX(KilométrageDébut,IF(Carburant61518212433364851545760636645697578818487909699102105108111114117120123126129132135138141144147150153[COMPTEUR KILOMÉTRIQUE]&lt;Carburant61518212433364851545760636645697578818487909699102105108111114117120123126129132135138141144147150153[[#This Row],[COMPTEUR KILOMÉTRIQUE]],Carburant61518212433364851545760636645697578818487909699102105108111114117120123126129132135138141144147150153[COMPTEUR KILOMÉTRIQUE])),"")</calculatedColumnFormula>
    </tableColumn>
    <tableColumn id="3" xr3:uid="{1C48BE6B-7D35-46B0-A173-5F77BD405816}" name="COÛT" dataDxfId="526" dataCellStyle="Cost"/>
    <tableColumn id="2" xr3:uid="{80212AC8-C8E8-461F-BA01-A9388E9F8B47}" name="LITRES" dataCellStyle="Gallons"/>
    <tableColumn id="4" xr3:uid="{642D99C4-F5FC-469B-A020-6FA75DDE5481}" name="COMPTEUR KILOMÉTRIQUE"/>
    <tableColumn id="9" xr3:uid="{9CA8107E-622E-40EE-BD4E-E0C1162AE555}" name="KM EFFECTUE" dataDxfId="525">
      <calculatedColumnFormula>IFERROR(Carburant61518212433364851545760636645697578818487909699102105108111114117120123126129132135138141144147150153[[#This Row],[COMPTEUR KILOMÉTRIQUE]]-Carburant61518212433364851545760636645697578818487909699102105108111114117120123126129132135138141144147150153[[#This Row],[KILOMÉTRAGE PRÉC.]],"")</calculatedColumnFormula>
    </tableColumn>
    <tableColumn id="5" xr3:uid="{02C3E883-E975-428E-BAE7-F0DEFBF1CBFA}" name="LITRE(S) AUX 100" dataDxfId="524">
      <calculatedColumnFormula>IFERROR(Carburant61518212433364851545760636645697578818487909699102105108111114117120123126129132135138141144147150153[[#This Row],[KM EFFECTUE]]/Carburant61518212433364851545760636645697578818487909699102105108111114117120123126129132135138141144147150153[[#This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02FC17A-006E-4D6F-87D4-D4A2E7111CA8}" name="Remboursements10" displayName="Remboursements10" ref="B38:G40" totalsRowShown="0" headerRowDxfId="1108">
  <autoFilter ref="B38:G40" xr:uid="{00000000-0009-0000-0100-000003000000}"/>
  <tableColumns count="6">
    <tableColumn id="1" xr3:uid="{91CC7A58-2D55-44F5-8BEC-2C6DAD001076}" name="DATE" dataDxfId="1107"/>
    <tableColumn id="2" xr3:uid="{47616F0F-30D9-4931-9675-7C731DAD1450}" name="ÉLÉMENT"/>
    <tableColumn id="3" xr3:uid="{2E04C9D9-B8B4-432A-837C-B010686E7DCB}" name="MONTANT" dataDxfId="1106"/>
    <tableColumn id="4" xr3:uid="{A7C8E60A-2DC6-4427-B6C8-5022E545E8DB}" name="Colonne1"/>
    <tableColumn id="6" xr3:uid="{689146C9-AB5C-4DE0-BCBD-56F93645B812}" name="REMARQUES"/>
    <tableColumn id="5" xr3:uid="{AA28E62F-1F2B-4E8D-99AA-A5B55F65224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58673AE6-173D-4682-8CB3-A8C827BD6068}" name="Remboursements716192225343749525558616467467076798285889197100103106109112115118121124127130133136139142145148151154" displayName="Remboursements716192225343749525558616467467076798285889197100103106109112115118121124127130133136139142145148151154" ref="B38:G40" totalsRowShown="0" headerRowDxfId="523">
  <autoFilter ref="B38:G40" xr:uid="{00000000-0009-0000-0100-000003000000}"/>
  <tableColumns count="6">
    <tableColumn id="1" xr3:uid="{9BFACCDD-6A64-4006-9239-B59273017C26}" name="DATE" dataDxfId="522"/>
    <tableColumn id="2" xr3:uid="{FF277B12-3B96-44F5-9C0F-F25D5A720658}" name="ÉLÉMENT"/>
    <tableColumn id="3" xr3:uid="{3547FD71-720F-4DE6-A107-6B1056A8F0AE}" name="MONTANT" dataDxfId="521"/>
    <tableColumn id="4" xr3:uid="{3DD77C9B-4EB9-46B5-BD04-4AE4A40259B4}" name="Colonne1"/>
    <tableColumn id="6" xr3:uid="{5EDA6EA4-C75A-491A-863E-56EA42A135A4}" name="REMARQUES"/>
    <tableColumn id="5" xr3:uid="{9F2CF9F7-DC11-41E6-AAD1-31AD4128859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17A4418C-84EA-41E3-9B3B-A7F4E8F98C12}" name="Entretien51417202332354750535659626544687477808386899598101104107110113116119122125128131134137140143146149152155" displayName="Entretien51417202332354750535659626544687477808386899598101104107110113116119122125128131134137140143146149152155" ref="B29:G32" totalsRowShown="0" headerRowDxfId="520">
  <autoFilter ref="B29:G32" xr:uid="{00000000-0009-0000-0100-000001000000}"/>
  <tableColumns count="6">
    <tableColumn id="1" xr3:uid="{7E556154-BC1E-4663-9B90-B9ECF57D566C}" name="DATE" dataDxfId="519"/>
    <tableColumn id="2" xr3:uid="{DAFFFE45-C940-479E-BDA5-5AA31FEBEF43}" name="ÉLÉMENT"/>
    <tableColumn id="3" xr3:uid="{C56E517B-358A-4319-B2FA-95DFB61B3763}" name="COÛT" dataDxfId="518"/>
    <tableColumn id="4" xr3:uid="{110C3759-0181-43A1-96A7-791BC320FF99}" name="Colonne1" dataCellStyle="Odom"/>
    <tableColumn id="6" xr3:uid="{FBD9114A-FEF9-43E9-85EA-EE16F9EC3737}" name="REMARQUES"/>
    <tableColumn id="5" xr3:uid="{8B17CFD3-71E1-489F-8D30-7EAE44C06BA5}" name="COMPTEUR KILOMÉTRIQUE2" dataDxfId="51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FFC02F38-DA3B-4459-9437-470C271687DB}" name="Carburant61518212433364851545760636645697578818487909699102105108111114117120123126129132135138141144147150153156" displayName="Carburant61518212433364851545760636645697578818487909699102105108111114117120123126129132135138141144147150153156" ref="B20:H23" totalsRowShown="0" headerRowDxfId="516">
  <autoFilter ref="B20:H23" xr:uid="{00000000-0009-0000-0100-000002000000}"/>
  <tableColumns count="7">
    <tableColumn id="1" xr3:uid="{F4BB1079-8F5D-4EF3-9F0F-787FAB378F5E}" name="DATE" dataDxfId="515"/>
    <tableColumn id="12" xr3:uid="{60B2FD90-FA0E-4C58-8F53-74E148360113}" name="KILOMÉTRAGE PRÉC." dataDxfId="514">
      <calculatedColumnFormula array="1">IFERROR(MAX(KilométrageDébut,IF(Carburant61518212433364851545760636645697578818487909699102105108111114117120123126129132135138141144147150153156[COMPTEUR KILOMÉTRIQUE]&lt;Carburant61518212433364851545760636645697578818487909699102105108111114117120123126129132135138141144147150153156[[#This Row],[COMPTEUR KILOMÉTRIQUE]],Carburant61518212433364851545760636645697578818487909699102105108111114117120123126129132135138141144147150153156[COMPTEUR KILOMÉTRIQUE])),"")</calculatedColumnFormula>
    </tableColumn>
    <tableColumn id="3" xr3:uid="{461B80B3-D78F-4235-91A3-9E1679F567EC}" name="COÛT" dataDxfId="513" dataCellStyle="Cost"/>
    <tableColumn id="2" xr3:uid="{11467B9E-507B-480E-A525-E1A873977CED}" name="LITRES" dataCellStyle="Gallons"/>
    <tableColumn id="4" xr3:uid="{752B1349-8ED1-4952-BF91-8E8F03E3CDBA}" name="COMPTEUR KILOMÉTRIQUE"/>
    <tableColumn id="9" xr3:uid="{C0191C0A-E053-4710-A8D0-E2D94D504B59}" name="KM EFFECTUE" dataDxfId="512">
      <calculatedColumnFormula>IFERROR(Carburant61518212433364851545760636645697578818487909699102105108111114117120123126129132135138141144147150153156[[#This Row],[COMPTEUR KILOMÉTRIQUE]]-Carburant61518212433364851545760636645697578818487909699102105108111114117120123126129132135138141144147150153156[[#This Row],[KILOMÉTRAGE PRÉC.]],"")</calculatedColumnFormula>
    </tableColumn>
    <tableColumn id="5" xr3:uid="{9CF8C6A2-A08E-4305-B931-A81CD94406E6}" name="LITRE(S) AUX 100" dataDxfId="511">
      <calculatedColumnFormula>IFERROR(Carburant61518212433364851545760636645697578818487909699102105108111114117120123126129132135138141144147150153156[[#This Row],[KM EFFECTUE]]/Carburant61518212433364851545760636645697578818487909699102105108111114117120123126129132135138141144147150153156[[#This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C8F99E13-9308-49B5-B2B8-6F67EAFAF2C7}" name="Remboursements716192225343749525558616467467076798285889197100103106109112115118121124127130133136139142145148151154157" displayName="Remboursements716192225343749525558616467467076798285889197100103106109112115118121124127130133136139142145148151154157" ref="B38:G40" totalsRowShown="0" headerRowDxfId="510">
  <autoFilter ref="B38:G40" xr:uid="{00000000-0009-0000-0100-000003000000}"/>
  <tableColumns count="6">
    <tableColumn id="1" xr3:uid="{2E746E1B-3EE3-40EA-853C-64A21CADBC7C}" name="DATE" dataDxfId="509"/>
    <tableColumn id="2" xr3:uid="{9952D129-C58A-428A-A4DC-A4F6013B17E5}" name="ÉLÉMENT"/>
    <tableColumn id="3" xr3:uid="{84098246-FD1B-4D75-A32F-3A7B5AAE3459}" name="MONTANT" dataDxfId="508"/>
    <tableColumn id="4" xr3:uid="{06D9306D-85BA-400F-B3BF-A37B1984F79E}" name="Colonne1"/>
    <tableColumn id="6" xr3:uid="{52CF53A7-E010-4436-8431-1FD5E7E7BAF1}" name="REMARQUES"/>
    <tableColumn id="5" xr3:uid="{A36263E0-171D-42D4-A070-35DF6565140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FEDB8096-6601-491A-BD0D-E31476F4ADB5}" name="Entretien51417202332354750535659626544687477808386899598101104107110113116119122125128131134137140143146149152155158" displayName="Entretien51417202332354750535659626544687477808386899598101104107110113116119122125128131134137140143146149152155158" ref="B29:G32" totalsRowShown="0" headerRowDxfId="507">
  <autoFilter ref="B29:G32" xr:uid="{00000000-0009-0000-0100-000001000000}"/>
  <tableColumns count="6">
    <tableColumn id="1" xr3:uid="{637EB07A-B3A6-4C5C-9218-BEB3E5BF7ED3}" name="DATE" dataDxfId="506"/>
    <tableColumn id="2" xr3:uid="{84599666-D3CC-449C-9B3F-D45983764E61}" name="ÉLÉMENT"/>
    <tableColumn id="3" xr3:uid="{159D11A4-E318-4BFD-A6CE-ED4B603BD92C}" name="COÛT" dataDxfId="505"/>
    <tableColumn id="4" xr3:uid="{C3E60D77-0A0E-461E-9E7C-0EB533F29B30}" name="Colonne1" dataCellStyle="Odom"/>
    <tableColumn id="6" xr3:uid="{EFD4DB6F-13C1-4788-97AD-6407D8C43C2E}" name="REMARQUES"/>
    <tableColumn id="5" xr3:uid="{3230DA94-12CC-43BD-A8BC-5690810E2FE2}" name="COMPTEUR KILOMÉTRIQUE2" dataDxfId="50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F0D24C49-6515-422B-BD90-BCCFF5C78FEB}" name="Carburant61518212433364851545760636645697578818487909699102105108111114117120123126129132135138141144147150153156159" displayName="Carburant61518212433364851545760636645697578818487909699102105108111114117120123126129132135138141144147150153156159" ref="B20:H23" totalsRowShown="0" headerRowDxfId="503">
  <autoFilter ref="B20:H23" xr:uid="{00000000-0009-0000-0100-000002000000}"/>
  <tableColumns count="7">
    <tableColumn id="1" xr3:uid="{C88AA2B1-8C08-4770-9E76-6D6F12A6B668}" name="DATE" dataDxfId="502"/>
    <tableColumn id="12" xr3:uid="{B513FDED-3EFF-440C-BDA8-5C324AD0E785}" name="KILOMÉTRAGE PRÉC." dataDxfId="501">
      <calculatedColumnFormula array="1">IFERROR(MAX(KilométrageDébut,IF(Carburant61518212433364851545760636645697578818487909699102105108111114117120123126129132135138141144147150153156159[COMPTEUR KILOMÉTRIQUE]&lt;Carburant61518212433364851545760636645697578818487909699102105108111114117120123126129132135138141144147150153156159[[#This Row],[COMPTEUR KILOMÉTRIQUE]],Carburant61518212433364851545760636645697578818487909699102105108111114117120123126129132135138141144147150153156159[COMPTEUR KILOMÉTRIQUE])),"")</calculatedColumnFormula>
    </tableColumn>
    <tableColumn id="3" xr3:uid="{D5308BA7-FD8C-48DE-8FFC-0D8E13182FFE}" name="COÛT" dataDxfId="500" dataCellStyle="Cost"/>
    <tableColumn id="2" xr3:uid="{9B4BE889-6266-49BA-9396-C117DFF3DA5F}" name="LITRES" dataCellStyle="Gallons"/>
    <tableColumn id="4" xr3:uid="{5DA8F009-1AC2-482F-B7F8-363D1975036A}" name="COMPTEUR KILOMÉTRIQUE"/>
    <tableColumn id="9" xr3:uid="{78A8494A-A81E-4F6B-8507-2648C1D068F6}" name="KM EFFECTUE" dataDxfId="499">
      <calculatedColumnFormula>IFERROR(Carburant61518212433364851545760636645697578818487909699102105108111114117120123126129132135138141144147150153156159[[#This Row],[COMPTEUR KILOMÉTRIQUE]]-Carburant61518212433364851545760636645697578818487909699102105108111114117120123126129132135138141144147150153156159[[#This Row],[KILOMÉTRAGE PRÉC.]],"")</calculatedColumnFormula>
    </tableColumn>
    <tableColumn id="5" xr3:uid="{D4C151A8-7FE9-4B8B-8630-BBC45B551375}" name="LITRE(S) AUX 100" dataDxfId="498">
      <calculatedColumnFormula>IFERROR(Carburant61518212433364851545760636645697578818487909699102105108111114117120123126129132135138141144147150153156159[[#This Row],[KM EFFECTUE]]/Carburant61518212433364851545760636645697578818487909699102105108111114117120123126129132135138141144147150153156159[[#This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E997EE10-544A-4356-8041-C708DD7EE038}" name="Remboursements716192225343749525558616467467076798285889197100103106109112115118121124127130133136139142145148151154157160" displayName="Remboursements716192225343749525558616467467076798285889197100103106109112115118121124127130133136139142145148151154157160" ref="B38:G40" totalsRowShown="0" headerRowDxfId="497">
  <autoFilter ref="B38:G40" xr:uid="{00000000-0009-0000-0100-000003000000}"/>
  <tableColumns count="6">
    <tableColumn id="1" xr3:uid="{38B23DFE-DB9E-455D-9BE5-D9354DB4C71C}" name="DATE" dataDxfId="496"/>
    <tableColumn id="2" xr3:uid="{309D45C1-A718-408D-B16E-3E234F76697F}" name="ÉLÉMENT"/>
    <tableColumn id="3" xr3:uid="{406A0F5C-7611-4D1C-97FA-DEF256B1D0EE}" name="MONTANT" dataDxfId="495"/>
    <tableColumn id="4" xr3:uid="{98C07524-9C48-412C-90F2-3D7CE0332C8F}" name="Colonne1"/>
    <tableColumn id="6" xr3:uid="{57C3F011-E2B3-4E1B-8D08-98FF64BAFA8C}" name="REMARQUES"/>
    <tableColumn id="5" xr3:uid="{07C05FCC-EEE3-4AD4-9EE5-388E0EE96A0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5479EF0-113C-4498-880B-1AE6408554BF}" name="Entretien51417202332354750535659626544687477808386899598101104107110113116119122125128131134137140143146149152155158161" displayName="Entretien51417202332354750535659626544687477808386899598101104107110113116119122125128131134137140143146149152155158161" ref="B29:G32" totalsRowShown="0" headerRowDxfId="494">
  <autoFilter ref="B29:G32" xr:uid="{00000000-0009-0000-0100-000001000000}"/>
  <tableColumns count="6">
    <tableColumn id="1" xr3:uid="{E6860D72-FEA8-462D-A293-4978B6229D77}" name="DATE" dataDxfId="493"/>
    <tableColumn id="2" xr3:uid="{30331D18-7F7F-4091-9FB1-67E91C3F1496}" name="ÉLÉMENT"/>
    <tableColumn id="3" xr3:uid="{BF3AF6ED-E734-4D48-BAF4-5FCA77DB3D43}" name="COÛT" dataDxfId="492"/>
    <tableColumn id="4" xr3:uid="{7431E2D6-3776-45F1-95A9-E3484D7B7C8D}" name="Colonne1" dataCellStyle="Odom"/>
    <tableColumn id="6" xr3:uid="{993E3935-9192-4987-AF01-313EECDA2772}" name="REMARQUES"/>
    <tableColumn id="5" xr3:uid="{38262E82-94FF-4D49-B579-E8BEBB2374BA}" name="COMPTEUR KILOMÉTRIQUE2" dataDxfId="49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D2476247-BB5C-4D76-B21B-6FB3287E60C3}" name="Carburant61518212433364851545760636645697578818487909699102105108111114117120123126129132135138141144147150153156159162" displayName="Carburant61518212433364851545760636645697578818487909699102105108111114117120123126129132135138141144147150153156159162" ref="B20:H23" totalsRowShown="0" headerRowDxfId="490">
  <autoFilter ref="B20:H23" xr:uid="{00000000-0009-0000-0100-000002000000}"/>
  <tableColumns count="7">
    <tableColumn id="1" xr3:uid="{252DB382-6BCF-4490-A6E7-3E34F67D0DF7}" name="DATE" dataDxfId="489"/>
    <tableColumn id="12" xr3:uid="{D28933FA-6DC1-41D7-9203-9A35F4EC3C69}" name="KILOMÉTRAGE PRÉC." dataDxfId="488">
      <calculatedColumnFormula array="1">IFERROR(MAX(KilométrageDébut,IF(Carburant61518212433364851545760636645697578818487909699102105108111114117120123126129132135138141144147150153156159162[COMPTEUR KILOMÉTRIQUE]&lt;Carburant61518212433364851545760636645697578818487909699102105108111114117120123126129132135138141144147150153156159162[[#This Row],[COMPTEUR KILOMÉTRIQUE]],Carburant61518212433364851545760636645697578818487909699102105108111114117120123126129132135138141144147150153156159162[COMPTEUR KILOMÉTRIQUE])),"")</calculatedColumnFormula>
    </tableColumn>
    <tableColumn id="3" xr3:uid="{5DD06908-C21A-40B2-B076-4B94A9CD5785}" name="COÛT" dataDxfId="487" dataCellStyle="Cost"/>
    <tableColumn id="2" xr3:uid="{B8F3C0D8-9160-45E6-A630-852FE079C9A5}" name="LITRES" dataCellStyle="Gallons"/>
    <tableColumn id="4" xr3:uid="{D60F8019-9399-40CE-AA52-EFD38355C485}" name="COMPTEUR KILOMÉTRIQUE"/>
    <tableColumn id="9" xr3:uid="{9B60AE2E-FF5A-4B6B-A218-15CA14DC3DD5}" name="KM EFFECTUE" dataDxfId="486">
      <calculatedColumnFormula>IFERROR(Carburant61518212433364851545760636645697578818487909699102105108111114117120123126129132135138141144147150153156159162[[#This Row],[COMPTEUR KILOMÉTRIQUE]]-Carburant61518212433364851545760636645697578818487909699102105108111114117120123126129132135138141144147150153156159162[[#This Row],[KILOMÉTRAGE PRÉC.]],"")</calculatedColumnFormula>
    </tableColumn>
    <tableColumn id="5" xr3:uid="{F3C74BD3-6DF1-4B79-B9DA-2D5DF2E4779A}" name="LITRE(S) AUX 100" dataDxfId="485">
      <calculatedColumnFormula>IFERROR(Carburant61518212433364851545760636645697578818487909699102105108111114117120123126129132135138141144147150153156159162[[#This Row],[KM EFFECTUE]]/Carburant61518212433364851545760636645697578818487909699102105108111114117120123126129132135138141144147150153156159162[[#This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5DA7E630-0BE3-40F9-AB4D-F7919CC332A6}" name="Remboursements716192225343749525558616467467076798285889197100103106109112115118121124127130133136139142145148151154157160163" displayName="Remboursements716192225343749525558616467467076798285889197100103106109112115118121124127130133136139142145148151154157160163" ref="B38:G40" totalsRowShown="0" headerRowDxfId="484">
  <autoFilter ref="B38:G40" xr:uid="{00000000-0009-0000-0100-000003000000}"/>
  <tableColumns count="6">
    <tableColumn id="1" xr3:uid="{C8399A28-ABD9-40A9-AF4E-A125E3DA857B}" name="DATE" dataDxfId="483"/>
    <tableColumn id="2" xr3:uid="{AE3637CD-2481-4F46-B34C-AC5E99F60657}" name="ÉLÉMENT"/>
    <tableColumn id="3" xr3:uid="{A6DDC319-DE36-4E1F-AEA2-E2C5A031BAAD}" name="MONTANT" dataDxfId="482"/>
    <tableColumn id="4" xr3:uid="{E720A176-B900-4072-9974-044E748764C7}" name="Colonne1"/>
    <tableColumn id="6" xr3:uid="{035A19EC-B48C-4197-87D5-8DBF9A9971EC}" name="REMARQUES"/>
    <tableColumn id="5" xr3:uid="{AEA3C4C6-36B9-4132-B0D7-662877A4A9A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F1BF31-7611-4FEE-8D44-02BA8F81683B}" name="Entretien5" displayName="Entretien5" ref="B29:G32" totalsRowShown="0" headerRowDxfId="1105">
  <autoFilter ref="B29:G32" xr:uid="{00000000-0009-0000-0100-000001000000}"/>
  <tableColumns count="6">
    <tableColumn id="1" xr3:uid="{AEDFEC04-ACDD-4CBF-A099-962ACFB66084}" name="DATE" dataDxfId="1104"/>
    <tableColumn id="2" xr3:uid="{88000344-D579-4B5D-BD00-9217342802EA}" name="ÉLÉMENT"/>
    <tableColumn id="3" xr3:uid="{631E8E8C-D778-413D-8324-A795DE060C32}" name="COÛT" dataDxfId="1103"/>
    <tableColumn id="4" xr3:uid="{E50F7152-EC80-463F-AE62-444086AB3DBE}" name="Colonne1" dataCellStyle="Odom"/>
    <tableColumn id="6" xr3:uid="{5246F249-4E30-46F7-BD7B-D148873504AE}" name="REMARQUES"/>
    <tableColumn id="5" xr3:uid="{31FB2229-A748-4573-B7CF-2B0A53232CC2}" name="COMPTEUR KILOMÉTRIQUE2" dataDxfId="110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1641ADA-1E46-4263-B4DD-6DCD48E9F750}" name="Entretien51417202332354750535659626544687477808386899598101104107110113116119122125128131134137140143146149152155158161164" displayName="Entretien51417202332354750535659626544687477808386899598101104107110113116119122125128131134137140143146149152155158161164" ref="B29:G32" totalsRowShown="0" headerRowDxfId="481">
  <autoFilter ref="B29:G32" xr:uid="{00000000-0009-0000-0100-000001000000}"/>
  <tableColumns count="6">
    <tableColumn id="1" xr3:uid="{26E3D153-DDCF-4907-B30C-EDB9E56F9DE9}" name="DATE" dataDxfId="480"/>
    <tableColumn id="2" xr3:uid="{C812F333-ACBE-4B29-8E3C-E28BAF6BBAFC}" name="ÉLÉMENT"/>
    <tableColumn id="3" xr3:uid="{9E57C464-777E-40ED-8070-47CA1A8A4121}" name="COÛT" dataDxfId="479"/>
    <tableColumn id="4" xr3:uid="{E1DD3CF0-C3C4-4EE5-B876-232458B576BE}" name="Colonne1" dataCellStyle="Odom"/>
    <tableColumn id="6" xr3:uid="{1F0AC6C1-133E-43C0-8E2C-F959BE19EAEF}" name="REMARQUES"/>
    <tableColumn id="5" xr3:uid="{E535CD9A-CE07-481D-9518-619B50D19CD8}" name="COMPTEUR KILOMÉTRIQUE2" dataDxfId="47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3F470CDB-A9BE-46EF-AC60-68732C1B2842}" name="Carburant61518212433364851545760636645697578818487909699102105108111114117120123126129132135138141144147150153156159162165" displayName="Carburant61518212433364851545760636645697578818487909699102105108111114117120123126129132135138141144147150153156159162165" ref="B20:H23" totalsRowShown="0" headerRowDxfId="477">
  <autoFilter ref="B20:H23" xr:uid="{00000000-0009-0000-0100-000002000000}"/>
  <tableColumns count="7">
    <tableColumn id="1" xr3:uid="{FFD61979-CF6B-469A-BA8D-B2AE433C1269}" name="DATE" dataDxfId="476"/>
    <tableColumn id="12" xr3:uid="{111CAD89-80E4-4734-8880-1EA87609F7CE}" name="KILOMÉTRAGE PRÉC." dataDxfId="475">
      <calculatedColumnFormula array="1">IFERROR(MAX(KilométrageDébut,IF(Carburant61518212433364851545760636645697578818487909699102105108111114117120123126129132135138141144147150153156159162165[COMPTEUR KILOMÉTRIQUE]&lt;Carburant61518212433364851545760636645697578818487909699102105108111114117120123126129132135138141144147150153156159162165[[#This Row],[COMPTEUR KILOMÉTRIQUE]],Carburant61518212433364851545760636645697578818487909699102105108111114117120123126129132135138141144147150153156159162165[COMPTEUR KILOMÉTRIQUE])),"")</calculatedColumnFormula>
    </tableColumn>
    <tableColumn id="3" xr3:uid="{12BE7493-0DCB-40D4-98A3-A3DB42607C2E}" name="COÛT" dataDxfId="474" dataCellStyle="Cost"/>
    <tableColumn id="2" xr3:uid="{8ADC428E-94B2-424F-BFB4-CADD83DF042A}" name="LITRES" dataCellStyle="Gallons"/>
    <tableColumn id="4" xr3:uid="{2C284E2B-FA21-4B14-8E52-E020BAB4EB80}" name="COMPTEUR KILOMÉTRIQUE"/>
    <tableColumn id="9" xr3:uid="{71B050B6-F975-4714-A97F-0991FE27F3BA}" name="KM EFFECTUE" dataDxfId="473">
      <calculatedColumnFormula>IFERROR(Carburant61518212433364851545760636645697578818487909699102105108111114117120123126129132135138141144147150153156159162165[[#This Row],[COMPTEUR KILOMÉTRIQUE]]-Carburant61518212433364851545760636645697578818487909699102105108111114117120123126129132135138141144147150153156159162165[[#This Row],[KILOMÉTRAGE PRÉC.]],"")</calculatedColumnFormula>
    </tableColumn>
    <tableColumn id="5" xr3:uid="{BC34948D-5A7E-40A3-9932-AFAEF840D300}" name="LITRE(S) AUX 100" dataDxfId="472">
      <calculatedColumnFormula>IFERROR(Carburant61518212433364851545760636645697578818487909699102105108111114117120123126129132135138141144147150153156159162165[[#This Row],[KM EFFECTUE]]/Carburant61518212433364851545760636645697578818487909699102105108111114117120123126129132135138141144147150153156159162165[[#This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8B5D72E3-62EE-4058-AEB8-2822B21C3940}" name="Remboursements716192225343749525558616467467076798285889197100103106109112115118121124127130133136139142145148151154157160163166" displayName="Remboursements716192225343749525558616467467076798285889197100103106109112115118121124127130133136139142145148151154157160163166" ref="B38:G40" totalsRowShown="0" headerRowDxfId="471">
  <autoFilter ref="B38:G40" xr:uid="{00000000-0009-0000-0100-000003000000}"/>
  <tableColumns count="6">
    <tableColumn id="1" xr3:uid="{1B6511BC-4D6F-47D2-83E8-C79AB936F4F0}" name="DATE" dataDxfId="470"/>
    <tableColumn id="2" xr3:uid="{4C8BBFD8-EF4A-42C1-A74B-FA9B3C9E42F8}" name="ÉLÉMENT"/>
    <tableColumn id="3" xr3:uid="{DA5A1080-8213-43AC-8584-5AA7AA4412E9}" name="MONTANT" dataDxfId="469"/>
    <tableColumn id="4" xr3:uid="{D92F3747-1115-4355-A7CB-CB7451CF00D4}" name="Colonne1"/>
    <tableColumn id="6" xr3:uid="{D729D06C-1895-44D0-AD0B-EF9C01E4AD4A}" name="REMARQUES"/>
    <tableColumn id="5" xr3:uid="{221EF0D7-45F2-4983-BF31-6EF5CBA7E2F9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5CAB2B7F-7E68-49AB-A84F-40763EBE6556}" name="Entretien51417202332354750535659626544687477808386899598101104107110113116119122125128131134137140143146149152155158161164167" displayName="Entretien51417202332354750535659626544687477808386899598101104107110113116119122125128131134137140143146149152155158161164167" ref="B29:G32" totalsRowShown="0" headerRowDxfId="468">
  <autoFilter ref="B29:G32" xr:uid="{00000000-0009-0000-0100-000001000000}"/>
  <tableColumns count="6">
    <tableColumn id="1" xr3:uid="{1D2F5B27-4D6E-42F6-90A6-FFE198D8552C}" name="DATE" dataDxfId="467"/>
    <tableColumn id="2" xr3:uid="{384C1703-2B02-4781-B7E0-A4608CDD5F0D}" name="ÉLÉMENT"/>
    <tableColumn id="3" xr3:uid="{3C7D5CD1-E024-4CF2-B03C-C9F9E37665D1}" name="COÛT" dataDxfId="466"/>
    <tableColumn id="4" xr3:uid="{E99702A3-8B8A-4A28-A882-00FBD66C1F29}" name="Colonne1" dataCellStyle="Odom"/>
    <tableColumn id="6" xr3:uid="{A08158A6-0958-46EE-99DF-E5860A8F5FAD}" name="REMARQUES"/>
    <tableColumn id="5" xr3:uid="{2BEB18CB-4891-48C0-A1EB-9684A419E149}" name="COMPTEUR KILOMÉTRIQUE2" dataDxfId="46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A73DF15C-C953-4A9F-9182-172FB11BA14C}" name="Carburant61518212433364851545760636645697578818487909699102105108111114117120123126129132135138141144147150153156159162165168" displayName="Carburant61518212433364851545760636645697578818487909699102105108111114117120123126129132135138141144147150153156159162165168" ref="B20:H23" totalsRowShown="0" headerRowDxfId="464">
  <autoFilter ref="B20:H23" xr:uid="{00000000-0009-0000-0100-000002000000}"/>
  <tableColumns count="7">
    <tableColumn id="1" xr3:uid="{C179D291-C26D-48B1-BE09-58AED791E53A}" name="DATE" dataDxfId="463"/>
    <tableColumn id="12" xr3:uid="{4EDA9145-C6BC-4B64-ABE1-3F72251F4DA5}" name="KILOMÉTRAGE PRÉC." dataDxfId="462">
      <calculatedColumnFormula array="1">IFERROR(MAX(KilométrageDébut,IF(Carburant61518212433364851545760636645697578818487909699102105108111114117120123126129132135138141144147150153156159162165168[COMPTEUR KILOMÉTRIQUE]&lt;Carburant61518212433364851545760636645697578818487909699102105108111114117120123126129132135138141144147150153156159162165168[[#This Row],[COMPTEUR KILOMÉTRIQUE]],Carburant61518212433364851545760636645697578818487909699102105108111114117120123126129132135138141144147150153156159162165168[COMPTEUR KILOMÉTRIQUE])),"")</calculatedColumnFormula>
    </tableColumn>
    <tableColumn id="3" xr3:uid="{B723F76F-0D2E-4505-85FC-F96776B82735}" name="COÛT" dataDxfId="461" dataCellStyle="Cost"/>
    <tableColumn id="2" xr3:uid="{CF0195F4-5AC0-409E-B03C-55E608916EE5}" name="LITRES" dataCellStyle="Gallons"/>
    <tableColumn id="4" xr3:uid="{4332B4F2-8714-44EC-AE53-072331A99E2B}" name="COMPTEUR KILOMÉTRIQUE"/>
    <tableColumn id="9" xr3:uid="{A33F48A7-D279-4494-944B-97C261E224C2}" name="KM EFFECTUE" dataDxfId="460">
      <calculatedColumnFormula>IFERROR(Carburant61518212433364851545760636645697578818487909699102105108111114117120123126129132135138141144147150153156159162165168[[#This Row],[COMPTEUR KILOMÉTRIQUE]]-Carburant61518212433364851545760636645697578818487909699102105108111114117120123126129132135138141144147150153156159162165168[[#This Row],[KILOMÉTRAGE PRÉC.]],"")</calculatedColumnFormula>
    </tableColumn>
    <tableColumn id="5" xr3:uid="{C0B98840-0330-43A8-B09D-7928F1EF1BBC}" name="LITRE(S) AUX 100" dataDxfId="459">
      <calculatedColumnFormula>IFERROR(Carburant61518212433364851545760636645697578818487909699102105108111114117120123126129132135138141144147150153156159162165168[[#This Row],[KM EFFECTUE]]/Carburant61518212433364851545760636645697578818487909699102105108111114117120123126129132135138141144147150153156159162165168[[#This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AABB297D-A55C-4EB7-9587-B0152BD8D387}" name="Remboursements716192225343749525558616467467076798285889197100103106109112115118121124127130133136139142145148151154157160163166169" displayName="Remboursements716192225343749525558616467467076798285889197100103106109112115118121124127130133136139142145148151154157160163166169" ref="B38:G40" totalsRowShown="0" headerRowDxfId="458">
  <autoFilter ref="B38:G40" xr:uid="{00000000-0009-0000-0100-000003000000}"/>
  <tableColumns count="6">
    <tableColumn id="1" xr3:uid="{21708726-0513-46A2-95E1-304428EC9E05}" name="DATE" dataDxfId="457"/>
    <tableColumn id="2" xr3:uid="{3378A2E3-A2CB-4E47-B08C-6DA0208D03E2}" name="ÉLÉMENT"/>
    <tableColumn id="3" xr3:uid="{8CCD4682-07E5-4C3B-8AC1-86ABEF78B362}" name="MONTANT" dataDxfId="456"/>
    <tableColumn id="4" xr3:uid="{21EE9A25-D846-454A-BB23-50C2A5A38EEB}" name="Colonne1"/>
    <tableColumn id="6" xr3:uid="{009A42EA-0E9F-4E70-B300-EB810FF91209}" name="REMARQUES"/>
    <tableColumn id="5" xr3:uid="{353906C5-DA53-4235-AF0E-C36FA2AB740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F5CC2C57-732E-4234-BE25-C765A812DF1B}" name="Entretien51417202332354750535659626544687477808386899598101104107110113116119122125128131134137140143146149152155158161164167170" displayName="Entretien51417202332354750535659626544687477808386899598101104107110113116119122125128131134137140143146149152155158161164167170" ref="B29:G32" totalsRowShown="0" headerRowDxfId="455">
  <autoFilter ref="B29:G32" xr:uid="{00000000-0009-0000-0100-000001000000}"/>
  <tableColumns count="6">
    <tableColumn id="1" xr3:uid="{27B1A694-4D49-4329-8CB5-A5803B24B78E}" name="DATE" dataDxfId="454"/>
    <tableColumn id="2" xr3:uid="{904EB7E6-8D40-4217-830A-49FE54E6A254}" name="ÉLÉMENT"/>
    <tableColumn id="3" xr3:uid="{9DF61296-2BF8-48D5-9262-4DF42DB0F7AA}" name="COÛT" dataDxfId="453"/>
    <tableColumn id="4" xr3:uid="{F3F010BC-AF71-4D2A-A536-58F2452E42FD}" name="Colonne1" dataCellStyle="Odom"/>
    <tableColumn id="6" xr3:uid="{E2671BEC-730F-46B1-B7A1-6D97F32E76A7}" name="REMARQUES"/>
    <tableColumn id="5" xr3:uid="{1C0E33E0-1961-4FD0-B945-8107CA6AE404}" name="COMPTEUR KILOMÉTRIQUE2" dataDxfId="45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422C9DDC-3583-460C-8458-B518383BAEB1}" name="Carburant61518212433364851545760636645697578818487909699102105108111114117120123126129132135138141144147150153156159162165168171" displayName="Carburant61518212433364851545760636645697578818487909699102105108111114117120123126129132135138141144147150153156159162165168171" ref="B20:H23" totalsRowShown="0" headerRowDxfId="451">
  <autoFilter ref="B20:H23" xr:uid="{00000000-0009-0000-0100-000002000000}"/>
  <tableColumns count="7">
    <tableColumn id="1" xr3:uid="{4D1752B6-99FA-424B-B0B4-7CAE7D4120D2}" name="DATE" dataDxfId="450"/>
    <tableColumn id="12" xr3:uid="{84104683-83D7-4DA7-BFE1-2DF384522B37}" name="KILOMÉTRAGE PRÉC." dataDxfId="449">
      <calculatedColumnFormula array="1">IFERROR(MAX(KilométrageDébut,IF(Carburant61518212433364851545760636645697578818487909699102105108111114117120123126129132135138141144147150153156159162165168171[COMPTEUR KILOMÉTRIQUE]&lt;Carburant61518212433364851545760636645697578818487909699102105108111114117120123126129132135138141144147150153156159162165168171[[#This Row],[COMPTEUR KILOMÉTRIQUE]],Carburant61518212433364851545760636645697578818487909699102105108111114117120123126129132135138141144147150153156159162165168171[COMPTEUR KILOMÉTRIQUE])),"")</calculatedColumnFormula>
    </tableColumn>
    <tableColumn id="3" xr3:uid="{C158AA2D-C403-4805-AEF1-D24F57EAB3B0}" name="COÛT" dataDxfId="448" dataCellStyle="Cost"/>
    <tableColumn id="2" xr3:uid="{49BACAA7-AB6A-4036-8ADE-236ADD859F1A}" name="LITRES" dataCellStyle="Gallons"/>
    <tableColumn id="4" xr3:uid="{0DC10C63-A46A-4348-8BD3-C419440CBC0C}" name="COMPTEUR KILOMÉTRIQUE"/>
    <tableColumn id="9" xr3:uid="{749A8AA7-13DB-44DA-80C9-C51404CB6E9E}" name="KM EFFECTUE" dataDxfId="447">
      <calculatedColumnFormula>IFERROR(Carburant61518212433364851545760636645697578818487909699102105108111114117120123126129132135138141144147150153156159162165168171[[#This Row],[COMPTEUR KILOMÉTRIQUE]]-Carburant61518212433364851545760636645697578818487909699102105108111114117120123126129132135138141144147150153156159162165168171[[#This Row],[KILOMÉTRAGE PRÉC.]],"")</calculatedColumnFormula>
    </tableColumn>
    <tableColumn id="5" xr3:uid="{CF62E86B-747E-4E45-9F85-63EDC7327256}" name="LITRE(S) AUX 100" dataDxfId="446">
      <calculatedColumnFormula>IFERROR(Carburant61518212433364851545760636645697578818487909699102105108111114117120123126129132135138141144147150153156159162165168171[[#This Row],[KM EFFECTUE]]/Carburant61518212433364851545760636645697578818487909699102105108111114117120123126129132135138141144147150153156159162165168171[[#This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7A00E306-F499-4C95-BE47-40FE6E6100C8}" name="Remboursements716192225343749525558616467467076798285889197100103106109112115118121124127130133136139142145148151154157160163166169172" displayName="Remboursements716192225343749525558616467467076798285889197100103106109112115118121124127130133136139142145148151154157160163166169172" ref="B38:G40" totalsRowShown="0" headerRowDxfId="445">
  <autoFilter ref="B38:G40" xr:uid="{00000000-0009-0000-0100-000003000000}"/>
  <tableColumns count="6">
    <tableColumn id="1" xr3:uid="{C3E045AF-34D9-4CB7-AE82-EC023D94575B}" name="DATE" dataDxfId="444"/>
    <tableColumn id="2" xr3:uid="{B50DE090-97A1-439E-8E69-EDCDFD58AA01}" name="ÉLÉMENT"/>
    <tableColumn id="3" xr3:uid="{1774259E-445E-430E-8B9F-E4624F1172EA}" name="MONTANT" dataDxfId="443"/>
    <tableColumn id="4" xr3:uid="{F02DC865-7E72-45BE-82C7-687D5DA2E039}" name="Colonne1"/>
    <tableColumn id="6" xr3:uid="{D43A9B30-3F4E-470D-9B1B-1983C3AD5BE7}" name="REMARQUES"/>
    <tableColumn id="5" xr3:uid="{4B005018-15BA-466A-9700-D93C21C5B6D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AC7B4015-FA51-4B95-B3C6-3A8DAA2042D4}" name="Entretien51417202332354750535659626544687477808386899598101104107110113116119122125128131134137140143146149152155158161164167170173" displayName="Entretien51417202332354750535659626544687477808386899598101104107110113116119122125128131134137140143146149152155158161164167170173" ref="B29:G32" totalsRowShown="0" headerRowDxfId="442">
  <autoFilter ref="B29:G32" xr:uid="{00000000-0009-0000-0100-000001000000}"/>
  <tableColumns count="6">
    <tableColumn id="1" xr3:uid="{0E4D5B6A-2A1E-4639-956C-B0E54B380B8D}" name="DATE" dataDxfId="441"/>
    <tableColumn id="2" xr3:uid="{DA9E3B0D-3CC9-427F-8058-02BC023D9FB0}" name="ÉLÉMENT"/>
    <tableColumn id="3" xr3:uid="{0D54C644-0A9B-40E2-8DE3-B949955F2B6D}" name="COÛT" dataDxfId="440"/>
    <tableColumn id="4" xr3:uid="{D2ABCA89-A0C5-487E-B471-C2C4170B5DE2}" name="Colonne1" dataCellStyle="Odom"/>
    <tableColumn id="6" xr3:uid="{E3AA0192-9479-4B52-A20C-4CED22E12E2B}" name="REMARQUES"/>
    <tableColumn id="5" xr3:uid="{8E0FB755-4D63-4FFF-8C89-D4D9F0081379}" name="COMPTEUR KILOMÉTRIQUE2" dataDxfId="43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6D9DF75-25B7-427A-BD4C-A8A0CF285851}" name="Carburant6" displayName="Carburant6" ref="B20:H23" totalsRowShown="0" headerRowDxfId="1101">
  <autoFilter ref="B20:H23" xr:uid="{00000000-0009-0000-0100-000002000000}"/>
  <tableColumns count="7">
    <tableColumn id="1" xr3:uid="{1795FB01-C033-4B2C-B592-F114015546EE}" name="DATE" dataDxfId="1100"/>
    <tableColumn id="12" xr3:uid="{9404BD11-935C-497B-B347-4CC9DF0174F8}" name="KILOMÉTRAGE PRÉC." dataDxfId="1099">
      <calculatedColumnFormula array="1">IFERROR(MAX(KilométrageDébut,IF(Carburant6[COMPTEUR KILOMÉTRIQUE]&lt;Carburant6[[#This Row],[COMPTEUR KILOMÉTRIQUE]],Carburant6[COMPTEUR KILOMÉTRIQUE])),"")</calculatedColumnFormula>
    </tableColumn>
    <tableColumn id="3" xr3:uid="{16203D06-DFFA-4947-B189-33A5F543FAE7}" name="COÛT" dataDxfId="1098" dataCellStyle="Cost"/>
    <tableColumn id="2" xr3:uid="{67F9CCF8-88B1-440D-B822-435C38E58508}" name="LITRES" dataCellStyle="Gallons"/>
    <tableColumn id="4" xr3:uid="{54357477-C7D8-4CF9-9CB9-60581861CC91}" name="COMPTEUR KILOMÉTRIQUE"/>
    <tableColumn id="9" xr3:uid="{FCEEB264-C7B8-4D25-89F3-76DF6AF1353A}" name="KM EFFECTUE" dataDxfId="1097">
      <calculatedColumnFormula>IFERROR(Carburant6[[#This Row],[COMPTEUR KILOMÉTRIQUE]]-Carburant6[[#This Row],[KILOMÉTRAGE PRÉC.]],"")</calculatedColumnFormula>
    </tableColumn>
    <tableColumn id="5" xr3:uid="{1E41B50D-4591-47EC-90F8-E72BB10EF05A}" name="LITRE(S) AUX 100" dataDxfId="1096">
      <calculatedColumnFormula>IFERROR(Carburant6[[#This Row],[KM EFFECTUE]]/Carburant6[[#This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CFC2938D-4CDC-4F82-92D7-951C141BEA37}" name="Carburant61518212433364851545760636645697578818487909699102105108111114117120123126129132135138141144147150153156159162165168171174" displayName="Carburant61518212433364851545760636645697578818487909699102105108111114117120123126129132135138141144147150153156159162165168171174" ref="B20:H23" totalsRowShown="0" headerRowDxfId="438">
  <autoFilter ref="B20:H23" xr:uid="{00000000-0009-0000-0100-000002000000}"/>
  <tableColumns count="7">
    <tableColumn id="1" xr3:uid="{71776E41-E30D-4FBA-95B8-3B0E31076598}" name="DATE" dataDxfId="437"/>
    <tableColumn id="12" xr3:uid="{D9AEFE0B-0CD1-4772-9693-90B42371C646}" name="KILOMÉTRAGE PRÉC." dataDxfId="436">
      <calculatedColumnFormula array="1">IFERROR(MAX(KilométrageDébut,IF(Carburant61518212433364851545760636645697578818487909699102105108111114117120123126129132135138141144147150153156159162165168171174[COMPTEUR KILOMÉTRIQUE]&lt;Carburant61518212433364851545760636645697578818487909699102105108111114117120123126129132135138141144147150153156159162165168171174[[#This Row],[COMPTEUR KILOMÉTRIQUE]],Carburant61518212433364851545760636645697578818487909699102105108111114117120123126129132135138141144147150153156159162165168171174[COMPTEUR KILOMÉTRIQUE])),"")</calculatedColumnFormula>
    </tableColumn>
    <tableColumn id="3" xr3:uid="{248237AC-38ED-42AC-873E-9308CA903CDB}" name="COÛT" dataDxfId="435" dataCellStyle="Cost"/>
    <tableColumn id="2" xr3:uid="{3AE87DC2-61A5-4907-96F5-2C2FBEEC3956}" name="LITRES" dataCellStyle="Gallons"/>
    <tableColumn id="4" xr3:uid="{F359CC1A-B757-4835-ABD7-EE560332AC3A}" name="COMPTEUR KILOMÉTRIQUE"/>
    <tableColumn id="9" xr3:uid="{332A19A6-B2AD-43F4-A46B-5AC9E8134B26}" name="KM EFFECTUE" dataDxfId="434">
      <calculatedColumnFormula>IFERROR(Carburant61518212433364851545760636645697578818487909699102105108111114117120123126129132135138141144147150153156159162165168171174[[#This Row],[COMPTEUR KILOMÉTRIQUE]]-Carburant61518212433364851545760636645697578818487909699102105108111114117120123126129132135138141144147150153156159162165168171174[[#This Row],[KILOMÉTRAGE PRÉC.]],"")</calculatedColumnFormula>
    </tableColumn>
    <tableColumn id="5" xr3:uid="{7C8289FE-CE95-40EA-907C-9F6279F0C08C}" name="LITRE(S) AUX 100" dataDxfId="433">
      <calculatedColumnFormula>IFERROR(Carburant61518212433364851545760636645697578818487909699102105108111114117120123126129132135138141144147150153156159162165168171174[[#This Row],[KM EFFECTUE]]/Carburant61518212433364851545760636645697578818487909699102105108111114117120123126129132135138141144147150153156159162165168171174[[#This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4B8767DD-89AF-484C-BED2-348B4B9C49F0}" name="Remboursements716192225343749525558616467467076798285889197100103106109112115118121124127130133136139142145148151154157160163166169172175" displayName="Remboursements716192225343749525558616467467076798285889197100103106109112115118121124127130133136139142145148151154157160163166169172175" ref="B38:G40" totalsRowShown="0" headerRowDxfId="432">
  <autoFilter ref="B38:G40" xr:uid="{00000000-0009-0000-0100-000003000000}"/>
  <tableColumns count="6">
    <tableColumn id="1" xr3:uid="{469EB008-65EB-447D-87BD-EF1F6A1F6DE1}" name="DATE" dataDxfId="431"/>
    <tableColumn id="2" xr3:uid="{BA4076CB-C662-4DE7-93DC-CF4B5CEE128D}" name="ÉLÉMENT"/>
    <tableColumn id="3" xr3:uid="{E8498CCB-7D64-47DE-A012-7218CA2B2B44}" name="MONTANT" dataDxfId="430"/>
    <tableColumn id="4" xr3:uid="{8AC3BC59-615B-4B34-8730-8470E3594EB5}" name="Colonne1"/>
    <tableColumn id="6" xr3:uid="{6CBF22D1-D8D1-4866-AEC7-0475682F1176}" name="REMARQUES"/>
    <tableColumn id="5" xr3:uid="{B7CD08D7-722F-4CD6-9AA7-46130AD31F51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8BD838CA-883C-414A-9C1F-B481AA5671A9}" name="Entretien51417202332354750535659626544687477808386899598101104107110113116119122125128131134137140143146149152155158161164167170173176" displayName="Entretien51417202332354750535659626544687477808386899598101104107110113116119122125128131134137140143146149152155158161164167170173176" ref="B29:G32" totalsRowShown="0" headerRowDxfId="429">
  <autoFilter ref="B29:G32" xr:uid="{00000000-0009-0000-0100-000001000000}"/>
  <tableColumns count="6">
    <tableColumn id="1" xr3:uid="{0464C3B0-3F76-4645-8D5A-ED0A8F1978EC}" name="DATE" dataDxfId="428"/>
    <tableColumn id="2" xr3:uid="{EC59ACAE-BE00-4169-8E3B-F205FC1564D8}" name="ÉLÉMENT"/>
    <tableColumn id="3" xr3:uid="{136F0F5C-11D5-4CC0-B9EF-01775BE91441}" name="COÛT" dataDxfId="427"/>
    <tableColumn id="4" xr3:uid="{FEDF0862-E61C-416E-9CAA-FF0C99DA74AE}" name="Colonne1" dataCellStyle="Odom"/>
    <tableColumn id="6" xr3:uid="{2DD2B262-8F55-4F58-951F-5BAB03706BC9}" name="REMARQUES"/>
    <tableColumn id="5" xr3:uid="{D2368998-2264-4A65-BE94-C55196B0057C}" name="COMPTEUR KILOMÉTRIQUE2" dataDxfId="42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31DC729A-0530-4303-9A60-B30FA60D06C0}" name="Carburant61518212433364851545760636645697578818487909699102105108111114117120123126129132135138141144147150153156159162165168171174177" displayName="Carburant61518212433364851545760636645697578818487909699102105108111114117120123126129132135138141144147150153156159162165168171174177" ref="B20:H23" totalsRowShown="0" headerRowDxfId="425">
  <autoFilter ref="B20:H23" xr:uid="{00000000-0009-0000-0100-000002000000}"/>
  <tableColumns count="7">
    <tableColumn id="1" xr3:uid="{95C3DB40-7FC7-4167-9B89-54CD7501675C}" name="DATE" dataDxfId="424"/>
    <tableColumn id="12" xr3:uid="{AF33FBA7-05E2-4382-9F5D-8F3A1E260A3C}" name="KILOMÉTRAGE PRÉC." dataDxfId="423">
      <calculatedColumnFormula array="1">IFERROR(MAX(KilométrageDébut,IF(Carburant61518212433364851545760636645697578818487909699102105108111114117120123126129132135138141144147150153156159162165168171174177[COMPTEUR KILOMÉTRIQUE]&lt;Carburant61518212433364851545760636645697578818487909699102105108111114117120123126129132135138141144147150153156159162165168171174177[[#This Row],[COMPTEUR KILOMÉTRIQUE]],Carburant61518212433364851545760636645697578818487909699102105108111114117120123126129132135138141144147150153156159162165168171174177[COMPTEUR KILOMÉTRIQUE])),"")</calculatedColumnFormula>
    </tableColumn>
    <tableColumn id="3" xr3:uid="{BEE47775-2278-489F-A5C4-E234ED4F4619}" name="COÛT" dataDxfId="422" dataCellStyle="Cost"/>
    <tableColumn id="2" xr3:uid="{0459F449-F7B3-479B-BC40-C67235F3944C}" name="LITRES" dataCellStyle="Gallons"/>
    <tableColumn id="4" xr3:uid="{312CCA5E-E81A-4495-BAAA-0B3C6EC8CD81}" name="COMPTEUR KILOMÉTRIQUE"/>
    <tableColumn id="9" xr3:uid="{722A4259-FF47-4D50-AFC1-EAE0FF093B0E}" name="KM EFFECTUE" dataDxfId="421">
      <calculatedColumnFormula>IFERROR(Carburant61518212433364851545760636645697578818487909699102105108111114117120123126129132135138141144147150153156159162165168171174177[[#This Row],[COMPTEUR KILOMÉTRIQUE]]-Carburant61518212433364851545760636645697578818487909699102105108111114117120123126129132135138141144147150153156159162165168171174177[[#This Row],[KILOMÉTRAGE PRÉC.]],"")</calculatedColumnFormula>
    </tableColumn>
    <tableColumn id="5" xr3:uid="{37CD06EB-6B23-443E-989B-DA20E5F4E1AB}" name="LITRE(S) AUX 100" dataDxfId="420">
      <calculatedColumnFormula>IFERROR(Carburant61518212433364851545760636645697578818487909699102105108111114117120123126129132135138141144147150153156159162165168171174177[[#This Row],[KM EFFECTUE]]/Carburant61518212433364851545760636645697578818487909699102105108111114117120123126129132135138141144147150153156159162165168171174177[[#This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78A7F46-1850-4E0A-A05E-43BD98589E90}" name="Remboursements716192225343749525558616467467076798285889197100103106109112115118121124127130133136139142145148151154157160163166169172175178" displayName="Remboursements716192225343749525558616467467076798285889197100103106109112115118121124127130133136139142145148151154157160163166169172175178" ref="B38:G40" totalsRowShown="0" headerRowDxfId="419">
  <autoFilter ref="B38:G40" xr:uid="{00000000-0009-0000-0100-000003000000}"/>
  <tableColumns count="6">
    <tableColumn id="1" xr3:uid="{DFA1EC73-DC09-4270-A050-EE0C3F9869E9}" name="DATE" dataDxfId="418"/>
    <tableColumn id="2" xr3:uid="{2BD4F4A4-0A02-41C3-BB42-79B68C720FA1}" name="ÉLÉMENT"/>
    <tableColumn id="3" xr3:uid="{942E529B-1F94-457A-9DD3-E7E249235C59}" name="MONTANT" dataDxfId="417"/>
    <tableColumn id="4" xr3:uid="{039C14B0-BA34-4000-A6AE-65FABF4D3701}" name="Colonne1"/>
    <tableColumn id="6" xr3:uid="{B8F5A6FE-3F54-484C-8CE0-A2C9AAE94C95}" name="REMARQUES"/>
    <tableColumn id="5" xr3:uid="{D7718919-7D0B-4715-B686-3567752B7A9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2578C5F2-0379-4BC3-9D54-E4828EE59C84}" name="Entretien51417202332354750535659626544687477808386899598101104107110113116119122125128131134137140143146149152155158161164167170173176179" displayName="Entretien51417202332354750535659626544687477808386899598101104107110113116119122125128131134137140143146149152155158161164167170173176179" ref="B29:G32" totalsRowShown="0" headerRowDxfId="416">
  <autoFilter ref="B29:G32" xr:uid="{00000000-0009-0000-0100-000001000000}"/>
  <tableColumns count="6">
    <tableColumn id="1" xr3:uid="{0C8AA1C4-467B-4164-BE8A-3889A0AD345F}" name="DATE" dataDxfId="415"/>
    <tableColumn id="2" xr3:uid="{38B7D176-6562-489E-8296-84E0B898D299}" name="ÉLÉMENT"/>
    <tableColumn id="3" xr3:uid="{6A1BF968-5143-4BF2-A033-AC938C8C65F8}" name="COÛT" dataDxfId="414"/>
    <tableColumn id="4" xr3:uid="{392D7C7B-92AE-4BA5-A70E-54B7492E222E}" name="Colonne1" dataCellStyle="Odom"/>
    <tableColumn id="6" xr3:uid="{8302D44E-273F-4752-9A60-FFFF7C90C66B}" name="REMARQUES"/>
    <tableColumn id="5" xr3:uid="{4CAD6D8D-E484-4D2D-BF96-609F4FB59524}" name="COMPTEUR KILOMÉTRIQUE2" dataDxfId="41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1330491F-B4BC-413D-A9AC-AEDF26BB7B85}" name="Carburant61518212433364851545760636645697578818487909699102105108111114117120123126129132135138141144147150153156159162165168171174177180" displayName="Carburant61518212433364851545760636645697578818487909699102105108111114117120123126129132135138141144147150153156159162165168171174177180" ref="B20:H23" totalsRowShown="0" headerRowDxfId="412">
  <autoFilter ref="B20:H23" xr:uid="{00000000-0009-0000-0100-000002000000}"/>
  <tableColumns count="7">
    <tableColumn id="1" xr3:uid="{47B624F3-EAD7-44AE-9DD0-46A2901398E6}" name="DATE" dataDxfId="411"/>
    <tableColumn id="12" xr3:uid="{36496D97-47A7-45A4-863F-DC62AE063BDC}" name="KILOMÉTRAGE PRÉC." dataDxfId="410">
      <calculatedColumnFormula array="1">IFERROR(MAX(KilométrageDébut,IF(Carburant61518212433364851545760636645697578818487909699102105108111114117120123126129132135138141144147150153156159162165168171174177180[COMPTEUR KILOMÉTRIQUE]&lt;Carburant61518212433364851545760636645697578818487909699102105108111114117120123126129132135138141144147150153156159162165168171174177180[[#This Row],[COMPTEUR KILOMÉTRIQUE]],Carburant61518212433364851545760636645697578818487909699102105108111114117120123126129132135138141144147150153156159162165168171174177180[COMPTEUR KILOMÉTRIQUE])),"")</calculatedColumnFormula>
    </tableColumn>
    <tableColumn id="3" xr3:uid="{E09851C1-E2DC-431B-8BBC-A04AC7161BEA}" name="COÛT" dataDxfId="409" dataCellStyle="Cost"/>
    <tableColumn id="2" xr3:uid="{FCC36E79-5B4F-4A09-9929-AAC8ABBF1223}" name="LITRES" dataCellStyle="Gallons"/>
    <tableColumn id="4" xr3:uid="{E755C039-ECD3-4293-B257-78224F0C63BE}" name="COMPTEUR KILOMÉTRIQUE"/>
    <tableColumn id="9" xr3:uid="{5FED86A6-A4A3-4F8C-8392-ED209E1C8880}" name="KM EFFECTUE" dataDxfId="408">
      <calculatedColumnFormula>IFERROR(Carburant61518212433364851545760636645697578818487909699102105108111114117120123126129132135138141144147150153156159162165168171174177180[[#This Row],[COMPTEUR KILOMÉTRIQUE]]-Carburant61518212433364851545760636645697578818487909699102105108111114117120123126129132135138141144147150153156159162165168171174177180[[#This Row],[KILOMÉTRAGE PRÉC.]],"")</calculatedColumnFormula>
    </tableColumn>
    <tableColumn id="5" xr3:uid="{5C9833DF-9608-476B-81FD-632E4E0FC3CD}" name="LITRE(S) AUX 100" dataDxfId="407">
      <calculatedColumnFormula>IFERROR(Carburant61518212433364851545760636645697578818487909699102105108111114117120123126129132135138141144147150153156159162165168171174177180[[#This Row],[KM EFFECTUE]]/Carburant61518212433364851545760636645697578818487909699102105108111114117120123126129132135138141144147150153156159162165168171174177180[[#This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61AD7549-00AF-4185-89B5-04BC590628CD}" name="Remboursements716192225343749525558616467467076798285889197100103106109112115118121124127130133136139142145148151154157160163166169172175178181" displayName="Remboursements716192225343749525558616467467076798285889197100103106109112115118121124127130133136139142145148151154157160163166169172175178181" ref="B38:G40" totalsRowShown="0" headerRowDxfId="406">
  <autoFilter ref="B38:G40" xr:uid="{00000000-0009-0000-0100-000003000000}"/>
  <tableColumns count="6">
    <tableColumn id="1" xr3:uid="{8C20F80E-D558-47A9-8F3F-0E054DA25810}" name="DATE" dataDxfId="405"/>
    <tableColumn id="2" xr3:uid="{E4DA5F4C-1204-4215-BD6D-2B303BF51CF0}" name="ÉLÉMENT"/>
    <tableColumn id="3" xr3:uid="{F40D516A-645E-4650-BD8B-9C636D792923}" name="MONTANT" dataDxfId="404"/>
    <tableColumn id="4" xr3:uid="{FC567E61-66E7-4728-8E47-84401FF17B7C}" name="Colonne1"/>
    <tableColumn id="6" xr3:uid="{2886EEEF-607C-412F-A646-BFE5C5916EA0}" name="REMARQUES"/>
    <tableColumn id="5" xr3:uid="{FA5D1131-EA3C-488C-9A76-F544E2D3E0DE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429F70EE-7356-4E9F-9D71-FBDFC6BC7906}" name="Entretien51417202332354750535659626544687477808386899598101104107110113116119122125128131134137140143146149152155158161164167170173176179182" displayName="Entretien51417202332354750535659626544687477808386899598101104107110113116119122125128131134137140143146149152155158161164167170173176179182" ref="B29:G32" totalsRowShown="0" headerRowDxfId="403">
  <autoFilter ref="B29:G32" xr:uid="{00000000-0009-0000-0100-000001000000}"/>
  <tableColumns count="6">
    <tableColumn id="1" xr3:uid="{E4B01592-D57E-4095-8D8B-85A8632E53B7}" name="DATE" dataDxfId="402"/>
    <tableColumn id="2" xr3:uid="{C9C0FB7F-C435-4B62-BE3B-23617F7023CB}" name="ÉLÉMENT"/>
    <tableColumn id="3" xr3:uid="{A034B2D5-E1E2-4E98-99DE-03968893672E}" name="COÛT" dataDxfId="401"/>
    <tableColumn id="4" xr3:uid="{21883D8B-57AE-496C-958E-05BEE51211FA}" name="Colonne1" dataCellStyle="Odom"/>
    <tableColumn id="6" xr3:uid="{BB61D3DF-0165-4642-B6AC-72EFDC181EBC}" name="REMARQUES"/>
    <tableColumn id="5" xr3:uid="{B1C0044B-476C-4430-83D8-891793540BA1}" name="COMPTEUR KILOMÉTRIQUE2" dataDxfId="40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A763BE8-AE36-4548-B4D0-0E95957CBB8B}" name="Carburant61518212433364851545760636645697578818487909699102105108111114117120123126129132135138141144147150153156159162165168171174177180183" displayName="Carburant61518212433364851545760636645697578818487909699102105108111114117120123126129132135138141144147150153156159162165168171174177180183" ref="B20:H23" totalsRowShown="0" headerRowDxfId="399">
  <autoFilter ref="B20:H23" xr:uid="{00000000-0009-0000-0100-000002000000}"/>
  <tableColumns count="7">
    <tableColumn id="1" xr3:uid="{0A3432DF-46BD-4F7A-AA55-A85AA3CE4CC6}" name="DATE" dataDxfId="398"/>
    <tableColumn id="12" xr3:uid="{DC8967B1-6C66-4398-811B-2621BF523BA0}" name="KILOMÉTRAGE PRÉC." dataDxfId="397">
      <calculatedColumnFormula array="1">IFERROR(MAX(KilométrageDébut,IF(Carburant61518212433364851545760636645697578818487909699102105108111114117120123126129132135138141144147150153156159162165168171174177180183[COMPTEUR KILOMÉTRIQUE]&lt;Carburant61518212433364851545760636645697578818487909699102105108111114117120123126129132135138141144147150153156159162165168171174177180183[[#This Row],[COMPTEUR KILOMÉTRIQUE]],Carburant61518212433364851545760636645697578818487909699102105108111114117120123126129132135138141144147150153156159162165168171174177180183[COMPTEUR KILOMÉTRIQUE])),"")</calculatedColumnFormula>
    </tableColumn>
    <tableColumn id="3" xr3:uid="{721B6CC5-00CA-43E4-954E-D1EDB3FAD167}" name="COÛT" dataDxfId="396" dataCellStyle="Cost"/>
    <tableColumn id="2" xr3:uid="{FF6849F0-963C-43A7-A5E5-9DDEE35FA2B3}" name="LITRES" dataCellStyle="Gallons"/>
    <tableColumn id="4" xr3:uid="{F9356D12-28AC-489B-87BD-F328FC142C88}" name="COMPTEUR KILOMÉTRIQUE"/>
    <tableColumn id="9" xr3:uid="{CF278241-11DF-425B-A69E-84489BED6BCD}" name="KM EFFECTUE" dataDxfId="395">
      <calculatedColumnFormula>IFERROR(Carburant61518212433364851545760636645697578818487909699102105108111114117120123126129132135138141144147150153156159162165168171174177180183[[#This Row],[COMPTEUR KILOMÉTRIQUE]]-Carburant61518212433364851545760636645697578818487909699102105108111114117120123126129132135138141144147150153156159162165168171174177180183[[#This Row],[KILOMÉTRAGE PRÉC.]],"")</calculatedColumnFormula>
    </tableColumn>
    <tableColumn id="5" xr3:uid="{3DB9A226-F693-4B88-8982-3108FB58B16A}" name="LITRE(S) AUX 100" dataDxfId="394">
      <calculatedColumnFormula>IFERROR(Carburant61518212433364851545760636645697578818487909699102105108111114117120123126129132135138141144147150153156159162165168171174177180183[[#This Row],[KM EFFECTUE]]/Carburant61518212433364851545760636645697578818487909699102105108111114117120123126129132135138141144147150153156159162165168171174177180183[[#This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81600D8-7F80-4F69-BB08-D712C2FB2C2A}" name="Remboursements7" displayName="Remboursements7" ref="B38:G40" totalsRowShown="0" headerRowDxfId="1095">
  <autoFilter ref="B38:G40" xr:uid="{00000000-0009-0000-0100-000003000000}"/>
  <tableColumns count="6">
    <tableColumn id="1" xr3:uid="{A4512533-3A3A-4C15-BE84-CA54ADB61241}" name="DATE" dataDxfId="1094"/>
    <tableColumn id="2" xr3:uid="{B0A22646-29BE-4618-870F-6A1F474A70E2}" name="ÉLÉMENT"/>
    <tableColumn id="3" xr3:uid="{3BCB90F0-AA44-4DA8-B9B1-023B7178C8F3}" name="MONTANT" dataDxfId="1093"/>
    <tableColumn id="4" xr3:uid="{37AC3A8D-133D-4D49-8AEC-1F09BD8D272A}" name="Colonne1"/>
    <tableColumn id="6" xr3:uid="{9654BDBB-7F52-4129-9AB1-16D027F766F7}" name="REMARQUES"/>
    <tableColumn id="5" xr3:uid="{22D2AA76-4C47-430F-9166-71B8C2CBF32E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C7F23421-2289-4768-9C19-D3204C060839}" name="Remboursements716192225343749525558616467467076798285889197100103106109112115118121124127130133136139142145148151154157160163166169172175178181184" displayName="Remboursements716192225343749525558616467467076798285889197100103106109112115118121124127130133136139142145148151154157160163166169172175178181184" ref="B38:G40" totalsRowShown="0" headerRowDxfId="393">
  <autoFilter ref="B38:G40" xr:uid="{00000000-0009-0000-0100-000003000000}"/>
  <tableColumns count="6">
    <tableColumn id="1" xr3:uid="{55EAA557-4A8F-427D-9CB1-2424247E9D75}" name="DATE" dataDxfId="392"/>
    <tableColumn id="2" xr3:uid="{27E39D9A-20CF-4FDD-8E05-3E17DC3A9C60}" name="ÉLÉMENT"/>
    <tableColumn id="3" xr3:uid="{9EDF5434-8F12-4C6F-B2AF-FBA4CA6CC17E}" name="MONTANT" dataDxfId="391"/>
    <tableColumn id="4" xr3:uid="{FF273B38-A1D8-4A32-B50A-7DA091614ECB}" name="Colonne1"/>
    <tableColumn id="6" xr3:uid="{55B63F10-D132-4E5F-A8E9-6E92809569BD}" name="REMARQUES"/>
    <tableColumn id="5" xr3:uid="{36380D53-55CB-48A4-8E25-7AC7EF4C5D40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D10EA410-4397-478D-9FA5-760609836A52}" name="Entretien51417202332354750535659626544687477808386899598101104107110113116119122125128131134137140143146149152155158161164167170173176179182185" displayName="Entretien51417202332354750535659626544687477808386899598101104107110113116119122125128131134137140143146149152155158161164167170173176179182185" ref="B29:G32" totalsRowShown="0" headerRowDxfId="390">
  <autoFilter ref="B29:G32" xr:uid="{00000000-0009-0000-0100-000001000000}"/>
  <tableColumns count="6">
    <tableColumn id="1" xr3:uid="{62D90F47-5E8D-43DB-925F-5C7A045B6FA5}" name="DATE" dataDxfId="389"/>
    <tableColumn id="2" xr3:uid="{0FABA71C-3AA5-439C-8FBD-912CA18B23A9}" name="ÉLÉMENT"/>
    <tableColumn id="3" xr3:uid="{5BF25490-7BB1-48A6-A6CA-51A87C9D264F}" name="COÛT" dataDxfId="388"/>
    <tableColumn id="4" xr3:uid="{231B3AED-571F-4775-8EF7-249A3C49E080}" name="Colonne1" dataCellStyle="Odom"/>
    <tableColumn id="6" xr3:uid="{5ECE65BE-B0E6-4637-B168-008F006F316A}" name="REMARQUES"/>
    <tableColumn id="5" xr3:uid="{85570974-83A2-4869-9823-AD6B29743A10}" name="COMPTEUR KILOMÉTRIQUE2" dataDxfId="38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31705B9F-7EF8-4DD5-9E04-EB0C31D7543A}" name="Carburant61518212433364851545760636645697578818487909699102105108111114117120123126129132135138141144147150153156159162165168171174177180183186" displayName="Carburant61518212433364851545760636645697578818487909699102105108111114117120123126129132135138141144147150153156159162165168171174177180183186" ref="B20:H23" totalsRowShown="0" headerRowDxfId="386">
  <autoFilter ref="B20:H23" xr:uid="{00000000-0009-0000-0100-000002000000}"/>
  <tableColumns count="7">
    <tableColumn id="1" xr3:uid="{AF4D6E4B-714F-4720-9575-929C6CD70E76}" name="DATE" dataDxfId="385"/>
    <tableColumn id="12" xr3:uid="{B6103D22-4B9A-4B14-9BA1-F2B643772D3E}" name="KILOMÉTRAGE PRÉC." dataDxfId="384">
      <calculatedColumnFormula array="1">IFERROR(MAX(KilométrageDébut,IF(Carburant61518212433364851545760636645697578818487909699102105108111114117120123126129132135138141144147150153156159162165168171174177180183186[COMPTEUR KILOMÉTRIQUE]&lt;Carburant61518212433364851545760636645697578818487909699102105108111114117120123126129132135138141144147150153156159162165168171174177180183186[[#This Row],[COMPTEUR KILOMÉTRIQUE]],Carburant61518212433364851545760636645697578818487909699102105108111114117120123126129132135138141144147150153156159162165168171174177180183186[COMPTEUR KILOMÉTRIQUE])),"")</calculatedColumnFormula>
    </tableColumn>
    <tableColumn id="3" xr3:uid="{6BA1D1E6-12F1-4662-88B7-99B0FB40F344}" name="COÛT" dataDxfId="383" dataCellStyle="Cost"/>
    <tableColumn id="2" xr3:uid="{1712FF72-A7CC-4539-8FC3-2D7E6456AA66}" name="LITRES" dataCellStyle="Gallons"/>
    <tableColumn id="4" xr3:uid="{07D9260B-ED59-4D38-9BD7-7183CE20DD3D}" name="COMPTEUR KILOMÉTRIQUE"/>
    <tableColumn id="9" xr3:uid="{42D63F29-C13B-4949-8D77-96C53B6EB276}" name="KM EFFECTUE" dataDxfId="382">
      <calculatedColumnFormula>IFERROR(Carburant61518212433364851545760636645697578818487909699102105108111114117120123126129132135138141144147150153156159162165168171174177180183186[[#This Row],[COMPTEUR KILOMÉTRIQUE]]-Carburant61518212433364851545760636645697578818487909699102105108111114117120123126129132135138141144147150153156159162165168171174177180183186[[#This Row],[KILOMÉTRAGE PRÉC.]],"")</calculatedColumnFormula>
    </tableColumn>
    <tableColumn id="5" xr3:uid="{6CD2B71F-770D-4246-B37A-5C3EAE5E6631}" name="LITRE(S) AUX 100" dataDxfId="381">
      <calculatedColumnFormula>IFERROR(Carburant61518212433364851545760636645697578818487909699102105108111114117120123126129132135138141144147150153156159162165168171174177180183186[[#This Row],[KM EFFECTUE]]/Carburant61518212433364851545760636645697578818487909699102105108111114117120123126129132135138141144147150153156159162165168171174177180183186[[#This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6A022886-AAFA-4519-9C8C-C1206CF6D23D}" name="Remboursements716192225343749525558616467467076798285889197100103106109112115118121124127130133136139142145148151154157160163166169172175178181184187" displayName="Remboursements716192225343749525558616467467076798285889197100103106109112115118121124127130133136139142145148151154157160163166169172175178181184187" ref="B38:G40" totalsRowShown="0" headerRowDxfId="380">
  <autoFilter ref="B38:G40" xr:uid="{00000000-0009-0000-0100-000003000000}"/>
  <tableColumns count="6">
    <tableColumn id="1" xr3:uid="{FDC57AD3-C9A4-4E69-9667-6C54D3640340}" name="DATE" dataDxfId="379"/>
    <tableColumn id="2" xr3:uid="{404FEA38-1A0F-46E9-B74C-766D3D111970}" name="ÉLÉMENT"/>
    <tableColumn id="3" xr3:uid="{74DB426A-F604-455E-8005-2C824A738528}" name="MONTANT" dataDxfId="378"/>
    <tableColumn id="4" xr3:uid="{B7BA85CE-9721-44E2-8204-4361E5E9A358}" name="Colonne1"/>
    <tableColumn id="6" xr3:uid="{2D347C45-B510-4B44-8582-0754A8C8545A}" name="REMARQUES"/>
    <tableColumn id="5" xr3:uid="{06A880EE-C3D3-436C-A28A-C0E08EFBF86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9EA79FAC-208E-4D0B-99F6-DD6A45659965}" name="Entretien51417202332354750535659626544687477808386899598101104107110113116119122125128131134137140143146149152155158161164167170173176179182185188" displayName="Entretien51417202332354750535659626544687477808386899598101104107110113116119122125128131134137140143146149152155158161164167170173176179182185188" ref="B29:G32" totalsRowShown="0" headerRowDxfId="377">
  <autoFilter ref="B29:G32" xr:uid="{00000000-0009-0000-0100-000001000000}"/>
  <tableColumns count="6">
    <tableColumn id="1" xr3:uid="{AB6AB1FF-0E8D-47CB-A5A2-715B55DC6796}" name="DATE" dataDxfId="376"/>
    <tableColumn id="2" xr3:uid="{CA5AC1C6-EA89-49FE-AC03-DA356701AE99}" name="ÉLÉMENT"/>
    <tableColumn id="3" xr3:uid="{5E829F24-42B2-44DC-B661-A74F2FD19EB9}" name="COÛT" dataDxfId="375"/>
    <tableColumn id="4" xr3:uid="{54287EED-10DD-46BB-BBAB-5A4B8AD4E37B}" name="Colonne1" dataCellStyle="Odom"/>
    <tableColumn id="6" xr3:uid="{89ACB775-1D0D-4B30-B6CE-DC37B8CEE230}" name="REMARQUES"/>
    <tableColumn id="5" xr3:uid="{62B69613-0DBD-456A-8D47-40D084AD3F94}" name="COMPTEUR KILOMÉTRIQUE2" dataDxfId="37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F4D0D3CC-122A-445B-9614-743458E20204}" name="Carburant61518212433364851545760636645697578818487909699102105108111114117120123126129132135138141144147150153156159162165168171174177180183186189" displayName="Carburant61518212433364851545760636645697578818487909699102105108111114117120123126129132135138141144147150153156159162165168171174177180183186189" ref="B20:H23" totalsRowShown="0" headerRowDxfId="373">
  <autoFilter ref="B20:H23" xr:uid="{00000000-0009-0000-0100-000002000000}"/>
  <tableColumns count="7">
    <tableColumn id="1" xr3:uid="{0CD15746-02F2-43E6-95F5-0DC7D134679A}" name="DATE" dataDxfId="372"/>
    <tableColumn id="12" xr3:uid="{A90C5343-1E85-49CE-9158-EF7F9CE84DA7}" name="KILOMÉTRAGE PRÉC." dataDxfId="371">
      <calculatedColumnFormula array="1">IFERROR(MAX(KilométrageDébut,IF(Carburant61518212433364851545760636645697578818487909699102105108111114117120123126129132135138141144147150153156159162165168171174177180183186189[COMPTEUR KILOMÉTRIQUE]&lt;Carburant61518212433364851545760636645697578818487909699102105108111114117120123126129132135138141144147150153156159162165168171174177180183186189[[#This Row],[COMPTEUR KILOMÉTRIQUE]],Carburant61518212433364851545760636645697578818487909699102105108111114117120123126129132135138141144147150153156159162165168171174177180183186189[COMPTEUR KILOMÉTRIQUE])),"")</calculatedColumnFormula>
    </tableColumn>
    <tableColumn id="3" xr3:uid="{0D545C38-82B2-4A75-B908-4F2BEC59A63E}" name="COÛT" dataDxfId="370" dataCellStyle="Cost"/>
    <tableColumn id="2" xr3:uid="{1236D493-9BFA-4EE9-8285-6C15C433E27F}" name="LITRES" dataCellStyle="Gallons"/>
    <tableColumn id="4" xr3:uid="{BD964BBB-A0F4-4B35-8BAA-6628307286B8}" name="COMPTEUR KILOMÉTRIQUE"/>
    <tableColumn id="9" xr3:uid="{FA365217-ACDC-44C7-9D7A-2EDDB6FA0ACA}" name="KM EFFECTUE" dataDxfId="369">
      <calculatedColumnFormula>IFERROR(Carburant61518212433364851545760636645697578818487909699102105108111114117120123126129132135138141144147150153156159162165168171174177180183186189[[#This Row],[COMPTEUR KILOMÉTRIQUE]]-Carburant61518212433364851545760636645697578818487909699102105108111114117120123126129132135138141144147150153156159162165168171174177180183186189[[#This Row],[KILOMÉTRAGE PRÉC.]],"")</calculatedColumnFormula>
    </tableColumn>
    <tableColumn id="5" xr3:uid="{14AB9E00-79FC-4ECF-970C-EEFB1AC7E0BD}" name="LITRE(S) AUX 100" dataDxfId="368">
      <calculatedColumnFormula>IFERROR(Carburant61518212433364851545760636645697578818487909699102105108111114117120123126129132135138141144147150153156159162165168171174177180183186189[[#This Row],[KM EFFECTUE]]/Carburant61518212433364851545760636645697578818487909699102105108111114117120123126129132135138141144147150153156159162165168171174177180183186189[[#This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4DB7BD8A-5514-41FE-8F90-E8C9504F50FB}" name="Remboursements716192225343749525558616467467076798285889197100103106109112115118121124127130133136139142145148151154157160163166169172175178181184187190" displayName="Remboursements716192225343749525558616467467076798285889197100103106109112115118121124127130133136139142145148151154157160163166169172175178181184187190" ref="B38:G40" totalsRowShown="0" headerRowDxfId="367">
  <autoFilter ref="B38:G40" xr:uid="{00000000-0009-0000-0100-000003000000}"/>
  <tableColumns count="6">
    <tableColumn id="1" xr3:uid="{8C7D88C7-6FCA-469B-8D12-ED444FEB51CC}" name="DATE" dataDxfId="366"/>
    <tableColumn id="2" xr3:uid="{C6BFFC69-DD40-4F55-8AD4-897B535FE75B}" name="ÉLÉMENT"/>
    <tableColumn id="3" xr3:uid="{FEEC66FB-F1DA-42A1-8377-37859F5A71FA}" name="MONTANT" dataDxfId="365"/>
    <tableColumn id="4" xr3:uid="{012060B6-338A-4B02-A42E-67493F3F8E10}" name="Colonne1"/>
    <tableColumn id="6" xr3:uid="{F3030AD9-CFD9-4A3D-95B5-9A6C3CAE1B17}" name="REMARQUES"/>
    <tableColumn id="5" xr3:uid="{81654A73-4E58-434E-9D46-BCC377A20B5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8F563AE2-05B5-4A43-9D73-A8201059817F}" name="Entretien51417202332354750535659626544687477808386899598101104107110113116119122125128131134137140143146149152155158161164167170173176179182185188191" displayName="Entretien51417202332354750535659626544687477808386899598101104107110113116119122125128131134137140143146149152155158161164167170173176179182185188191" ref="B29:G32" totalsRowShown="0" headerRowDxfId="364">
  <autoFilter ref="B29:G32" xr:uid="{00000000-0009-0000-0100-000001000000}"/>
  <tableColumns count="6">
    <tableColumn id="1" xr3:uid="{ABCB5527-6D08-45E6-9E68-F97142BA648A}" name="DATE" dataDxfId="363"/>
    <tableColumn id="2" xr3:uid="{E4A5BADC-FDBA-4F77-B89E-461A2E718B4A}" name="ÉLÉMENT"/>
    <tableColumn id="3" xr3:uid="{02090999-A5DA-4056-8D4D-A0CD3AF02A7F}" name="COÛT" dataDxfId="362"/>
    <tableColumn id="4" xr3:uid="{A6769907-E743-4B13-BA10-8E8E3DC9756D}" name="Colonne1" dataCellStyle="Odom"/>
    <tableColumn id="6" xr3:uid="{09F69AEF-9E03-4831-A99C-DE92D8EB414D}" name="REMARQUES"/>
    <tableColumn id="5" xr3:uid="{65AD0BC4-6D0B-4DD3-A096-64B2F2018BFF}" name="COMPTEUR KILOMÉTRIQUE2" dataDxfId="36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276A7411-E406-4D8A-AC74-E6CB0AD0A906}" name="Carburant61518212433364851545760636645697578818487909699102105108111114117120123126129132135138141144147150153156159162165168171174177180183186189192" displayName="Carburant61518212433364851545760636645697578818487909699102105108111114117120123126129132135138141144147150153156159162165168171174177180183186189192" ref="B20:H23" totalsRowShown="0" headerRowDxfId="360">
  <autoFilter ref="B20:H23" xr:uid="{00000000-0009-0000-0100-000002000000}"/>
  <tableColumns count="7">
    <tableColumn id="1" xr3:uid="{0AA1394F-FF9D-4772-AB75-36458F0949DE}" name="DATE" dataDxfId="359"/>
    <tableColumn id="12" xr3:uid="{171AEACD-1641-4760-A575-7F23DF7083A9}" name="KILOMÉTRAGE PRÉC." dataDxfId="358">
      <calculatedColumnFormula array="1">IFERROR(MAX(KilométrageDébut,IF(Carburant61518212433364851545760636645697578818487909699102105108111114117120123126129132135138141144147150153156159162165168171174177180183186189192[COMPTEUR KILOMÉTRIQUE]&lt;Carburant61518212433364851545760636645697578818487909699102105108111114117120123126129132135138141144147150153156159162165168171174177180183186189192[[#This Row],[COMPTEUR KILOMÉTRIQUE]],Carburant61518212433364851545760636645697578818487909699102105108111114117120123126129132135138141144147150153156159162165168171174177180183186189192[COMPTEUR KILOMÉTRIQUE])),"")</calculatedColumnFormula>
    </tableColumn>
    <tableColumn id="3" xr3:uid="{7C3A1E7C-1AD1-4CB7-A174-2FA4641514AE}" name="COÛT" dataDxfId="357" dataCellStyle="Cost"/>
    <tableColumn id="2" xr3:uid="{89C2E972-9427-443D-95B6-3817630C41A4}" name="LITRES" dataCellStyle="Gallons"/>
    <tableColumn id="4" xr3:uid="{53CFB818-19AF-4690-A689-DBC6445BBC8F}" name="COMPTEUR KILOMÉTRIQUE"/>
    <tableColumn id="9" xr3:uid="{ECAA27F2-C302-4625-8F8A-03E31CC94418}" name="KM EFFECTUE" dataDxfId="356">
      <calculatedColumnFormula>IFERROR(Carburant61518212433364851545760636645697578818487909699102105108111114117120123126129132135138141144147150153156159162165168171174177180183186189192[[#This Row],[COMPTEUR KILOMÉTRIQUE]]-Carburant61518212433364851545760636645697578818487909699102105108111114117120123126129132135138141144147150153156159162165168171174177180183186189192[[#This Row],[KILOMÉTRAGE PRÉC.]],"")</calculatedColumnFormula>
    </tableColumn>
    <tableColumn id="5" xr3:uid="{8DCD6C61-827D-4945-8219-FF47D614B4D4}" name="LITRE(S) AUX 100" dataDxfId="355">
      <calculatedColumnFormula>IFERROR(Carburant61518212433364851545760636645697578818487909699102105108111114117120123126129132135138141144147150153156159162165168171174177180183186189192[[#This Row],[KM EFFECTUE]]/Carburant61518212433364851545760636645697578818487909699102105108111114117120123126129132135138141144147150153156159162165168171174177180183186189192[[#This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25BF3E1B-36F8-4FDE-A99F-1D1353277B7D}" name="Remboursements716192225343749525558616467467076798285889197100103106109112115118121124127130133136139142145148151154157160163166169172175178181184187190193" displayName="Remboursements716192225343749525558616467467076798285889197100103106109112115118121124127130133136139142145148151154157160163166169172175178181184187190193" ref="B38:G40" totalsRowShown="0" headerRowDxfId="354">
  <autoFilter ref="B38:G40" xr:uid="{00000000-0009-0000-0100-000003000000}"/>
  <tableColumns count="6">
    <tableColumn id="1" xr3:uid="{D19DE1D1-4A7E-4E55-9E70-3FBFF935F20C}" name="DATE" dataDxfId="353"/>
    <tableColumn id="2" xr3:uid="{8D61D476-2A78-448E-B097-789074130420}" name="ÉLÉMENT"/>
    <tableColumn id="3" xr3:uid="{D1769227-D249-4A96-B8EC-677FD524DD4C}" name="MONTANT" dataDxfId="352"/>
    <tableColumn id="4" xr3:uid="{A828D425-A374-4680-9A0C-6F44B94E8D4C}" name="Colonne1"/>
    <tableColumn id="6" xr3:uid="{5100EA03-4FC3-46BD-82A6-62C4A5877BCA}" name="REMARQUES"/>
    <tableColumn id="5" xr3:uid="{549A63EB-F3BF-4E69-B12A-10CD4D01313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ntretien" displayName="Entretien" ref="B29:G32" totalsRowShown="0" headerRowDxfId="1092">
  <autoFilter ref="B29:G32" xr:uid="{00000000-0009-0000-0100-000001000000}"/>
  <tableColumns count="6">
    <tableColumn id="1" xr3:uid="{00000000-0010-0000-0000-000001000000}" name="DATE" dataDxfId="1091"/>
    <tableColumn id="2" xr3:uid="{00000000-0010-0000-0000-000002000000}" name="ÉLÉMENT"/>
    <tableColumn id="3" xr3:uid="{00000000-0010-0000-0000-000003000000}" name="COÛT" dataDxfId="1090"/>
    <tableColumn id="4" xr3:uid="{00000000-0010-0000-0000-000004000000}" name="Colonne1" dataCellStyle="Odom"/>
    <tableColumn id="6" xr3:uid="{00000000-0010-0000-0000-000006000000}" name="REMARQUES"/>
    <tableColumn id="5" xr3:uid="{65B4EABA-D9B3-4196-9A55-21ACA670C15C}" name="COMPTEUR KILOMÉTRIQUE2" dataDxfId="108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5600603F-539A-46E4-8ABD-3B391B68B129}" name="Entretien51417202332354750535659626544687477808386899598101104107110113116119122125128131134137140143146149152155158161164167170173176179182185188191194" displayName="Entretien51417202332354750535659626544687477808386899598101104107110113116119122125128131134137140143146149152155158161164167170173176179182185188191194" ref="B29:G32" totalsRowShown="0" headerRowDxfId="351">
  <autoFilter ref="B29:G32" xr:uid="{00000000-0009-0000-0100-000001000000}"/>
  <tableColumns count="6">
    <tableColumn id="1" xr3:uid="{4DE7798A-BEEA-47AB-BA76-EE0098BC2C86}" name="DATE" dataDxfId="350"/>
    <tableColumn id="2" xr3:uid="{B6B55455-2782-4DC3-9F6F-012EB1F11005}" name="ÉLÉMENT"/>
    <tableColumn id="3" xr3:uid="{8AE4B676-DE49-4963-9977-7920FACD1798}" name="COÛT" dataDxfId="349"/>
    <tableColumn id="4" xr3:uid="{40F46B02-8258-4B5C-9227-DF04AD9164F8}" name="Colonne1" dataCellStyle="Odom"/>
    <tableColumn id="6" xr3:uid="{A63FBC15-7E92-43DF-AB9F-32590368D531}" name="REMARQUES"/>
    <tableColumn id="5" xr3:uid="{CB8B61A5-1A2A-47DA-B322-44F315CCE839}" name="COMPTEUR KILOMÉTRIQUE2" dataDxfId="34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A9B14764-6563-4571-ADFD-9BD37AD01D7D}" name="Carburant61518212433364851545760636645697578818487909699102105108111114117120123126129132135138141144147150153156159162165168171174177180183186189192195" displayName="Carburant61518212433364851545760636645697578818487909699102105108111114117120123126129132135138141144147150153156159162165168171174177180183186189192195" ref="B20:H23" totalsRowShown="0" headerRowDxfId="347">
  <autoFilter ref="B20:H23" xr:uid="{00000000-0009-0000-0100-000002000000}"/>
  <tableColumns count="7">
    <tableColumn id="1" xr3:uid="{30429E10-8905-4A2C-BF9B-301AC5DC537C}" name="DATE" dataDxfId="346"/>
    <tableColumn id="12" xr3:uid="{B141E884-7739-4D82-82B4-3A85C1E61990}" name="KILOMÉTRAGE PRÉC." dataDxfId="345">
      <calculatedColumnFormula array="1">IFERROR(MAX(KilométrageDébut,IF(Carburant61518212433364851545760636645697578818487909699102105108111114117120123126129132135138141144147150153156159162165168171174177180183186189192195[COMPTEUR KILOMÉTRIQUE]&lt;Carburant61518212433364851545760636645697578818487909699102105108111114117120123126129132135138141144147150153156159162165168171174177180183186189192195[[#This Row],[COMPTEUR KILOMÉTRIQUE]],Carburant61518212433364851545760636645697578818487909699102105108111114117120123126129132135138141144147150153156159162165168171174177180183186189192195[COMPTEUR KILOMÉTRIQUE])),"")</calculatedColumnFormula>
    </tableColumn>
    <tableColumn id="3" xr3:uid="{298D954B-5ACD-42D7-A14A-6EE1B528A55C}" name="COÛT" dataDxfId="344" dataCellStyle="Cost"/>
    <tableColumn id="2" xr3:uid="{1953C8F0-1C08-4D14-B4E2-1097397053CE}" name="LITRES" dataCellStyle="Gallons"/>
    <tableColumn id="4" xr3:uid="{2A3662FA-3EF6-47AA-BB5D-8714C8A0C8DB}" name="COMPTEUR KILOMÉTRIQUE"/>
    <tableColumn id="9" xr3:uid="{46EF8279-7AD6-459A-A6B5-CB544BB2245D}" name="KM EFFECTUE" dataDxfId="343">
      <calculatedColumnFormula>IFERROR(Carburant61518212433364851545760636645697578818487909699102105108111114117120123126129132135138141144147150153156159162165168171174177180183186189192195[[#This Row],[COMPTEUR KILOMÉTRIQUE]]-Carburant61518212433364851545760636645697578818487909699102105108111114117120123126129132135138141144147150153156159162165168171174177180183186189192195[[#This Row],[KILOMÉTRAGE PRÉC.]],"")</calculatedColumnFormula>
    </tableColumn>
    <tableColumn id="5" xr3:uid="{DCA68042-1791-400D-AA31-AC68420EDBC3}" name="LITRE(S) AUX 100" dataDxfId="342">
      <calculatedColumnFormula>IFERROR(Carburant61518212433364851545760636645697578818487909699102105108111114117120123126129132135138141144147150153156159162165168171174177180183186189192195[[#This Row],[KM EFFECTUE]]/Carburant61518212433364851545760636645697578818487909699102105108111114117120123126129132135138141144147150153156159162165168171174177180183186189192195[[#This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267793B1-F13F-4AC0-840C-36FA34D7F1B0}" name="Remboursements716192225343749525558616467467076798285889197100103106109112115118121124127130133136139142145148151154157160163166169172175178181184187190193196" displayName="Remboursements716192225343749525558616467467076798285889197100103106109112115118121124127130133136139142145148151154157160163166169172175178181184187190193196" ref="B38:G40" totalsRowShown="0" headerRowDxfId="341">
  <autoFilter ref="B38:G40" xr:uid="{00000000-0009-0000-0100-000003000000}"/>
  <tableColumns count="6">
    <tableColumn id="1" xr3:uid="{2470BBE9-CD67-463C-BB30-BE154F97C610}" name="DATE" dataDxfId="340"/>
    <tableColumn id="2" xr3:uid="{2DFF4F67-87DC-48D5-B980-226FB535C493}" name="ÉLÉMENT"/>
    <tableColumn id="3" xr3:uid="{A22C43CA-0C12-4D59-83DB-88F4B5C400D3}" name="MONTANT" dataDxfId="339"/>
    <tableColumn id="4" xr3:uid="{7CD6D497-A3EF-4EB0-B293-5E62BD76C554}" name="Colonne1"/>
    <tableColumn id="6" xr3:uid="{389347B9-70CA-471A-B29D-1ACB4026F695}" name="REMARQUES"/>
    <tableColumn id="5" xr3:uid="{B9F6B3A7-5794-4A6D-8B58-27FFC5F8F50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EC262EE-25CC-4E60-A035-AED27D0240EA}" name="Entretien51417202332354750535659626544687477808386899598101104107110113116119122125128131134137140143146149152155158161164167170173176179182185188191194197" displayName="Entretien51417202332354750535659626544687477808386899598101104107110113116119122125128131134137140143146149152155158161164167170173176179182185188191194197" ref="B29:G32" totalsRowShown="0" headerRowDxfId="338">
  <autoFilter ref="B29:G32" xr:uid="{00000000-0009-0000-0100-000001000000}"/>
  <tableColumns count="6">
    <tableColumn id="1" xr3:uid="{BDBB4A9D-44A6-450A-8046-86271EE260B1}" name="DATE" dataDxfId="337"/>
    <tableColumn id="2" xr3:uid="{5C6AFC9F-4AAC-4A06-A77A-B739BD54B297}" name="ÉLÉMENT"/>
    <tableColumn id="3" xr3:uid="{C45019DD-66E2-4CE2-BD13-C452875C53AE}" name="COÛT" dataDxfId="336"/>
    <tableColumn id="4" xr3:uid="{7FBB3CC3-7F8B-4528-9755-616725448E88}" name="Colonne1" dataCellStyle="Odom"/>
    <tableColumn id="6" xr3:uid="{E1E85E52-AF50-47B1-8426-0B51FCA42EF4}" name="REMARQUES"/>
    <tableColumn id="5" xr3:uid="{D5671862-B791-4879-9F36-6794747AFB4C}" name="COMPTEUR KILOMÉTRIQUE2" dataDxfId="33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3779C4D4-AF1B-4FC8-93F5-FC79D303485C}" name="Carburant61518212433364851545760636645697578818487909699102105108111114117120123126129132135138141144147150153156159162165168171174177180183186189192195198" displayName="Carburant61518212433364851545760636645697578818487909699102105108111114117120123126129132135138141144147150153156159162165168171174177180183186189192195198" ref="B20:H23" totalsRowShown="0" headerRowDxfId="334">
  <autoFilter ref="B20:H23" xr:uid="{00000000-0009-0000-0100-000002000000}"/>
  <tableColumns count="7">
    <tableColumn id="1" xr3:uid="{2008B37D-24B0-4A63-A46A-ED2F0F1749B2}" name="DATE" dataDxfId="333"/>
    <tableColumn id="12" xr3:uid="{39CB66F1-B36D-4F29-9F52-84EE141F015B}" name="KILOMÉTRAGE PRÉC." dataDxfId="332">
      <calculatedColumnFormula array="1">IFERROR(MAX(KilométrageDébut,IF(Carburant61518212433364851545760636645697578818487909699102105108111114117120123126129132135138141144147150153156159162165168171174177180183186189192195198[COMPTEUR KILOMÉTRIQUE]&lt;Carburant61518212433364851545760636645697578818487909699102105108111114117120123126129132135138141144147150153156159162165168171174177180183186189192195198[[#This Row],[COMPTEUR KILOMÉTRIQUE]],Carburant61518212433364851545760636645697578818487909699102105108111114117120123126129132135138141144147150153156159162165168171174177180183186189192195198[COMPTEUR KILOMÉTRIQUE])),"")</calculatedColumnFormula>
    </tableColumn>
    <tableColumn id="3" xr3:uid="{575744B6-84F5-4A1D-9F14-EBB447569D51}" name="COÛT" dataDxfId="331" dataCellStyle="Cost"/>
    <tableColumn id="2" xr3:uid="{140924BC-B800-4031-ADE7-0F18E73DA3B2}" name="LITRES" dataCellStyle="Gallons"/>
    <tableColumn id="4" xr3:uid="{A50BE8C1-5F57-4C82-ADB3-6C29C6BDBA88}" name="COMPTEUR KILOMÉTRIQUE"/>
    <tableColumn id="9" xr3:uid="{336DC083-01BE-4DD6-8425-8070B7B645A8}" name="KM EFFECTUE" dataDxfId="330">
      <calculatedColumnFormula>IFERROR(Carburant61518212433364851545760636645697578818487909699102105108111114117120123126129132135138141144147150153156159162165168171174177180183186189192195198[[#This Row],[COMPTEUR KILOMÉTRIQUE]]-Carburant61518212433364851545760636645697578818487909699102105108111114117120123126129132135138141144147150153156159162165168171174177180183186189192195198[[#This Row],[KILOMÉTRAGE PRÉC.]],"")</calculatedColumnFormula>
    </tableColumn>
    <tableColumn id="5" xr3:uid="{4280FA75-660C-4616-B06E-F8E3B9D4044E}" name="LITRE(S) AUX 100" dataDxfId="329">
      <calculatedColumnFormula>IFERROR(Carburant61518212433364851545760636645697578818487909699102105108111114117120123126129132135138141144147150153156159162165168171174177180183186189192195198[[#This Row],[KM EFFECTUE]]/Carburant61518212433364851545760636645697578818487909699102105108111114117120123126129132135138141144147150153156159162165168171174177180183186189192195198[[#This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2E96910E-015D-4AEF-B3F4-41F784B8253A}" name="Remboursements716192225343749525558616467467076798285889197100103106109112115118121124127130133136139142145148151154157160163166169172175178181184187190193196199" displayName="Remboursements716192225343749525558616467467076798285889197100103106109112115118121124127130133136139142145148151154157160163166169172175178181184187190193196199" ref="B38:G40" totalsRowShown="0" headerRowDxfId="328">
  <autoFilter ref="B38:G40" xr:uid="{00000000-0009-0000-0100-000003000000}"/>
  <tableColumns count="6">
    <tableColumn id="1" xr3:uid="{53CA37E9-1DFC-4A23-BE4B-F5059FCAD620}" name="DATE" dataDxfId="327"/>
    <tableColumn id="2" xr3:uid="{2A4EBA6C-78B5-4987-A6F4-75A95D41F88B}" name="ÉLÉMENT"/>
    <tableColumn id="3" xr3:uid="{C629B320-FBD4-4A8C-A077-DE2D24DE4D44}" name="MONTANT" dataDxfId="326"/>
    <tableColumn id="4" xr3:uid="{1AFDDE8E-1157-4FD0-A586-F0A9E5961D9D}" name="Colonne1"/>
    <tableColumn id="6" xr3:uid="{0B3F0B99-7268-4308-A2FA-4FBAF8D0D077}" name="REMARQUES"/>
    <tableColumn id="5" xr3:uid="{9A540FA3-0361-4229-88D9-5EFEB6719756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4D7122BB-8A4A-4E04-8DF9-185D1F706FEE}" name="Entretien51417202332354750535659626544687477808386899598101104107110113116119122125128131134137140143146149152155158161164167170173176179182185188191194197200" displayName="Entretien51417202332354750535659626544687477808386899598101104107110113116119122125128131134137140143146149152155158161164167170173176179182185188191194197200" ref="B29:G32" totalsRowShown="0" headerRowDxfId="325">
  <autoFilter ref="B29:G32" xr:uid="{00000000-0009-0000-0100-000001000000}"/>
  <tableColumns count="6">
    <tableColumn id="1" xr3:uid="{FE7B230B-6CAA-4ED7-A8CE-5C4D58CCEE09}" name="DATE" dataDxfId="324"/>
    <tableColumn id="2" xr3:uid="{67328C16-70DD-4450-9191-23AFDBDB312E}" name="ÉLÉMENT"/>
    <tableColumn id="3" xr3:uid="{904D7FCA-4379-4DCB-83FA-0E1516B86EC5}" name="COÛT" dataDxfId="323"/>
    <tableColumn id="4" xr3:uid="{0F1D8730-4D28-41FB-91F5-F7F0ED22E86B}" name="Colonne1" dataCellStyle="Odom"/>
    <tableColumn id="6" xr3:uid="{E1C49D4B-FF6A-4809-86A8-EA02931711A1}" name="REMARQUES"/>
    <tableColumn id="5" xr3:uid="{EBAB8EAC-C4CF-4702-954D-18F4221A7D51}" name="COMPTEUR KILOMÉTRIQUE2" dataDxfId="32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270917FE-9874-4958-A3CB-8E84F1BE34E1}" name="Carburant61518212433364851545760636645697578818487909699102105108111114117120123126129132135138141144147150153156159162165168171174177180183186189192195198201" displayName="Carburant61518212433364851545760636645697578818487909699102105108111114117120123126129132135138141144147150153156159162165168171174177180183186189192195198201" ref="B20:H23" totalsRowShown="0" headerRowDxfId="321">
  <autoFilter ref="B20:H23" xr:uid="{00000000-0009-0000-0100-000002000000}"/>
  <tableColumns count="7">
    <tableColumn id="1" xr3:uid="{AB414721-1934-49B1-9DE3-76BE2BE1DCBD}" name="DATE" dataDxfId="320"/>
    <tableColumn id="12" xr3:uid="{E9EE0C7C-B8FA-4935-8CE7-FFA283C6C314}" name="KILOMÉTRAGE PRÉC." dataDxfId="319">
      <calculatedColumnFormula array="1">IFERROR(MAX(KilométrageDébut,IF(Carburant61518212433364851545760636645697578818487909699102105108111114117120123126129132135138141144147150153156159162165168171174177180183186189192195198201[COMPTEUR KILOMÉTRIQUE]&lt;Carburant61518212433364851545760636645697578818487909699102105108111114117120123126129132135138141144147150153156159162165168171174177180183186189192195198201[[#This Row],[COMPTEUR KILOMÉTRIQUE]],Carburant61518212433364851545760636645697578818487909699102105108111114117120123126129132135138141144147150153156159162165168171174177180183186189192195198201[COMPTEUR KILOMÉTRIQUE])),"")</calculatedColumnFormula>
    </tableColumn>
    <tableColumn id="3" xr3:uid="{B547720D-A29E-4F20-93AC-7EDFACE2CBFC}" name="COÛT" dataDxfId="318" dataCellStyle="Cost"/>
    <tableColumn id="2" xr3:uid="{9704D337-5630-43AA-B67F-D640F80764B2}" name="LITRES" dataCellStyle="Gallons"/>
    <tableColumn id="4" xr3:uid="{021FEF42-CEF1-4170-92C8-854345CA427A}" name="COMPTEUR KILOMÉTRIQUE"/>
    <tableColumn id="9" xr3:uid="{6C57C890-DC1E-4727-B738-9F5D9C06C91D}" name="KM EFFECTUE" dataDxfId="317">
      <calculatedColumnFormula>IFERROR(Carburant61518212433364851545760636645697578818487909699102105108111114117120123126129132135138141144147150153156159162165168171174177180183186189192195198201[[#This Row],[COMPTEUR KILOMÉTRIQUE]]-Carburant61518212433364851545760636645697578818487909699102105108111114117120123126129132135138141144147150153156159162165168171174177180183186189192195198201[[#This Row],[KILOMÉTRAGE PRÉC.]],"")</calculatedColumnFormula>
    </tableColumn>
    <tableColumn id="5" xr3:uid="{5D1C5BA6-344B-417F-AA20-50BF12BDF48F}" name="LITRE(S) AUX 100" dataDxfId="316">
      <calculatedColumnFormula>IFERROR(Carburant61518212433364851545760636645697578818487909699102105108111114117120123126129132135138141144147150153156159162165168171174177180183186189192195198201[[#This Row],[KM EFFECTUE]]/Carburant61518212433364851545760636645697578818487909699102105108111114117120123126129132135138141144147150153156159162165168171174177180183186189192195198201[[#This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ECE4361-E557-427D-9A7F-9CB858D4F0AD}" name="Remboursements716192225343749525558616467467076798285889197100103106109112115118121124127130133136139142145148151154157160163166169172175178181184187190193196199202" displayName="Remboursements716192225343749525558616467467076798285889197100103106109112115118121124127130133136139142145148151154157160163166169172175178181184187190193196199202" ref="B38:G40" totalsRowShown="0" headerRowDxfId="315">
  <autoFilter ref="B38:G40" xr:uid="{00000000-0009-0000-0100-000003000000}"/>
  <tableColumns count="6">
    <tableColumn id="1" xr3:uid="{23A40DCD-9F54-49C0-A098-0A84A86DA6A7}" name="DATE" dataDxfId="314"/>
    <tableColumn id="2" xr3:uid="{04B5433E-F3D6-4CEB-B3A7-DC0BB95FEAC9}" name="ÉLÉMENT"/>
    <tableColumn id="3" xr3:uid="{57AF3494-51A1-40B9-B43B-B737C504F7AD}" name="MONTANT" dataDxfId="313"/>
    <tableColumn id="4" xr3:uid="{1C557515-3F07-4C7C-B4F2-002DA94AA9F1}" name="Colonne1"/>
    <tableColumn id="6" xr3:uid="{28AD40F2-8E52-4795-B9E6-E9C4033BC567}" name="REMARQUES"/>
    <tableColumn id="5" xr3:uid="{814E27CB-270A-483C-BE40-C37CA5D729D1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6B4C09E7-B119-4568-BBA8-A13C5BF940BC}" name="Entretien51417202332354750535659626544687477808386899598101104107110113116119122125128131134137140143146149152155158161164167170173176179182185188191194197200215" displayName="Entretien51417202332354750535659626544687477808386899598101104107110113116119122125128131134137140143146149152155158161164167170173176179182185188191194197200215" ref="B29:G32" totalsRowShown="0" headerRowDxfId="312">
  <autoFilter ref="B29:G32" xr:uid="{00000000-0009-0000-0100-000001000000}"/>
  <tableColumns count="6">
    <tableColumn id="1" xr3:uid="{EA8CE0E9-BB28-48F2-8198-4703DE08DCFE}" name="DATE" dataDxfId="311"/>
    <tableColumn id="2" xr3:uid="{197170DF-F0D7-48D5-9038-11D3691CC133}" name="ÉLÉMENT"/>
    <tableColumn id="3" xr3:uid="{ABB13F71-8B9C-4ECB-A16A-BDC02634D933}" name="COÛT" dataDxfId="310"/>
    <tableColumn id="4" xr3:uid="{C6106BBF-B85F-4605-803C-4D0BDB130C04}" name="Colonne1" dataCellStyle="Odom"/>
    <tableColumn id="6" xr3:uid="{5A8CA715-0C1E-4A22-919C-92F9CF9490D2}" name="REMARQUES"/>
    <tableColumn id="5" xr3:uid="{60DF9692-F15F-4C1D-BAA3-631D6C490CF3}" name="COMPTEUR KILOMÉTRIQUE2" dataDxfId="30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AAF0D4-94CF-48BB-B3C6-E6BEE8566454}" name="Carburant912" displayName="Carburant912" ref="B20:H23" totalsRowShown="0" headerRowDxfId="1166">
  <autoFilter ref="B20:H23" xr:uid="{00000000-0009-0000-0100-000002000000}"/>
  <tableColumns count="7">
    <tableColumn id="1" xr3:uid="{BC96BD55-4FB9-4F18-8D0E-82685A328352}" name="DATE" dataDxfId="1165"/>
    <tableColumn id="12" xr3:uid="{A51CC47A-72D3-4B62-B7CE-CB7D04B11419}" name="KILOMÉTRAGE PRÉC." dataDxfId="1164">
      <calculatedColumnFormula array="1">IFERROR(MAX(KilométrageDébut,IF(Carburant912[COMPTEUR KILOMÉTRIQUE]&lt;Carburant912[[#This Row],[COMPTEUR KILOMÉTRIQUE]],Carburant912[COMPTEUR KILOMÉTRIQUE])),"")</calculatedColumnFormula>
    </tableColumn>
    <tableColumn id="3" xr3:uid="{5688AF4D-D4A1-4D9B-A595-07B77025DB30}" name="COÛT" dataDxfId="1163" dataCellStyle="Cost"/>
    <tableColumn id="2" xr3:uid="{1A566F00-30F5-4476-8D07-F9B7C61EF059}" name="LITRES" dataCellStyle="Gallons"/>
    <tableColumn id="4" xr3:uid="{91D4A811-6635-404D-B0F5-6EC9B5ADD37D}" name="COMPTEUR KILOMÉTRIQUE"/>
    <tableColumn id="9" xr3:uid="{D86CCBD5-D238-4AE3-9D05-18DD7DA93E9A}" name="KM EFFECTUE" dataDxfId="1162">
      <calculatedColumnFormula>IFERROR(Carburant912[[#This Row],[COMPTEUR KILOMÉTRIQUE]]-Carburant912[[#This Row],[KILOMÉTRAGE PRÉC.]],"")</calculatedColumnFormula>
    </tableColumn>
    <tableColumn id="5" xr3:uid="{A7ED5E18-7E77-413B-B889-03811082528F}" name="LITRE(S) AUX 100" dataDxfId="1161">
      <calculatedColumnFormula>IFERROR(Carburant912[[#This Row],[KM EFFECTUE]]/Carburant912[[#This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arburant" displayName="Carburant" ref="B20:H23" totalsRowShown="0" headerRowDxfId="1088">
  <autoFilter ref="B20:H23" xr:uid="{00000000-0009-0000-0100-000002000000}"/>
  <tableColumns count="7">
    <tableColumn id="1" xr3:uid="{00000000-0010-0000-0100-000001000000}" name="DATE" dataDxfId="1087"/>
    <tableColumn id="12" xr3:uid="{00000000-0010-0000-0100-00000C000000}" name="KILOMÉTRAGE PRÉC." dataDxfId="1086">
      <calculatedColumnFormula array="1">IFERROR(MAX(KilométrageDébut,IF(Carburant[COMPTEUR KILOMÉTRIQUE]&lt;Carburant[[#This Row],[COMPTEUR KILOMÉTRIQUE]],Carburant[COMPTEUR KILOMÉTRIQUE])),"")</calculatedColumnFormula>
    </tableColumn>
    <tableColumn id="3" xr3:uid="{00000000-0010-0000-0100-000003000000}" name="COÛT" dataDxfId="1085" dataCellStyle="Cost"/>
    <tableColumn id="2" xr3:uid="{00000000-0010-0000-0100-000002000000}" name="LITRES" dataCellStyle="Gallons"/>
    <tableColumn id="4" xr3:uid="{00000000-0010-0000-0100-000004000000}" name="COMPTEUR KILOMÉTRIQUE"/>
    <tableColumn id="9" xr3:uid="{00000000-0010-0000-0100-000009000000}" name="KM EFFECTUE" dataDxfId="1084">
      <calculatedColumnFormula>IFERROR(Carburant[[#This Row],[COMPTEUR KILOMÉTRIQUE]]-Carburant[[#This Row],[KILOMÉTRAGE PRÉC.]],"")</calculatedColumnFormula>
    </tableColumn>
    <tableColumn id="5" xr3:uid="{00000000-0010-0000-0100-000005000000}" name="LITRE(S) AUX 100" dataDxfId="1083">
      <calculatedColumnFormula>IFERROR(Carburant[[#This Row],[KM EFFECTUE]]/Carburant[[#This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6A031081-5733-4DBE-BCD6-303DA3B8DF2A}" name="Carburant61518212433364851545760636645697578818487909699102105108111114117120123126129132135138141144147150153156159162165168171174177180183186189192195198201216" displayName="Carburant61518212433364851545760636645697578818487909699102105108111114117120123126129132135138141144147150153156159162165168171174177180183186189192195198201216" ref="B20:H23" totalsRowShown="0" headerRowDxfId="308">
  <autoFilter ref="B20:H23" xr:uid="{00000000-0009-0000-0100-000002000000}"/>
  <tableColumns count="7">
    <tableColumn id="1" xr3:uid="{35C6997C-A212-4E1B-8184-48937327AA75}" name="DATE" dataDxfId="307"/>
    <tableColumn id="12" xr3:uid="{D84BD7C9-57E2-4E7A-B534-61859A7978CC}" name="KILOMÉTRAGE PRÉC." dataDxfId="306">
      <calculatedColumnFormula array="1">IFERROR(MAX(KilométrageDébut,IF(Carburant61518212433364851545760636645697578818487909699102105108111114117120123126129132135138141144147150153156159162165168171174177180183186189192195198201216[COMPTEUR KILOMÉTRIQUE]&lt;Carburant61518212433364851545760636645697578818487909699102105108111114117120123126129132135138141144147150153156159162165168171174177180183186189192195198201216[[#This Row],[COMPTEUR KILOMÉTRIQUE]],Carburant61518212433364851545760636645697578818487909699102105108111114117120123126129132135138141144147150153156159162165168171174177180183186189192195198201216[COMPTEUR KILOMÉTRIQUE])),"")</calculatedColumnFormula>
    </tableColumn>
    <tableColumn id="3" xr3:uid="{7E501A00-6591-48E3-B3F5-92F97BCD25C0}" name="COÛT" dataDxfId="305" dataCellStyle="Cost"/>
    <tableColumn id="2" xr3:uid="{E6268A2A-CDE9-404A-A36D-0D89F08DC7B2}" name="LITRES" dataCellStyle="Gallons"/>
    <tableColumn id="4" xr3:uid="{61911A99-78AE-4F72-9973-FF2AE8390843}" name="COMPTEUR KILOMÉTRIQUE"/>
    <tableColumn id="9" xr3:uid="{C586F4E6-B530-4174-82F6-FCF92ECD1C74}" name="KM EFFECTUE" dataDxfId="304">
      <calculatedColumnFormula>IFERROR(Carburant61518212433364851545760636645697578818487909699102105108111114117120123126129132135138141144147150153156159162165168171174177180183186189192195198201216[[#This Row],[COMPTEUR KILOMÉTRIQUE]]-Carburant61518212433364851545760636645697578818487909699102105108111114117120123126129132135138141144147150153156159162165168171174177180183186189192195198201216[[#This Row],[KILOMÉTRAGE PRÉC.]],"")</calculatedColumnFormula>
    </tableColumn>
    <tableColumn id="5" xr3:uid="{24F44E0D-7CAC-431C-B95C-D1D269C29665}" name="LITRE(S) AUX 100" dataDxfId="303">
      <calculatedColumnFormula>IFERROR(Carburant61518212433364851545760636645697578818487909699102105108111114117120123126129132135138141144147150153156159162165168171174177180183186189192195198201216[[#This Row],[KM EFFECTUE]]/Carburant61518212433364851545760636645697578818487909699102105108111114117120123126129132135138141144147150153156159162165168171174177180183186189192195198201216[[#This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A79FBF76-6BCA-475D-9CE3-1EF6FDECE67C}" name="Remboursements716192225343749525558616467467076798285889197100103106109112115118121124127130133136139142145148151154157160163166169172175178181184187190193196199202217" displayName="Remboursements716192225343749525558616467467076798285889197100103106109112115118121124127130133136139142145148151154157160163166169172175178181184187190193196199202217" ref="B38:G40" totalsRowShown="0" headerRowDxfId="302">
  <autoFilter ref="B38:G40" xr:uid="{00000000-0009-0000-0100-000003000000}"/>
  <tableColumns count="6">
    <tableColumn id="1" xr3:uid="{57E7071D-19A4-4E0E-B5D9-0AE8A83400EE}" name="DATE" dataDxfId="301"/>
    <tableColumn id="2" xr3:uid="{8DBF6203-C28B-4A92-AE22-E4C5D742DD30}" name="ÉLÉMENT"/>
    <tableColumn id="3" xr3:uid="{88976936-0FF8-493F-B7EC-1F462AB5990C}" name="MONTANT" dataDxfId="300"/>
    <tableColumn id="4" xr3:uid="{0127ADE1-7C3E-432A-AF98-E3AD7D0FD3BF}" name="Colonne1"/>
    <tableColumn id="6" xr3:uid="{AA99D98D-F77B-463B-9D88-D437E2E8B782}" name="REMARQUES"/>
    <tableColumn id="5" xr3:uid="{B1922945-9195-4580-9E94-C2544ED0353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C5A14793-27CA-4BF0-8E3A-99909CD9F0C9}" name="Entretien51417202332354750535659626544687477808386899598101104107110113116119122125128131134137140143146149152155158161164167170173176179182185188191194197200203" displayName="Entretien51417202332354750535659626544687477808386899598101104107110113116119122125128131134137140143146149152155158161164167170173176179182185188191194197200203" ref="B29:G32" totalsRowShown="0" headerRowDxfId="299">
  <autoFilter ref="B29:G32" xr:uid="{00000000-0009-0000-0100-000001000000}"/>
  <tableColumns count="6">
    <tableColumn id="1" xr3:uid="{2B91F32D-ECF6-4E70-9838-06CAA59232F8}" name="DATE" dataDxfId="298"/>
    <tableColumn id="2" xr3:uid="{AEC40AA5-1BF9-4D89-8A70-976963D292C6}" name="ÉLÉMENT"/>
    <tableColumn id="3" xr3:uid="{01294EC1-ACB6-42CC-AD39-A65328530E24}" name="COÛT" dataDxfId="297"/>
    <tableColumn id="4" xr3:uid="{D81E15BE-8277-4E37-80C5-1683B6591A27}" name="Colonne1" dataCellStyle="Odom"/>
    <tableColumn id="6" xr3:uid="{726BA28D-7E2D-4900-8BC4-7C6D5BF57810}" name="REMARQUES"/>
    <tableColumn id="5" xr3:uid="{B5E85FB3-1B84-4705-B5D4-3F3648AB5F2C}" name="COMPTEUR KILOMÉTRIQUE2" dataDxfId="29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3E82E44C-81DA-446E-9055-4AE1E73F5301}" name="Carburant61518212433364851545760636645697578818487909699102105108111114117120123126129132135138141144147150153156159162165168171174177180183186189192195198201204" displayName="Carburant61518212433364851545760636645697578818487909699102105108111114117120123126129132135138141144147150153156159162165168171174177180183186189192195198201204" ref="B20:H23" totalsRowShown="0" headerRowDxfId="295">
  <autoFilter ref="B20:H23" xr:uid="{00000000-0009-0000-0100-000002000000}"/>
  <tableColumns count="7">
    <tableColumn id="1" xr3:uid="{26157BED-4908-4A4F-B04F-0421D75F02F3}" name="DATE" dataDxfId="294"/>
    <tableColumn id="12" xr3:uid="{860BEB00-B34C-463F-86C8-FDE0156820D1}" name="KILOMÉTRAGE PRÉC." dataDxfId="293">
      <calculatedColumnFormula array="1">IFERROR(MAX(KilométrageDébut,IF(Carburant61518212433364851545760636645697578818487909699102105108111114117120123126129132135138141144147150153156159162165168171174177180183186189192195198201204[COMPTEUR KILOMÉTRIQUE]&lt;Carburant61518212433364851545760636645697578818487909699102105108111114117120123126129132135138141144147150153156159162165168171174177180183186189192195198201204[[#This Row],[COMPTEUR KILOMÉTRIQUE]],Carburant61518212433364851545760636645697578818487909699102105108111114117120123126129132135138141144147150153156159162165168171174177180183186189192195198201204[COMPTEUR KILOMÉTRIQUE])),"")</calculatedColumnFormula>
    </tableColumn>
    <tableColumn id="3" xr3:uid="{082107E8-CA5C-4F9F-9E5E-E6E2E54EF9CE}" name="COÛT" dataDxfId="292" dataCellStyle="Cost"/>
    <tableColumn id="2" xr3:uid="{CFBB479A-402D-4576-B599-B5BE011FAF86}" name="LITRES" dataCellStyle="Gallons"/>
    <tableColumn id="4" xr3:uid="{53E5F6C0-BAB4-4644-9DA2-D53A54765A7C}" name="COMPTEUR KILOMÉTRIQUE"/>
    <tableColumn id="9" xr3:uid="{FB439A10-58F9-4E64-B1DA-FF57F2FDD9F2}" name="KM EFFECTUE" dataDxfId="291">
      <calculatedColumnFormula>IFERROR(Carburant61518212433364851545760636645697578818487909699102105108111114117120123126129132135138141144147150153156159162165168171174177180183186189192195198201204[[#This Row],[COMPTEUR KILOMÉTRIQUE]]-Carburant61518212433364851545760636645697578818487909699102105108111114117120123126129132135138141144147150153156159162165168171174177180183186189192195198201204[[#This Row],[KILOMÉTRAGE PRÉC.]],"")</calculatedColumnFormula>
    </tableColumn>
    <tableColumn id="5" xr3:uid="{71BE8081-406E-49C1-82F3-5703FEB9B819}" name="LITRE(S) AUX 100" dataDxfId="290">
      <calculatedColumnFormula>IFERROR(Carburant61518212433364851545760636645697578818487909699102105108111114117120123126129132135138141144147150153156159162165168171174177180183186189192195198201204[[#This Row],[KM EFFECTUE]]/Carburant61518212433364851545760636645697578818487909699102105108111114117120123126129132135138141144147150153156159162165168171174177180183186189192195198201204[[#This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34727337-6ADE-4D4C-941D-0E04A64B64DD}" name="Remboursements716192225343749525558616467467076798285889197100103106109112115118121124127130133136139142145148151154157160163166169172175178181184187190193196199202205" displayName="Remboursements716192225343749525558616467467076798285889197100103106109112115118121124127130133136139142145148151154157160163166169172175178181184187190193196199202205" ref="B38:G40" totalsRowShown="0" headerRowDxfId="289">
  <autoFilter ref="B38:G40" xr:uid="{00000000-0009-0000-0100-000003000000}"/>
  <tableColumns count="6">
    <tableColumn id="1" xr3:uid="{D401C7D2-DD64-4FC5-A322-4A25118501B3}" name="DATE" dataDxfId="288"/>
    <tableColumn id="2" xr3:uid="{5688898E-4938-4F8F-9D2A-3D4EF38DDFAA}" name="ÉLÉMENT"/>
    <tableColumn id="3" xr3:uid="{62E97D7F-EE8E-4F8C-96D6-BBE56A9405D4}" name="MONTANT" dataDxfId="287"/>
    <tableColumn id="4" xr3:uid="{8EBFC95C-FBC2-48A4-8040-FA790ADC0552}" name="Colonne1"/>
    <tableColumn id="6" xr3:uid="{43553E6E-28BC-437B-988F-36172C862465}" name="REMARQUES"/>
    <tableColumn id="5" xr3:uid="{4A06A41B-166D-4EE9-B988-9528F28A300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564383E2-7F0E-46AB-9F57-0D2E35240A24}" name="Entretien51417202332354750535659626544687477808386899598101104107110113116119122125128131134137140143146149152155158161164167170173176179182185188191194197200203206" displayName="Entretien51417202332354750535659626544687477808386899598101104107110113116119122125128131134137140143146149152155158161164167170173176179182185188191194197200203206" ref="B29:G32" totalsRowShown="0" headerRowDxfId="286">
  <autoFilter ref="B29:G32" xr:uid="{00000000-0009-0000-0100-000001000000}"/>
  <tableColumns count="6">
    <tableColumn id="1" xr3:uid="{A2E73BD2-5D86-4376-8332-15ED49AEB787}" name="DATE" dataDxfId="285"/>
    <tableColumn id="2" xr3:uid="{8E2807CC-998B-48A3-8935-1FEE6F6D99BC}" name="ÉLÉMENT"/>
    <tableColumn id="3" xr3:uid="{AC81254A-947A-4A69-BBD0-6031CA74162A}" name="COÛT" dataDxfId="284"/>
    <tableColumn id="4" xr3:uid="{06C07074-3044-47E1-9CCB-9296F57958A2}" name="Colonne1" dataCellStyle="Odom"/>
    <tableColumn id="6" xr3:uid="{8D40E577-AB4E-441B-991C-680CFCE0EEDC}" name="REMARQUES"/>
    <tableColumn id="5" xr3:uid="{0A9EC713-02B1-4AFA-A1E9-A38351A4F52D}" name="COMPTEUR KILOMÉTRIQUE2" dataDxfId="28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3DEED817-1F45-42A5-8C88-8B7F3170C6B0}" name="Carburant61518212433364851545760636645697578818487909699102105108111114117120123126129132135138141144147150153156159162165168171174177180183186189192195198201204207" displayName="Carburant61518212433364851545760636645697578818487909699102105108111114117120123126129132135138141144147150153156159162165168171174177180183186189192195198201204207" ref="B20:H23" totalsRowShown="0" headerRowDxfId="282">
  <autoFilter ref="B20:H23" xr:uid="{00000000-0009-0000-0100-000002000000}"/>
  <tableColumns count="7">
    <tableColumn id="1" xr3:uid="{CF0E6DDA-6722-4EBF-AAD4-C5EA1C7706D2}" name="DATE" dataDxfId="281"/>
    <tableColumn id="12" xr3:uid="{D9847D40-F518-4E4F-A0AC-BF213C1DEAA4}" name="KILOMÉTRAGE PRÉC." dataDxfId="280">
      <calculatedColumnFormula array="1">IFERROR(MAX(KilométrageDébut,IF(Carburant61518212433364851545760636645697578818487909699102105108111114117120123126129132135138141144147150153156159162165168171174177180183186189192195198201204207[COMPTEUR KILOMÉTRIQUE]&lt;Carburant61518212433364851545760636645697578818487909699102105108111114117120123126129132135138141144147150153156159162165168171174177180183186189192195198201204207[[#This Row],[COMPTEUR KILOMÉTRIQUE]],Carburant61518212433364851545760636645697578818487909699102105108111114117120123126129132135138141144147150153156159162165168171174177180183186189192195198201204207[COMPTEUR KILOMÉTRIQUE])),"")</calculatedColumnFormula>
    </tableColumn>
    <tableColumn id="3" xr3:uid="{57145AF9-0EC8-4E8C-841F-8AB33A9F7EB6}" name="COÛT" dataDxfId="279" dataCellStyle="Cost"/>
    <tableColumn id="2" xr3:uid="{93BE49AC-5866-4205-930C-73D4F205C2D5}" name="LITRES" dataCellStyle="Gallons"/>
    <tableColumn id="4" xr3:uid="{C8AFE8B9-768A-4C76-86BB-88407244C6B6}" name="COMPTEUR KILOMÉTRIQUE"/>
    <tableColumn id="9" xr3:uid="{28D41D4D-F951-470E-A69E-E0B04C637BA9}" name="KM EFFECTUE" dataDxfId="278">
      <calculatedColumnFormula>IFERROR(Carburant61518212433364851545760636645697578818487909699102105108111114117120123126129132135138141144147150153156159162165168171174177180183186189192195198201204207[[#This Row],[COMPTEUR KILOMÉTRIQUE]]-Carburant61518212433364851545760636645697578818487909699102105108111114117120123126129132135138141144147150153156159162165168171174177180183186189192195198201204207[[#This Row],[KILOMÉTRAGE PRÉC.]],"")</calculatedColumnFormula>
    </tableColumn>
    <tableColumn id="5" xr3:uid="{C0C338F1-23CE-407D-9295-61BBAF5F53F0}" name="LITRE(S) AUX 100" dataDxfId="277">
      <calculatedColumnFormula>IFERROR(Carburant61518212433364851545760636645697578818487909699102105108111114117120123126129132135138141144147150153156159162165168171174177180183186189192195198201204207[[#This Row],[KM EFFECTUE]]/Carburant61518212433364851545760636645697578818487909699102105108111114117120123126129132135138141144147150153156159162165168171174177180183186189192195198201204207[[#This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D2740ED5-728E-4B22-A11C-CABDE584A16C}" name="Remboursements716192225343749525558616467467076798285889197100103106109112115118121124127130133136139142145148151154157160163166169172175178181184187190193196199202205208" displayName="Remboursements716192225343749525558616467467076798285889197100103106109112115118121124127130133136139142145148151154157160163166169172175178181184187190193196199202205208" ref="B38:G40" totalsRowShown="0" headerRowDxfId="276">
  <autoFilter ref="B38:G40" xr:uid="{00000000-0009-0000-0100-000003000000}"/>
  <tableColumns count="6">
    <tableColumn id="1" xr3:uid="{EAB20F46-D77B-4C1D-91F1-5598BB446ED0}" name="DATE" dataDxfId="275"/>
    <tableColumn id="2" xr3:uid="{859AA054-0178-47B2-9F7F-F18E121D0AF9}" name="ÉLÉMENT"/>
    <tableColumn id="3" xr3:uid="{15886408-76F0-4617-B3F3-9C76A7AE2F94}" name="MONTANT" dataDxfId="274"/>
    <tableColumn id="4" xr3:uid="{AEA7CCAA-D618-4FF3-9258-DF66910AB22C}" name="Colonne1"/>
    <tableColumn id="6" xr3:uid="{24851AD3-EE13-4FA5-AE1F-C3ABFC8FBCA5}" name="REMARQUES"/>
    <tableColumn id="5" xr3:uid="{82DFBA3C-1CB0-426A-9B9C-CFD336BF9A6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66FBBC6A-1644-440F-885F-E1E7A694A8AF}" name="Entretien51417202332354750535659626544687477808386899598101104107110113116119122125128131134137140143146149152155158161164167170173176179182185188191194197200203206209" displayName="Entretien51417202332354750535659626544687477808386899598101104107110113116119122125128131134137140143146149152155158161164167170173176179182185188191194197200203206209" ref="B29:G32" totalsRowShown="0" headerRowDxfId="273">
  <autoFilter ref="B29:G32" xr:uid="{00000000-0009-0000-0100-000001000000}"/>
  <tableColumns count="6">
    <tableColumn id="1" xr3:uid="{E5AB8B37-D17C-4351-B787-808F43F69117}" name="DATE" dataDxfId="272"/>
    <tableColumn id="2" xr3:uid="{F477D7A7-9F85-4D9B-B1EC-9C35EF1EF996}" name="ÉLÉMENT"/>
    <tableColumn id="3" xr3:uid="{4C347735-991D-4D38-8E87-009A3E5F6FCA}" name="COÛT" dataDxfId="271"/>
    <tableColumn id="4" xr3:uid="{65D9C52B-F63F-4C85-BBA3-CED7CBBE280F}" name="Colonne1" dataCellStyle="Odom"/>
    <tableColumn id="6" xr3:uid="{B5F57CD2-3E3E-45EB-9126-1B84DB60F0F9}" name="REMARQUES"/>
    <tableColumn id="5" xr3:uid="{14FADCA5-45A9-4591-BA40-146A66C58496}" name="COMPTEUR KILOMÉTRIQUE2" dataDxfId="27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B7D66DE0-F3E2-490E-B9E7-83ABBA2BEEE6}" name="Carburant61518212433364851545760636645697578818487909699102105108111114117120123126129132135138141144147150153156159162165168171174177180183186189192195198201204207210" displayName="Carburant61518212433364851545760636645697578818487909699102105108111114117120123126129132135138141144147150153156159162165168171174177180183186189192195198201204207210" ref="B20:H23" totalsRowShown="0" headerRowDxfId="269">
  <autoFilter ref="B20:H23" xr:uid="{00000000-0009-0000-0100-000002000000}"/>
  <tableColumns count="7">
    <tableColumn id="1" xr3:uid="{438D6DDB-6674-4A41-AC24-595BCCBCB7AB}" name="DATE" dataDxfId="268"/>
    <tableColumn id="12" xr3:uid="{9CAD6165-FC82-435C-BA71-B76DDDEAF2D0}" name="KILOMÉTRAGE PRÉC." dataDxfId="267">
      <calculatedColumnFormula array="1">IFERROR(MAX(KilométrageDébut,IF(Carburant61518212433364851545760636645697578818487909699102105108111114117120123126129132135138141144147150153156159162165168171174177180183186189192195198201204207210[COMPTEUR KILOMÉTRIQUE]&lt;Carburant61518212433364851545760636645697578818487909699102105108111114117120123126129132135138141144147150153156159162165168171174177180183186189192195198201204207210[[#This Row],[COMPTEUR KILOMÉTRIQUE]],Carburant61518212433364851545760636645697578818487909699102105108111114117120123126129132135138141144147150153156159162165168171174177180183186189192195198201204207210[COMPTEUR KILOMÉTRIQUE])),"")</calculatedColumnFormula>
    </tableColumn>
    <tableColumn id="3" xr3:uid="{AAEF572F-6CF0-4A25-AC0E-61A6FB6000B5}" name="COÛT" dataDxfId="266" dataCellStyle="Cost"/>
    <tableColumn id="2" xr3:uid="{95B5C4BD-965A-44ED-8F37-E9ADEF302C4C}" name="LITRES" dataCellStyle="Gallons"/>
    <tableColumn id="4" xr3:uid="{45A46F24-845A-4A37-8C4F-6721BAB31027}" name="COMPTEUR KILOMÉTRIQUE"/>
    <tableColumn id="9" xr3:uid="{BA03829C-83E0-4C3A-A917-BBDCA6A1DAD9}" name="KM EFFECTUE" dataDxfId="265">
      <calculatedColumnFormula>IFERROR(Carburant61518212433364851545760636645697578818487909699102105108111114117120123126129132135138141144147150153156159162165168171174177180183186189192195198201204207210[[#This Row],[COMPTEUR KILOMÉTRIQUE]]-Carburant61518212433364851545760636645697578818487909699102105108111114117120123126129132135138141144147150153156159162165168171174177180183186189192195198201204207210[[#This Row],[KILOMÉTRAGE PRÉC.]],"")</calculatedColumnFormula>
    </tableColumn>
    <tableColumn id="5" xr3:uid="{BA856B95-B3C3-44A8-B6BD-093533A3A259}" name="LITRE(S) AUX 100" dataDxfId="264">
      <calculatedColumnFormula>IFERROR(Carburant61518212433364851545760636645697578818487909699102105108111114117120123126129132135138141144147150153156159162165168171174177180183186189192195198201204207210[[#This Row],[KM EFFECTUE]]/Carburant61518212433364851545760636645697578818487909699102105108111114117120123126129132135138141144147150153156159162165168171174177180183186189192195198201204207210[[#This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Remboursements" displayName="Remboursements" ref="B38:G40" totalsRowShown="0" headerRowDxfId="1082">
  <autoFilter ref="B38:G40" xr:uid="{00000000-0009-0000-0100-000003000000}"/>
  <tableColumns count="6">
    <tableColumn id="1" xr3:uid="{00000000-0010-0000-0200-000001000000}" name="DATE" dataDxfId="1081"/>
    <tableColumn id="2" xr3:uid="{00000000-0010-0000-0200-000002000000}" name="ÉLÉMENT"/>
    <tableColumn id="3" xr3:uid="{00000000-0010-0000-0200-000003000000}" name="MONTANT" dataDxfId="1080"/>
    <tableColumn id="4" xr3:uid="{00000000-0010-0000-0200-000004000000}" name="Colonne1"/>
    <tableColumn id="6" xr3:uid="{00000000-0010-0000-0200-000006000000}" name="REMARQUES"/>
    <tableColumn id="5" xr3:uid="{C3FAD790-3F9C-40FD-9094-64DC6B6FA69E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2840ED3F-75B6-4053-BA04-18E98B859370}" name="Remboursements716192225343749525558616467467076798285889197100103106109112115118121124127130133136139142145148151154157160163166169172175178181184187190193196199202205208211" displayName="Remboursements716192225343749525558616467467076798285889197100103106109112115118121124127130133136139142145148151154157160163166169172175178181184187190193196199202205208211" ref="B38:G40" totalsRowShown="0" headerRowDxfId="263">
  <autoFilter ref="B38:G40" xr:uid="{00000000-0009-0000-0100-000003000000}"/>
  <tableColumns count="6">
    <tableColumn id="1" xr3:uid="{1E986435-077E-4FE1-A469-FBC02724FFB9}" name="DATE" dataDxfId="262"/>
    <tableColumn id="2" xr3:uid="{7DFB85BA-CAA8-41CA-AA34-250446D47099}" name="ÉLÉMENT"/>
    <tableColumn id="3" xr3:uid="{EB13DBE5-A019-43CF-A71C-8EF5E8B30CB8}" name="MONTANT" dataDxfId="261"/>
    <tableColumn id="4" xr3:uid="{86D3DDB2-617D-4091-8C3E-4722289F21EF}" name="Colonne1"/>
    <tableColumn id="6" xr3:uid="{98C496A3-55CA-4422-BDFC-D9198A1FA17B}" name="REMARQUES"/>
    <tableColumn id="5" xr3:uid="{C501A300-58D3-4624-AF0F-982E2DFDB1CF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40560972-E650-4444-A37B-BD8EE62C6B2E}" name="Entretien51417202332354750535659626544687477808386899598101104107110113116119122125128131134137140143146149152155158161164167170173176179182185188191194197200203206209212" displayName="Entretien51417202332354750535659626544687477808386899598101104107110113116119122125128131134137140143146149152155158161164167170173176179182185188191194197200203206209212" ref="B29:G32" totalsRowShown="0" headerRowDxfId="260">
  <autoFilter ref="B29:G32" xr:uid="{00000000-0009-0000-0100-000001000000}"/>
  <tableColumns count="6">
    <tableColumn id="1" xr3:uid="{A09402E0-8998-4445-9418-019BA179D288}" name="DATE" dataDxfId="259"/>
    <tableColumn id="2" xr3:uid="{5BC7EBD1-FFDD-453E-99D0-C802192E3E33}" name="ÉLÉMENT"/>
    <tableColumn id="3" xr3:uid="{0F881B39-EB15-42B0-925B-98C3020936A1}" name="COÛT" dataDxfId="258"/>
    <tableColumn id="4" xr3:uid="{3D2FD1E7-6093-4E55-85D3-8621DEA0D43F}" name="Colonne1" dataCellStyle="Odom"/>
    <tableColumn id="6" xr3:uid="{CC9FB891-687B-4B89-B47C-5636B0D102FA}" name="REMARQUES"/>
    <tableColumn id="5" xr3:uid="{2B13CD2C-48DA-4C0E-8AED-E441F15F12F3}" name="COMPTEUR KILOMÉTRIQUE2" dataDxfId="25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5D803DB4-1FD6-446D-AF20-CE3EDB2877A8}" name="Carburant61518212433364851545760636645697578818487909699102105108111114117120123126129132135138141144147150153156159162165168171174177180183186189192195198201204207210213" displayName="Carburant61518212433364851545760636645697578818487909699102105108111114117120123126129132135138141144147150153156159162165168171174177180183186189192195198201204207210213" ref="B20:H23" totalsRowShown="0" headerRowDxfId="256">
  <autoFilter ref="B20:H23" xr:uid="{00000000-0009-0000-0100-000002000000}"/>
  <tableColumns count="7">
    <tableColumn id="1" xr3:uid="{5843A76E-412B-4EFC-8B8A-D63A4BFC77B8}" name="DATE" dataDxfId="255"/>
    <tableColumn id="12" xr3:uid="{956D6F68-37F2-413D-8526-23FA96F043F6}" name="KILOMÉTRAGE PRÉC." dataDxfId="254">
      <calculatedColumnFormula array="1">IFERROR(MAX(KilométrageDébut,IF(Carburant61518212433364851545760636645697578818487909699102105108111114117120123126129132135138141144147150153156159162165168171174177180183186189192195198201204207210213[COMPTEUR KILOMÉTRIQUE]&lt;Carburant61518212433364851545760636645697578818487909699102105108111114117120123126129132135138141144147150153156159162165168171174177180183186189192195198201204207210213[[#This Row],[COMPTEUR KILOMÉTRIQUE]],Carburant61518212433364851545760636645697578818487909699102105108111114117120123126129132135138141144147150153156159162165168171174177180183186189192195198201204207210213[COMPTEUR KILOMÉTRIQUE])),"")</calculatedColumnFormula>
    </tableColumn>
    <tableColumn id="3" xr3:uid="{66DF381D-8954-480F-8EB8-959945B153FE}" name="COÛT" dataDxfId="253" dataCellStyle="Cost"/>
    <tableColumn id="2" xr3:uid="{BEB0F1EA-3FAC-44DA-9B16-6B57A4E651FA}" name="LITRES" dataCellStyle="Gallons"/>
    <tableColumn id="4" xr3:uid="{4CBF0C3F-F881-42D5-8715-344F27D1DB6D}" name="COMPTEUR KILOMÉTRIQUE"/>
    <tableColumn id="9" xr3:uid="{228839B5-5C32-49F3-89A4-0B64425CAD43}" name="KM EFFECTUE" dataDxfId="252">
      <calculatedColumnFormula>IFERROR(Carburant61518212433364851545760636645697578818487909699102105108111114117120123126129132135138141144147150153156159162165168171174177180183186189192195198201204207210213[[#This Row],[COMPTEUR KILOMÉTRIQUE]]-Carburant61518212433364851545760636645697578818487909699102105108111114117120123126129132135138141144147150153156159162165168171174177180183186189192195198201204207210213[[#This Row],[KILOMÉTRAGE PRÉC.]],"")</calculatedColumnFormula>
    </tableColumn>
    <tableColumn id="5" xr3:uid="{E9520093-B1B1-481E-924E-27F601F76EA8}" name="LITRE(S) AUX 100" dataDxfId="251">
      <calculatedColumnFormula>IFERROR(Carburant61518212433364851545760636645697578818487909699102105108111114117120123126129132135138141144147150153156159162165168171174177180183186189192195198201204207210213[[#This Row],[KM EFFECTUE]]/Carburant61518212433364851545760636645697578818487909699102105108111114117120123126129132135138141144147150153156159162165168171174177180183186189192195198201204207210213[[#This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8ED8F915-32E4-4B19-BA5C-AAED9E10496F}" name="Remboursements716192225343749525558616467467076798285889197100103106109112115118121124127130133136139142145148151154157160163166169172175178181184187190193196199202205208211214" displayName="Remboursements716192225343749525558616467467076798285889197100103106109112115118121124127130133136139142145148151154157160163166169172175178181184187190193196199202205208211214" ref="B38:G40" totalsRowShown="0" headerRowDxfId="250">
  <autoFilter ref="B38:G40" xr:uid="{00000000-0009-0000-0100-000003000000}"/>
  <tableColumns count="6">
    <tableColumn id="1" xr3:uid="{8007106A-067F-4A15-818D-9B7660141753}" name="DATE" dataDxfId="249"/>
    <tableColumn id="2" xr3:uid="{068E618F-4CF9-40B0-AD3E-3EC2EC258DFA}" name="ÉLÉMENT"/>
    <tableColumn id="3" xr3:uid="{3F37E7B0-9D00-42C8-8752-1B929F21F67E}" name="MONTANT" dataDxfId="248"/>
    <tableColumn id="4" xr3:uid="{EB9AAC65-FEDC-44D7-8B37-D604B7A01C4E}" name="Colonne1"/>
    <tableColumn id="6" xr3:uid="{6F1A1A47-C665-4783-90C1-71A2F1F25C3A}" name="REMARQUES"/>
    <tableColumn id="5" xr3:uid="{DDB75B90-F9F3-47DB-9266-45BECB0458D0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1E2DE422-75A3-4036-9F2D-B5C1B8D5F4DB}" name="Entretien51417202332354750535659626544687477808386899598101104107110113116119122125128131134137140143146149152155158161164167170173176179182185188191194197200203206209212218" displayName="Entretien51417202332354750535659626544687477808386899598101104107110113116119122125128131134137140143146149152155158161164167170173176179182185188191194197200203206209212218" ref="B29:G32" totalsRowShown="0" headerRowDxfId="247">
  <autoFilter ref="B29:G32" xr:uid="{00000000-0009-0000-0100-000001000000}"/>
  <tableColumns count="6">
    <tableColumn id="1" xr3:uid="{08DC5BDA-76DB-4848-BFC5-AEC5DDE61FA2}" name="DATE" dataDxfId="246"/>
    <tableColumn id="2" xr3:uid="{1ED4B16B-3E55-4272-BEE7-84D7E09A31C0}" name="ÉLÉMENT"/>
    <tableColumn id="3" xr3:uid="{A0F72DCD-7A29-4F68-A17C-8DA4E4CC8426}" name="COÛT" dataDxfId="245"/>
    <tableColumn id="4" xr3:uid="{B12C5F08-58A6-4203-A3D6-237A01FCA91B}" name="Colonne1" dataCellStyle="Odom"/>
    <tableColumn id="6" xr3:uid="{46D03600-889E-4808-BDA4-7B20E9D999B5}" name="REMARQUES"/>
    <tableColumn id="5" xr3:uid="{0DE27A44-8E60-4524-87B6-B815F8302CE8}" name="COMPTEUR KILOMÉTRIQUE2" dataDxfId="24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EEA1C503-E4A8-4421-8ECA-799F41A001A6}" name="Carburant61518212433364851545760636645697578818487909699102105108111114117120123126129132135138141144147150153156159162165168171174177180183186189192195198201204207210213219" displayName="Carburant61518212433364851545760636645697578818487909699102105108111114117120123126129132135138141144147150153156159162165168171174177180183186189192195198201204207210213219" ref="B20:H23" totalsRowShown="0" headerRowDxfId="243">
  <autoFilter ref="B20:H23" xr:uid="{00000000-0009-0000-0100-000002000000}"/>
  <tableColumns count="7">
    <tableColumn id="1" xr3:uid="{083A4DD7-3DAC-4960-9B84-D68F4C211009}" name="DATE" dataDxfId="242"/>
    <tableColumn id="12" xr3:uid="{F12337BA-ACEF-4F8B-A6B1-CEC6246CF233}" name="KILOMÉTRAGE PRÉC." dataDxfId="241">
      <calculatedColumnFormula array="1">IFERROR(MAX(KilométrageDébut,IF(Carburant61518212433364851545760636645697578818487909699102105108111114117120123126129132135138141144147150153156159162165168171174177180183186189192195198201204207210213219[COMPTEUR KILOMÉTRIQUE]&lt;Carburant61518212433364851545760636645697578818487909699102105108111114117120123126129132135138141144147150153156159162165168171174177180183186189192195198201204207210213219[[#This Row],[COMPTEUR KILOMÉTRIQUE]],Carburant61518212433364851545760636645697578818487909699102105108111114117120123126129132135138141144147150153156159162165168171174177180183186189192195198201204207210213219[COMPTEUR KILOMÉTRIQUE])),"")</calculatedColumnFormula>
    </tableColumn>
    <tableColumn id="3" xr3:uid="{A860318D-9F82-4540-968E-7885F91A33F8}" name="COÛT" dataDxfId="240" dataCellStyle="Cost"/>
    <tableColumn id="2" xr3:uid="{CBDE1F05-90E4-409C-BD1B-ADD622524CD1}" name="LITRES" dataCellStyle="Gallons"/>
    <tableColumn id="4" xr3:uid="{3F3F6167-C79A-4639-8308-D58EF4194CD6}" name="COMPTEUR KILOMÉTRIQUE"/>
    <tableColumn id="9" xr3:uid="{70D88347-B553-4175-BB40-5AE690527B34}" name="KM EFFECTUE" dataDxfId="239">
      <calculatedColumnFormula>IFERROR(Carburant61518212433364851545760636645697578818487909699102105108111114117120123126129132135138141144147150153156159162165168171174177180183186189192195198201204207210213219[[#This Row],[COMPTEUR KILOMÉTRIQUE]]-Carburant61518212433364851545760636645697578818487909699102105108111114117120123126129132135138141144147150153156159162165168171174177180183186189192195198201204207210213219[[#This Row],[KILOMÉTRAGE PRÉC.]],"")</calculatedColumnFormula>
    </tableColumn>
    <tableColumn id="5" xr3:uid="{BA0C9C27-0F4A-4E7E-B86F-7B145D8F0613}" name="LITRE(S) AUX 100" dataDxfId="238">
      <calculatedColumnFormula>IFERROR(Carburant61518212433364851545760636645697578818487909699102105108111114117120123126129132135138141144147150153156159162165168171174177180183186189192195198201204207210213219[[#This Row],[KM EFFECTUE]]/Carburant61518212433364851545760636645697578818487909699102105108111114117120123126129132135138141144147150153156159162165168171174177180183186189192195198201204207210213219[[#This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A85DE055-E738-4CD7-9CC5-8967582353D0}" name="Remboursements716192225343749525558616467467076798285889197100103106109112115118121124127130133136139142145148151154157160163166169172175178181184187190193196199202205208211214220" displayName="Remboursements716192225343749525558616467467076798285889197100103106109112115118121124127130133136139142145148151154157160163166169172175178181184187190193196199202205208211214220" ref="B38:G40" totalsRowShown="0" headerRowDxfId="237">
  <autoFilter ref="B38:G40" xr:uid="{00000000-0009-0000-0100-000003000000}"/>
  <tableColumns count="6">
    <tableColumn id="1" xr3:uid="{41E768B0-0D56-4455-AE7C-2A781C4E32D1}" name="DATE" dataDxfId="236"/>
    <tableColumn id="2" xr3:uid="{F177F93E-3B74-454D-B435-858971AA62E4}" name="ÉLÉMENT"/>
    <tableColumn id="3" xr3:uid="{B7ECA4C7-A1A8-445A-8B51-CEC5039DAB49}" name="MONTANT" dataDxfId="235"/>
    <tableColumn id="4" xr3:uid="{DEDCB914-8367-485B-B36C-E2D391D79F1B}" name="Colonne1"/>
    <tableColumn id="6" xr3:uid="{59720D0D-BA01-4D82-89BC-1439F388BE2B}" name="REMARQUES"/>
    <tableColumn id="5" xr3:uid="{7B30CF39-8742-46C6-8647-738BB0347B0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5CBB3DD2-4DCC-4007-B3BD-D539638E6625}" name="Entretien51417202332354750535659626544687477808386899598101104107110113116119122125128131134137140143146149152155158161164167170173176179182185188191194197200203206209212218221" displayName="Entretien51417202332354750535659626544687477808386899598101104107110113116119122125128131134137140143146149152155158161164167170173176179182185188191194197200203206209212218221" ref="B29:G32" totalsRowShown="0" headerRowDxfId="234">
  <autoFilter ref="B29:G32" xr:uid="{00000000-0009-0000-0100-000001000000}"/>
  <tableColumns count="6">
    <tableColumn id="1" xr3:uid="{B5D457C8-90E9-4F93-A255-4E313432ADE2}" name="DATE" dataDxfId="233"/>
    <tableColumn id="2" xr3:uid="{8DBA3988-BCB7-461E-B21A-803A10E49663}" name="ÉLÉMENT"/>
    <tableColumn id="3" xr3:uid="{2C61E25E-7318-4014-B51F-F7B7CB460527}" name="COÛT" dataDxfId="232"/>
    <tableColumn id="4" xr3:uid="{936B3323-6457-4610-B7FC-ACCD97953119}" name="Colonne1" dataCellStyle="Odom"/>
    <tableColumn id="6" xr3:uid="{776EF483-9CFF-460C-B223-3E01CF5AD3A6}" name="REMARQUES"/>
    <tableColumn id="5" xr3:uid="{939C2F09-4102-4F29-A23A-4519FCBE7845}" name="COMPTEUR KILOMÉTRIQUE2" dataDxfId="23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4FFB654B-B7E2-49CA-B511-450AB712B3D5}" name="Carburant61518212433364851545760636645697578818487909699102105108111114117120123126129132135138141144147150153156159162165168171174177180183186189192195198201204207210213219222" displayName="Carburant61518212433364851545760636645697578818487909699102105108111114117120123126129132135138141144147150153156159162165168171174177180183186189192195198201204207210213219222" ref="B20:H23" totalsRowShown="0" headerRowDxfId="230">
  <autoFilter ref="B20:H23" xr:uid="{00000000-0009-0000-0100-000002000000}"/>
  <tableColumns count="7">
    <tableColumn id="1" xr3:uid="{9A14AF80-4AEE-462E-8770-FA9E5066A77F}" name="DATE" dataDxfId="229"/>
    <tableColumn id="12" xr3:uid="{81CB7A79-1E56-45F5-AC91-B419FE993E21}" name="KILOMÉTRAGE PRÉC." dataDxfId="228">
      <calculatedColumnFormula array="1">IFERROR(MAX(KilométrageDébut,IF(Carburant61518212433364851545760636645697578818487909699102105108111114117120123126129132135138141144147150153156159162165168171174177180183186189192195198201204207210213219222[COMPTEUR KILOMÉTRIQUE]&lt;Carburant61518212433364851545760636645697578818487909699102105108111114117120123126129132135138141144147150153156159162165168171174177180183186189192195198201204207210213219222[[#This Row],[COMPTEUR KILOMÉTRIQUE]],Carburant61518212433364851545760636645697578818487909699102105108111114117120123126129132135138141144147150153156159162165168171174177180183186189192195198201204207210213219222[COMPTEUR KILOMÉTRIQUE])),"")</calculatedColumnFormula>
    </tableColumn>
    <tableColumn id="3" xr3:uid="{A3BF24BC-4BFB-4CBF-BE06-B9D67E6E32AC}" name="COÛT" dataDxfId="227" dataCellStyle="Cost"/>
    <tableColumn id="2" xr3:uid="{36309089-EF05-404E-90DC-8DEC05242530}" name="LITRES" dataCellStyle="Gallons"/>
    <tableColumn id="4" xr3:uid="{6E4132B3-0011-4BE4-8A86-FDE0EC0BA337}" name="COMPTEUR KILOMÉTRIQUE"/>
    <tableColumn id="9" xr3:uid="{DC699695-74C3-4C31-B3C0-3B158CA3708D}" name="KM EFFECTUE" dataDxfId="226">
      <calculatedColumnFormula>IFERROR(Carburant61518212433364851545760636645697578818487909699102105108111114117120123126129132135138141144147150153156159162165168171174177180183186189192195198201204207210213219222[[#This Row],[COMPTEUR KILOMÉTRIQUE]]-Carburant61518212433364851545760636645697578818487909699102105108111114117120123126129132135138141144147150153156159162165168171174177180183186189192195198201204207210213219222[[#This Row],[KILOMÉTRAGE PRÉC.]],"")</calculatedColumnFormula>
    </tableColumn>
    <tableColumn id="5" xr3:uid="{4819CEE2-0067-42DE-A7C7-3E538851298A}" name="LITRE(S) AUX 100" dataDxfId="225">
      <calculatedColumnFormula>IFERROR(Carburant61518212433364851545760636645697578818487909699102105108111114117120123126129132135138141144147150153156159162165168171174177180183186189192195198201204207210213219222[[#This Row],[KM EFFECTUE]]/Carburant61518212433364851545760636645697578818487909699102105108111114117120123126129132135138141144147150153156159162165168171174177180183186189192195198201204207210213219222[[#This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43A8132E-56DA-42B3-9AE9-122611395281}" name="Remboursements716192225343749525558616467467076798285889197100103106109112115118121124127130133136139142145148151154157160163166169172175178181184187190193196199202205208211214220223" displayName="Remboursements716192225343749525558616467467076798285889197100103106109112115118121124127130133136139142145148151154157160163166169172175178181184187190193196199202205208211214220223" ref="B38:G40" totalsRowShown="0" headerRowDxfId="224">
  <autoFilter ref="B38:G40" xr:uid="{00000000-0009-0000-0100-000003000000}"/>
  <tableColumns count="6">
    <tableColumn id="1" xr3:uid="{49EFBBC0-C88B-41C8-8034-C09EE01EF85C}" name="DATE" dataDxfId="223"/>
    <tableColumn id="2" xr3:uid="{B7611C74-2F85-422D-B0A3-AA355274E69A}" name="ÉLÉMENT"/>
    <tableColumn id="3" xr3:uid="{DAD5DCEE-06BD-4337-A4BC-6AD5C858CDC7}" name="MONTANT" dataDxfId="222"/>
    <tableColumn id="4" xr3:uid="{5188501B-FE43-4A20-B4BE-39949E304258}" name="Colonne1"/>
    <tableColumn id="6" xr3:uid="{132A7CD6-4D24-4D92-9469-7058BF9073A3}" name="REMARQUES"/>
    <tableColumn id="5" xr3:uid="{FA378AD7-433C-44D9-9D54-FDB4247C520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C37FAD5-73A1-4837-8A07-A6D80FB9EE82}" name="Entretien514" displayName="Entretien514" ref="B29:G32" totalsRowShown="0" headerRowDxfId="1079">
  <autoFilter ref="B29:G32" xr:uid="{00000000-0009-0000-0100-000001000000}"/>
  <tableColumns count="6">
    <tableColumn id="1" xr3:uid="{54DF352D-12DF-4B8A-9161-048135120C8C}" name="DATE" dataDxfId="1078"/>
    <tableColumn id="2" xr3:uid="{B6B4781E-945E-42CD-9979-2F72DCF6C365}" name="ÉLÉMENT"/>
    <tableColumn id="3" xr3:uid="{575749C5-B121-49EF-B0C8-6C062B26F73A}" name="COÛT" dataDxfId="1077"/>
    <tableColumn id="4" xr3:uid="{E57A3B09-E4D0-469D-AE20-1CDD87636C3D}" name="Colonne1" dataCellStyle="Odom"/>
    <tableColumn id="6" xr3:uid="{BBBE6D29-EFFA-4D43-87C2-5F50E0601B1A}" name="REMARQUES"/>
    <tableColumn id="5" xr3:uid="{FFE196B1-1D54-4BC5-8DB1-235D9A3625F4}" name="COMPTEUR KILOMÉTRIQUE2" dataDxfId="107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DC45F983-4CB4-4395-81E6-7B0F865E68C5}" name="Entretien51417202332354750535659626544687477808386899598101104107110113116119122125128131134137140143146149152155158161164167170173176179182185188191194197200203206209212218221224" displayName="Entretien51417202332354750535659626544687477808386899598101104107110113116119122125128131134137140143146149152155158161164167170173176179182185188191194197200203206209212218221224" ref="B29:G32" totalsRowShown="0" headerRowDxfId="221">
  <autoFilter ref="B29:G32" xr:uid="{00000000-0009-0000-0100-000001000000}"/>
  <tableColumns count="6">
    <tableColumn id="1" xr3:uid="{0823FE09-D619-48CB-8009-26089D4825C1}" name="DATE" dataDxfId="220"/>
    <tableColumn id="2" xr3:uid="{5F93DA1F-A2F1-4AD6-8745-0F6BBFEC8E16}" name="ÉLÉMENT"/>
    <tableColumn id="3" xr3:uid="{4263EFF5-B734-47DE-8C15-046D1A8131AF}" name="COÛT" dataDxfId="219"/>
    <tableColumn id="4" xr3:uid="{2DA13D79-8BFD-4D75-BB96-8E0F66EBC6C2}" name="Colonne1" dataCellStyle="Odom"/>
    <tableColumn id="6" xr3:uid="{CB2FF3E7-E770-469B-8CFC-D06781BAA125}" name="REMARQUES"/>
    <tableColumn id="5" xr3:uid="{357DABF0-082B-4CB7-8838-047694986C4D}" name="COMPTEUR KILOMÉTRIQUE2" dataDxfId="21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52F12F6E-AB7A-40F3-A28A-835BB80A336E}" name="Carburant61518212433364851545760636645697578818487909699102105108111114117120123126129132135138141144147150153156159162165168171174177180183186189192195198201204207210213219222225" displayName="Carburant61518212433364851545760636645697578818487909699102105108111114117120123126129132135138141144147150153156159162165168171174177180183186189192195198201204207210213219222225" ref="B20:H23" totalsRowShown="0" headerRowDxfId="217">
  <autoFilter ref="B20:H23" xr:uid="{00000000-0009-0000-0100-000002000000}"/>
  <tableColumns count="7">
    <tableColumn id="1" xr3:uid="{15020C7E-A3C6-4FC2-9CBC-EEC2D1888B97}" name="DATE" dataDxfId="216"/>
    <tableColumn id="12" xr3:uid="{DF2269DA-465A-4E58-A0E0-CD9B369268BE}" name="KILOMÉTRAGE PRÉC." dataDxfId="215">
      <calculatedColumnFormula array="1">IFERROR(MAX(KilométrageDébut,IF(Carburant61518212433364851545760636645697578818487909699102105108111114117120123126129132135138141144147150153156159162165168171174177180183186189192195198201204207210213219222225[COMPTEUR KILOMÉTRIQUE]&lt;Carburant61518212433364851545760636645697578818487909699102105108111114117120123126129132135138141144147150153156159162165168171174177180183186189192195198201204207210213219222225[[#This Row],[COMPTEUR KILOMÉTRIQUE]],Carburant61518212433364851545760636645697578818487909699102105108111114117120123126129132135138141144147150153156159162165168171174177180183186189192195198201204207210213219222225[COMPTEUR KILOMÉTRIQUE])),"")</calculatedColumnFormula>
    </tableColumn>
    <tableColumn id="3" xr3:uid="{51673198-830F-4651-9423-16924AF63227}" name="COÛT" dataDxfId="214" dataCellStyle="Cost"/>
    <tableColumn id="2" xr3:uid="{CE7F6ABB-A6B2-4FDC-9907-E73D03055FF3}" name="LITRES" dataCellStyle="Gallons"/>
    <tableColumn id="4" xr3:uid="{8F438E35-D83F-4E6C-9A27-20A72938B9AC}" name="COMPTEUR KILOMÉTRIQUE"/>
    <tableColumn id="9" xr3:uid="{3FEE1FBB-C451-4C77-9958-BC21478A148B}" name="KM EFFECTUE" dataDxfId="213">
      <calculatedColumnFormula>IFERROR(Carburant61518212433364851545760636645697578818487909699102105108111114117120123126129132135138141144147150153156159162165168171174177180183186189192195198201204207210213219222225[[#This Row],[COMPTEUR KILOMÉTRIQUE]]-Carburant61518212433364851545760636645697578818487909699102105108111114117120123126129132135138141144147150153156159162165168171174177180183186189192195198201204207210213219222225[[#This Row],[KILOMÉTRAGE PRÉC.]],"")</calculatedColumnFormula>
    </tableColumn>
    <tableColumn id="5" xr3:uid="{93B14D53-B6EE-4909-8234-D9C73345C48B}" name="LITRE(S) AUX 100" dataDxfId="212">
      <calculatedColumnFormula>IFERROR(Carburant61518212433364851545760636645697578818487909699102105108111114117120123126129132135138141144147150153156159162165168171174177180183186189192195198201204207210213219222225[[#This Row],[KM EFFECTUE]]/Carburant61518212433364851545760636645697578818487909699102105108111114117120123126129132135138141144147150153156159162165168171174177180183186189192195198201204207210213219222225[[#This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9F7D6DD-583D-4A90-851E-804453E98BE3}" name="Remboursements716192225343749525558616467467076798285889197100103106109112115118121124127130133136139142145148151154157160163166169172175178181184187190193196199202205208211214220223226" displayName="Remboursements716192225343749525558616467467076798285889197100103106109112115118121124127130133136139142145148151154157160163166169172175178181184187190193196199202205208211214220223226" ref="B38:G40" totalsRowShown="0" headerRowDxfId="211">
  <autoFilter ref="B38:G40" xr:uid="{00000000-0009-0000-0100-000003000000}"/>
  <tableColumns count="6">
    <tableColumn id="1" xr3:uid="{2723A128-EA13-49AA-B88C-D2E08040D6C2}" name="DATE" dataDxfId="210"/>
    <tableColumn id="2" xr3:uid="{A593A701-C19D-40E2-BEFE-B023E9114250}" name="ÉLÉMENT"/>
    <tableColumn id="3" xr3:uid="{830B2009-4F0F-4EB4-A088-17ABE815E1BB}" name="MONTANT" dataDxfId="209"/>
    <tableColumn id="4" xr3:uid="{EBA6E3DE-E22C-4005-8F77-FAC8FE2C3D0F}" name="Colonne1"/>
    <tableColumn id="6" xr3:uid="{08A2588F-83CF-4205-8E7E-FCF58CEDFE24}" name="REMARQUES"/>
    <tableColumn id="5" xr3:uid="{2D23A016-4DD3-4820-B48D-F13615521C8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E5F463E2-9C4B-4697-96C3-7F76B0978FE4}" name="Entretien51417202332354750535659626544687477808386899598101104107110113116119122125128131134137140143146149152155158161164167170173176179182185188191194197200203206209212218221224227" displayName="Entretien51417202332354750535659626544687477808386899598101104107110113116119122125128131134137140143146149152155158161164167170173176179182185188191194197200203206209212218221224227" ref="B29:G32" totalsRowShown="0" headerRowDxfId="208">
  <autoFilter ref="B29:G32" xr:uid="{00000000-0009-0000-0100-000001000000}"/>
  <tableColumns count="6">
    <tableColumn id="1" xr3:uid="{0206AF78-E0AD-4BEB-A0CF-A361EB3DCE33}" name="DATE" dataDxfId="207"/>
    <tableColumn id="2" xr3:uid="{A4EA30AA-E4A3-4FEC-9BF0-8644570352A0}" name="ÉLÉMENT"/>
    <tableColumn id="3" xr3:uid="{FA659B9F-2B43-433D-9290-A4E659D15169}" name="COÛT" dataDxfId="206"/>
    <tableColumn id="4" xr3:uid="{3A72AF91-6A92-49BD-A772-D14848925A76}" name="Colonne1" dataCellStyle="Odom"/>
    <tableColumn id="6" xr3:uid="{6F3BA33C-1EDE-40AD-8286-73B14181C857}" name="REMARQUES"/>
    <tableColumn id="5" xr3:uid="{2E867A42-AFDE-4687-8757-DB79304DF995}" name="COMPTEUR KILOMÉTRIQUE2" dataDxfId="20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6F44F111-04C5-4B93-894E-859CEA6C3528}" name="Carburant61518212433364851545760636645697578818487909699102105108111114117120123126129132135138141144147150153156159162165168171174177180183186189192195198201204207210213219222225228" displayName="Carburant61518212433364851545760636645697578818487909699102105108111114117120123126129132135138141144147150153156159162165168171174177180183186189192195198201204207210213219222225228" ref="B20:H23" totalsRowShown="0" headerRowDxfId="204">
  <autoFilter ref="B20:H23" xr:uid="{00000000-0009-0000-0100-000002000000}"/>
  <tableColumns count="7">
    <tableColumn id="1" xr3:uid="{7F0A20D7-8842-467A-8B27-69A944CF5AA1}" name="DATE" dataDxfId="203"/>
    <tableColumn id="12" xr3:uid="{495767F0-72B8-4551-915D-0B8339370B7F}" name="KILOMÉTRAGE PRÉC." dataDxfId="202">
      <calculatedColumnFormula array="1">IFERROR(MAX(KilométrageDébut,IF(Carburant61518212433364851545760636645697578818487909699102105108111114117120123126129132135138141144147150153156159162165168171174177180183186189192195198201204207210213219222225228[COMPTEUR KILOMÉTRIQUE]&lt;Carburant61518212433364851545760636645697578818487909699102105108111114117120123126129132135138141144147150153156159162165168171174177180183186189192195198201204207210213219222225228[[#This Row],[COMPTEUR KILOMÉTRIQUE]],Carburant61518212433364851545760636645697578818487909699102105108111114117120123126129132135138141144147150153156159162165168171174177180183186189192195198201204207210213219222225228[COMPTEUR KILOMÉTRIQUE])),"")</calculatedColumnFormula>
    </tableColumn>
    <tableColumn id="3" xr3:uid="{BACC3A7B-ECA8-4EE8-8C2F-EAA5A1B64CFC}" name="COÛT" dataDxfId="201" dataCellStyle="Cost"/>
    <tableColumn id="2" xr3:uid="{0365285C-6BEE-4EB0-A435-49FA26684BCE}" name="LITRES" dataCellStyle="Gallons"/>
    <tableColumn id="4" xr3:uid="{B873ADA9-BA13-4B3B-9DFD-FFA3FE5C9DB2}" name="COMPTEUR KILOMÉTRIQUE"/>
    <tableColumn id="9" xr3:uid="{754BFE8E-7918-4FC9-8077-B4200354FB84}" name="KM EFFECTUE" dataDxfId="200">
      <calculatedColumnFormula>IFERROR(Carburant61518212433364851545760636645697578818487909699102105108111114117120123126129132135138141144147150153156159162165168171174177180183186189192195198201204207210213219222225228[[#This Row],[COMPTEUR KILOMÉTRIQUE]]-Carburant61518212433364851545760636645697578818487909699102105108111114117120123126129132135138141144147150153156159162165168171174177180183186189192195198201204207210213219222225228[[#This Row],[KILOMÉTRAGE PRÉC.]],"")</calculatedColumnFormula>
    </tableColumn>
    <tableColumn id="5" xr3:uid="{C594EDC1-9FCB-4598-9E2A-594CD93CBD63}" name="LITRE(S) AUX 100" dataDxfId="199">
      <calculatedColumnFormula>IFERROR(Carburant61518212433364851545760636645697578818487909699102105108111114117120123126129132135138141144147150153156159162165168171174177180183186189192195198201204207210213219222225228[[#This Row],[KM EFFECTUE]]/Carburant61518212433364851545760636645697578818487909699102105108111114117120123126129132135138141144147150153156159162165168171174177180183186189192195198201204207210213219222225228[[#This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4C3969E3-1436-44D9-BAC2-CB8DDE0A7968}" name="Remboursements716192225343749525558616467467076798285889197100103106109112115118121124127130133136139142145148151154157160163166169172175178181184187190193196199202205208211214220223226229" displayName="Remboursements716192225343749525558616467467076798285889197100103106109112115118121124127130133136139142145148151154157160163166169172175178181184187190193196199202205208211214220223226229" ref="B38:G40" totalsRowShown="0" headerRowDxfId="198">
  <autoFilter ref="B38:G40" xr:uid="{00000000-0009-0000-0100-000003000000}"/>
  <tableColumns count="6">
    <tableColumn id="1" xr3:uid="{5AE37A4A-1040-472C-BDA2-A80768A58EBB}" name="DATE" dataDxfId="197"/>
    <tableColumn id="2" xr3:uid="{BC44E7B6-4FF2-4957-9841-A0F5EEFC344B}" name="ÉLÉMENT"/>
    <tableColumn id="3" xr3:uid="{4DC4B264-7181-4971-8D30-4B77EF666EF7}" name="MONTANT" dataDxfId="196"/>
    <tableColumn id="4" xr3:uid="{A8B37615-3620-4A74-B847-49D76885D8F1}" name="Colonne1"/>
    <tableColumn id="6" xr3:uid="{0D0E4EA6-6926-49D0-8FF6-BBFC01AE75C5}" name="REMARQUES"/>
    <tableColumn id="5" xr3:uid="{F934844F-6452-40F4-801A-E40159F64A3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A44D5285-3CA6-4270-A47B-C0FCAE7972D1}" name="Entretien51417202332354750535659626544687477808386899598101104107110113116119122125128131134137140143146149152155158161164167170173176179182185188191194197200203206209212218221224227230" displayName="Entretien51417202332354750535659626544687477808386899598101104107110113116119122125128131134137140143146149152155158161164167170173176179182185188191194197200203206209212218221224227230" ref="B29:G32" totalsRowShown="0" headerRowDxfId="195">
  <autoFilter ref="B29:G32" xr:uid="{00000000-0009-0000-0100-000001000000}"/>
  <tableColumns count="6">
    <tableColumn id="1" xr3:uid="{AB6754EE-4525-482F-82BA-0F3E6AED51E7}" name="DATE" dataDxfId="194"/>
    <tableColumn id="2" xr3:uid="{0C007633-8D9D-4645-A8EC-5016395A6EB8}" name="ÉLÉMENT"/>
    <tableColumn id="3" xr3:uid="{69663405-8139-4E71-BD1F-0DC383996F8D}" name="COÛT" dataDxfId="193"/>
    <tableColumn id="4" xr3:uid="{D6C28E2D-3082-4FC3-8E8B-BE6F50FA87A0}" name="Colonne1" dataCellStyle="Odom"/>
    <tableColumn id="6" xr3:uid="{7FB0C9AD-354F-4A05-817B-95FB679A1213}" name="REMARQUES"/>
    <tableColumn id="5" xr3:uid="{4795AC8A-448E-4293-BA21-944397D85338}" name="COMPTEUR KILOMÉTRIQUE2" dataDxfId="19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B73B9C29-0A5E-4DBD-BFA9-D65381796509}" name="Carburant61518212433364851545760636645697578818487909699102105108111114117120123126129132135138141144147150153156159162165168171174177180183186189192195198201204207210213219222225228231" displayName="Carburant61518212433364851545760636645697578818487909699102105108111114117120123126129132135138141144147150153156159162165168171174177180183186189192195198201204207210213219222225228231" ref="B20:H23" totalsRowShown="0" headerRowDxfId="191">
  <autoFilter ref="B20:H23" xr:uid="{00000000-0009-0000-0100-000002000000}"/>
  <tableColumns count="7">
    <tableColumn id="1" xr3:uid="{0BF12234-5E5B-4EEE-A3F6-52262AC12072}" name="DATE" dataDxfId="190"/>
    <tableColumn id="12" xr3:uid="{F7EE3AB0-4BEE-41BF-95A8-980FD6F698E6}" name="KILOMÉTRAGE PRÉC." dataDxfId="189">
      <calculatedColumnFormula array="1">IFERROR(MAX(KilométrageDébut,IF(Carburant61518212433364851545760636645697578818487909699102105108111114117120123126129132135138141144147150153156159162165168171174177180183186189192195198201204207210213219222225228231[COMPTEUR KILOMÉTRIQUE]&lt;Carburant61518212433364851545760636645697578818487909699102105108111114117120123126129132135138141144147150153156159162165168171174177180183186189192195198201204207210213219222225228231[[#This Row],[COMPTEUR KILOMÉTRIQUE]],Carburant61518212433364851545760636645697578818487909699102105108111114117120123126129132135138141144147150153156159162165168171174177180183186189192195198201204207210213219222225228231[COMPTEUR KILOMÉTRIQUE])),"")</calculatedColumnFormula>
    </tableColumn>
    <tableColumn id="3" xr3:uid="{6A325B5A-19B7-41A3-A913-FF1C805D2260}" name="COÛT" dataDxfId="188" dataCellStyle="Cost"/>
    <tableColumn id="2" xr3:uid="{6C25E8CA-D088-4524-B4A3-7962BE18AA96}" name="LITRES" dataCellStyle="Gallons"/>
    <tableColumn id="4" xr3:uid="{B30AB7A3-04CF-4A97-9391-788002C8D4D0}" name="COMPTEUR KILOMÉTRIQUE"/>
    <tableColumn id="9" xr3:uid="{86C72672-126D-4CA5-AB8D-4EA41A50266D}" name="KM EFFECTUE" dataDxfId="187">
      <calculatedColumnFormula>IFERROR(Carburant61518212433364851545760636645697578818487909699102105108111114117120123126129132135138141144147150153156159162165168171174177180183186189192195198201204207210213219222225228231[[#This Row],[COMPTEUR KILOMÉTRIQUE]]-Carburant61518212433364851545760636645697578818487909699102105108111114117120123126129132135138141144147150153156159162165168171174177180183186189192195198201204207210213219222225228231[[#This Row],[KILOMÉTRAGE PRÉC.]],"")</calculatedColumnFormula>
    </tableColumn>
    <tableColumn id="5" xr3:uid="{EC3259EC-E9AF-42F5-B4AF-C172ED07940F}" name="LITRE(S) AUX 100" dataDxfId="186">
      <calculatedColumnFormula>IFERROR(Carburant61518212433364851545760636645697578818487909699102105108111114117120123126129132135138141144147150153156159162165168171174177180183186189192195198201204207210213219222225228231[[#This Row],[KM EFFECTUE]]/Carburant61518212433364851545760636645697578818487909699102105108111114117120123126129132135138141144147150153156159162165168171174177180183186189192195198201204207210213219222225228231[[#This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45EE0AF8-ECFB-4225-B994-C0F831A9EE9B}" name="Remboursements716192225343749525558616467467076798285889197100103106109112115118121124127130133136139142145148151154157160163166169172175178181184187190193196199202205208211214220223226229232" displayName="Remboursements716192225343749525558616467467076798285889197100103106109112115118121124127130133136139142145148151154157160163166169172175178181184187190193196199202205208211214220223226229232" ref="B38:G40" totalsRowShown="0" headerRowDxfId="185">
  <autoFilter ref="B38:G40" xr:uid="{00000000-0009-0000-0100-000003000000}"/>
  <tableColumns count="6">
    <tableColumn id="1" xr3:uid="{357888D3-E491-4D8B-8CDC-6E77E08B9960}" name="DATE" dataDxfId="184"/>
    <tableColumn id="2" xr3:uid="{F40F749D-0287-4836-A799-35F26FF6B731}" name="ÉLÉMENT"/>
    <tableColumn id="3" xr3:uid="{9D60C7DA-DCFC-4676-A0DC-EBE442E09B58}" name="MONTANT" dataDxfId="183"/>
    <tableColumn id="4" xr3:uid="{FF0C37B2-E757-4BD9-8E7B-D0533A99DCE3}" name="Colonne1"/>
    <tableColumn id="6" xr3:uid="{03AE4AA9-9C47-47AB-A2BF-843A9B86D6C5}" name="REMARQUES"/>
    <tableColumn id="5" xr3:uid="{341A3E17-3400-423D-91A1-BF3831B9340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4E003420-73BE-48D8-A874-6DE704F14EE9}" name="Entretien51417202332354750535659626544687477808386899598101104107110113116119122125128131134137140143146149152155158161164167170173176179182185188191194197200203206209212218221224227230233" displayName="Entretien51417202332354750535659626544687477808386899598101104107110113116119122125128131134137140143146149152155158161164167170173176179182185188191194197200203206209212218221224227230233" ref="B29:G32" totalsRowShown="0" headerRowDxfId="182">
  <autoFilter ref="B29:G32" xr:uid="{00000000-0009-0000-0100-000001000000}"/>
  <tableColumns count="6">
    <tableColumn id="1" xr3:uid="{1F8BFD8E-2005-4A25-BE37-B4D63DE317DB}" name="DATE" dataDxfId="181"/>
    <tableColumn id="2" xr3:uid="{54FB30DD-052A-470D-8981-B3CA2AA9B25C}" name="ÉLÉMENT"/>
    <tableColumn id="3" xr3:uid="{2CA38927-5021-4EE1-A78F-D3B2E82DE7F3}" name="COÛT" dataDxfId="180"/>
    <tableColumn id="4" xr3:uid="{11305944-38B4-4907-8A2F-3CE45AA9B3EB}" name="Colonne1" dataCellStyle="Odom"/>
    <tableColumn id="6" xr3:uid="{EEAB5A51-CF03-48D5-9F3C-5C3F3D39EA43}" name="REMARQUES"/>
    <tableColumn id="5" xr3:uid="{99929179-9F16-4657-960F-1B44D7577C0F}" name="COMPTEUR KILOMÉTRIQUE2" dataDxfId="17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2614695-6DD9-41B7-BFA9-54435BFAD4CA}" name="Carburant615" displayName="Carburant615" ref="B20:H23" totalsRowShown="0" headerRowDxfId="1075">
  <autoFilter ref="B20:H23" xr:uid="{00000000-0009-0000-0100-000002000000}"/>
  <tableColumns count="7">
    <tableColumn id="1" xr3:uid="{15647703-BC32-4E6A-A6AE-3A26754EC44F}" name="DATE" dataDxfId="1074"/>
    <tableColumn id="12" xr3:uid="{CA69D5A7-94D9-490F-9676-070DB0470F0B}" name="KILOMÉTRAGE PRÉC." dataDxfId="1073">
      <calculatedColumnFormula array="1">IFERROR(MAX(KilométrageDébut,IF(Carburant615[COMPTEUR KILOMÉTRIQUE]&lt;Carburant615[[#This Row],[COMPTEUR KILOMÉTRIQUE]],Carburant615[COMPTEUR KILOMÉTRIQUE])),"")</calculatedColumnFormula>
    </tableColumn>
    <tableColumn id="3" xr3:uid="{0C0473FC-BDE9-459F-B214-5F6F603EA8B8}" name="COÛT" dataDxfId="1072" dataCellStyle="Cost"/>
    <tableColumn id="2" xr3:uid="{661551DF-91BB-48DD-84BB-ECCBB04DC0C9}" name="LITRES" dataCellStyle="Gallons"/>
    <tableColumn id="4" xr3:uid="{F539A938-616D-4999-8A8A-8336F9DBF098}" name="COMPTEUR KILOMÉTRIQUE"/>
    <tableColumn id="9" xr3:uid="{F9E8E1AB-3D4C-49E3-B64E-06581F126A22}" name="KM EFFECTUE" dataDxfId="1071">
      <calculatedColumnFormula>IFERROR(Carburant615[[#This Row],[COMPTEUR KILOMÉTRIQUE]]-Carburant615[[#This Row],[KILOMÉTRAGE PRÉC.]],"")</calculatedColumnFormula>
    </tableColumn>
    <tableColumn id="5" xr3:uid="{3A53F2D1-15B1-4B07-857C-B0BD02A0D972}" name="LITRE(S) AUX 100" dataDxfId="1070">
      <calculatedColumnFormula>IFERROR(Carburant615[[#This Row],[KM EFFECTUE]]/Carburant615[[#This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9A366EFA-4F34-4799-A24D-1AF9C6391714}" name="Carburant61518212433364851545760636645697578818487909699102105108111114117120123126129132135138141144147150153156159162165168171174177180183186189192195198201204207210213219222225228231234" displayName="Carburant61518212433364851545760636645697578818487909699102105108111114117120123126129132135138141144147150153156159162165168171174177180183186189192195198201204207210213219222225228231234" ref="B20:H23" totalsRowShown="0" headerRowDxfId="178">
  <autoFilter ref="B20:H23" xr:uid="{00000000-0009-0000-0100-000002000000}"/>
  <tableColumns count="7">
    <tableColumn id="1" xr3:uid="{D88BDEDB-F435-48EE-AD48-2C5404F7D6BB}" name="DATE" dataDxfId="177"/>
    <tableColumn id="12" xr3:uid="{BFD8453D-A226-42AF-A31D-DECE469CAAFC}" name="KILOMÉTRAGE PRÉC." dataDxfId="176">
      <calculatedColumnFormula array="1">IFERROR(MAX(KilométrageDébut,IF(Carburant61518212433364851545760636645697578818487909699102105108111114117120123126129132135138141144147150153156159162165168171174177180183186189192195198201204207210213219222225228231234[COMPTEUR KILOMÉTRIQUE]&lt;Carburant61518212433364851545760636645697578818487909699102105108111114117120123126129132135138141144147150153156159162165168171174177180183186189192195198201204207210213219222225228231234[[#This Row],[COMPTEUR KILOMÉTRIQUE]],Carburant61518212433364851545760636645697578818487909699102105108111114117120123126129132135138141144147150153156159162165168171174177180183186189192195198201204207210213219222225228231234[COMPTEUR KILOMÉTRIQUE])),"")</calculatedColumnFormula>
    </tableColumn>
    <tableColumn id="3" xr3:uid="{7AA41880-45F9-43C1-81C8-76E87AF8CFCF}" name="COÛT" dataDxfId="175" dataCellStyle="Cost"/>
    <tableColumn id="2" xr3:uid="{5DFCD346-F1D1-45A0-92DE-CD1D5F1CBAE3}" name="LITRES" dataCellStyle="Gallons"/>
    <tableColumn id="4" xr3:uid="{A7012D7D-6DCB-41F2-BD1B-8C8FB2A1297A}" name="COMPTEUR KILOMÉTRIQUE"/>
    <tableColumn id="9" xr3:uid="{70ABB8A8-C394-4A74-88F0-0DA681145630}" name="KM EFFECTUE" dataDxfId="174">
      <calculatedColumnFormula>IFERROR(Carburant61518212433364851545760636645697578818487909699102105108111114117120123126129132135138141144147150153156159162165168171174177180183186189192195198201204207210213219222225228231234[[#This Row],[COMPTEUR KILOMÉTRIQUE]]-Carburant61518212433364851545760636645697578818487909699102105108111114117120123126129132135138141144147150153156159162165168171174177180183186189192195198201204207210213219222225228231234[[#This Row],[KILOMÉTRAGE PRÉC.]],"")</calculatedColumnFormula>
    </tableColumn>
    <tableColumn id="5" xr3:uid="{F32160EC-CF3E-4428-8F56-A5674BAECADB}" name="LITRE(S) AUX 100" dataDxfId="173">
      <calculatedColumnFormula>IFERROR(Carburant61518212433364851545760636645697578818487909699102105108111114117120123126129132135138141144147150153156159162165168171174177180183186189192195198201204207210213219222225228231234[[#This Row],[KM EFFECTUE]]/Carburant61518212433364851545760636645697578818487909699102105108111114117120123126129132135138141144147150153156159162165168171174177180183186189192195198201204207210213219222225228231234[[#This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AC93EB5B-A8CD-403D-9C13-C761B2BEAFB5}" name="Remboursements716192225343749525558616467467076798285889197100103106109112115118121124127130133136139142145148151154157160163166169172175178181184187190193196199202205208211214220223226229232235" displayName="Remboursements716192225343749525558616467467076798285889197100103106109112115118121124127130133136139142145148151154157160163166169172175178181184187190193196199202205208211214220223226229232235" ref="B38:G40" totalsRowShown="0" headerRowDxfId="172">
  <autoFilter ref="B38:G40" xr:uid="{00000000-0009-0000-0100-000003000000}"/>
  <tableColumns count="6">
    <tableColumn id="1" xr3:uid="{18C878B5-DE1B-437C-9236-D3F8BCF6AB57}" name="DATE" dataDxfId="171"/>
    <tableColumn id="2" xr3:uid="{A11C650C-B8AA-4E6C-91B5-6E88A2D3D085}" name="ÉLÉMENT"/>
    <tableColumn id="3" xr3:uid="{50AEF09B-EE5A-4F19-BA10-E75945E7D840}" name="MONTANT" dataDxfId="170"/>
    <tableColumn id="4" xr3:uid="{3410EBDF-7D94-4C8A-BE27-41F4E54D091F}" name="Colonne1"/>
    <tableColumn id="6" xr3:uid="{AC39268B-AED0-4F36-8A30-A3ADC1EB0C7E}" name="REMARQUES"/>
    <tableColumn id="5" xr3:uid="{E6E44C70-96B4-465C-937A-2CF12D0FB44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E1CAB762-97C7-4F78-9E37-EA9153156F08}" name="Entretien51417202332354750535659626544687477808386899598101104107110113116119122125128131134137140143146149152155158161164167170173176179182185188191194197200203206209212218221224227230233236" displayName="Entretien51417202332354750535659626544687477808386899598101104107110113116119122125128131134137140143146149152155158161164167170173176179182185188191194197200203206209212218221224227230233236" ref="B29:G32" totalsRowShown="0" headerRowDxfId="169">
  <autoFilter ref="B29:G32" xr:uid="{00000000-0009-0000-0100-000001000000}"/>
  <tableColumns count="6">
    <tableColumn id="1" xr3:uid="{84032B3F-FEF7-4837-B723-FD5DBD3A3317}" name="DATE" dataDxfId="168"/>
    <tableColumn id="2" xr3:uid="{D6217F81-4F1D-4FEB-A5D1-9BB3A3E3AC86}" name="ÉLÉMENT"/>
    <tableColumn id="3" xr3:uid="{86B19EAB-39EA-49AD-BB46-E3CC2958EED8}" name="COÛT" dataDxfId="167"/>
    <tableColumn id="4" xr3:uid="{B864CDB8-E2B1-42E0-8FC3-975BC0EA39A6}" name="Colonne1" dataCellStyle="Odom"/>
    <tableColumn id="6" xr3:uid="{A87808C4-7EA0-41C5-8C19-865AD9D18A77}" name="REMARQUES"/>
    <tableColumn id="5" xr3:uid="{FE20A329-6CDC-44D3-9A55-989026543B2E}" name="COMPTEUR KILOMÉTRIQUE2" dataDxfId="16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7E0C6E75-5625-4D0F-8601-57C88586E83C}" name="Carburant61518212433364851545760636645697578818487909699102105108111114117120123126129132135138141144147150153156159162165168171174177180183186189192195198201204207210213219222225228231234237" displayName="Carburant61518212433364851545760636645697578818487909699102105108111114117120123126129132135138141144147150153156159162165168171174177180183186189192195198201204207210213219222225228231234237" ref="B20:H23" totalsRowShown="0" headerRowDxfId="165">
  <autoFilter ref="B20:H23" xr:uid="{00000000-0009-0000-0100-000002000000}"/>
  <tableColumns count="7">
    <tableColumn id="1" xr3:uid="{C812943B-3882-4948-B6EE-36094CBDF708}" name="DATE" dataDxfId="164"/>
    <tableColumn id="12" xr3:uid="{68C5A9F8-4493-40F7-AA87-3EC6B9BA2E00}" name="KILOMÉTRAGE PRÉC." dataDxfId="163">
      <calculatedColumnFormula array="1">IFERROR(MAX(KilométrageDébut,IF(Carburant61518212433364851545760636645697578818487909699102105108111114117120123126129132135138141144147150153156159162165168171174177180183186189192195198201204207210213219222225228231234237[COMPTEUR KILOMÉTRIQUE]&lt;Carburant61518212433364851545760636645697578818487909699102105108111114117120123126129132135138141144147150153156159162165168171174177180183186189192195198201204207210213219222225228231234237[[#This Row],[COMPTEUR KILOMÉTRIQUE]],Carburant61518212433364851545760636645697578818487909699102105108111114117120123126129132135138141144147150153156159162165168171174177180183186189192195198201204207210213219222225228231234237[COMPTEUR KILOMÉTRIQUE])),"")</calculatedColumnFormula>
    </tableColumn>
    <tableColumn id="3" xr3:uid="{A9F0FBFC-A095-47B6-B5A2-49163421D953}" name="COÛT" dataDxfId="162" dataCellStyle="Cost"/>
    <tableColumn id="2" xr3:uid="{2B76D8FE-8C86-4A4F-BC51-D2D77196FA59}" name="LITRES" dataCellStyle="Gallons"/>
    <tableColumn id="4" xr3:uid="{E5AB751B-79FE-4D3F-85BC-CB7365723AF6}" name="COMPTEUR KILOMÉTRIQUE"/>
    <tableColumn id="9" xr3:uid="{A6B80270-BEE3-4844-8FE1-3693C498D73E}" name="KM EFFECTUE" dataDxfId="161">
      <calculatedColumnFormula>IFERROR(Carburant61518212433364851545760636645697578818487909699102105108111114117120123126129132135138141144147150153156159162165168171174177180183186189192195198201204207210213219222225228231234237[[#This Row],[COMPTEUR KILOMÉTRIQUE]]-Carburant61518212433364851545760636645697578818487909699102105108111114117120123126129132135138141144147150153156159162165168171174177180183186189192195198201204207210213219222225228231234237[[#This Row],[KILOMÉTRAGE PRÉC.]],"")</calculatedColumnFormula>
    </tableColumn>
    <tableColumn id="5" xr3:uid="{B9B6CE04-12C7-43F8-8F7D-1042C2BD284A}" name="LITRE(S) AUX 100" dataDxfId="160">
      <calculatedColumnFormula>IFERROR(Carburant61518212433364851545760636645697578818487909699102105108111114117120123126129132135138141144147150153156159162165168171174177180183186189192195198201204207210213219222225228231234237[[#This Row],[KM EFFECTUE]]/Carburant61518212433364851545760636645697578818487909699102105108111114117120123126129132135138141144147150153156159162165168171174177180183186189192195198201204207210213219222225228231234237[[#This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C0A99369-1525-44C0-85C4-87064796B126}" name="Remboursements716192225343749525558616467467076798285889197100103106109112115118121124127130133136139142145148151154157160163166169172175178181184187190193196199202205208211214220223226229232235238" displayName="Remboursements716192225343749525558616467467076798285889197100103106109112115118121124127130133136139142145148151154157160163166169172175178181184187190193196199202205208211214220223226229232235238" ref="B38:G40" totalsRowShown="0" headerRowDxfId="159">
  <autoFilter ref="B38:G40" xr:uid="{00000000-0009-0000-0100-000003000000}"/>
  <tableColumns count="6">
    <tableColumn id="1" xr3:uid="{DFC243F2-9DCE-48EE-B463-3FC766A9CFAD}" name="DATE" dataDxfId="158"/>
    <tableColumn id="2" xr3:uid="{BC8E2646-715F-4453-9E9F-BCCEA2202B22}" name="ÉLÉMENT"/>
    <tableColumn id="3" xr3:uid="{2C0E4F24-4053-4E81-807C-79EE2A2A2E1D}" name="MONTANT" dataDxfId="157"/>
    <tableColumn id="4" xr3:uid="{78516459-1DDF-4940-83AA-29491C135675}" name="Colonne1"/>
    <tableColumn id="6" xr3:uid="{0213A83B-806E-463A-95A4-3FC35D178315}" name="REMARQUES"/>
    <tableColumn id="5" xr3:uid="{331E995A-F895-4353-88FE-4830314C18C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90F48E50-34C5-44DC-85BA-17310E797BD4}" name="Entretien51417202332354750535659626544687477808386899598101104107110113116119122125128131134137140143146149152155158161164167170173176179182185188191194197200203206209212218221224227230233236239" displayName="Entretien51417202332354750535659626544687477808386899598101104107110113116119122125128131134137140143146149152155158161164167170173176179182185188191194197200203206209212218221224227230233236239" ref="B29:G32" totalsRowShown="0" headerRowDxfId="156">
  <autoFilter ref="B29:G32" xr:uid="{00000000-0009-0000-0100-000001000000}"/>
  <tableColumns count="6">
    <tableColumn id="1" xr3:uid="{1BB390F8-E7CD-47A7-B65A-71F01B23BE72}" name="DATE" dataDxfId="155"/>
    <tableColumn id="2" xr3:uid="{4B1B0795-1CA8-4CDD-8C75-08C550CB392F}" name="ÉLÉMENT"/>
    <tableColumn id="3" xr3:uid="{1CEE946C-AC5C-4C22-8725-3E647E9A8C5C}" name="COÛT" dataDxfId="154"/>
    <tableColumn id="4" xr3:uid="{7328E72D-EC05-471F-B9D2-F925AED2BAF8}" name="Colonne1" dataCellStyle="Odom"/>
    <tableColumn id="6" xr3:uid="{8C074256-ED3E-4615-90F9-A558BF0C9D43}" name="REMARQUES"/>
    <tableColumn id="5" xr3:uid="{DE2DA23F-B5C4-4B5A-9764-14FFA5629FB7}" name="COMPTEUR KILOMÉTRIQUE2" dataDxfId="15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78D8666A-A065-45B6-9441-5386D739F2ED}" name="Carburant61518212433364851545760636645697578818487909699102105108111114117120123126129132135138141144147150153156159162165168171174177180183186189192195198201204207210213219222225228231234237240" displayName="Carburant61518212433364851545760636645697578818487909699102105108111114117120123126129132135138141144147150153156159162165168171174177180183186189192195198201204207210213219222225228231234237240" ref="B20:H23" totalsRowShown="0" headerRowDxfId="152">
  <autoFilter ref="B20:H23" xr:uid="{00000000-0009-0000-0100-000002000000}"/>
  <tableColumns count="7">
    <tableColumn id="1" xr3:uid="{C24F9820-CF9F-4E44-8D52-70C8F8B742FD}" name="DATE" dataDxfId="151"/>
    <tableColumn id="12" xr3:uid="{992723FD-9956-4115-9958-09A2D8EFC2E4}" name="KILOMÉTRAGE PRÉC." dataDxfId="150">
      <calculatedColumnFormula array="1">IFERROR(MAX(KilométrageDébut,IF(Carburant61518212433364851545760636645697578818487909699102105108111114117120123126129132135138141144147150153156159162165168171174177180183186189192195198201204207210213219222225228231234237240[COMPTEUR KILOMÉTRIQUE]&lt;Carburant61518212433364851545760636645697578818487909699102105108111114117120123126129132135138141144147150153156159162165168171174177180183186189192195198201204207210213219222225228231234237240[[#This Row],[COMPTEUR KILOMÉTRIQUE]],Carburant61518212433364851545760636645697578818487909699102105108111114117120123126129132135138141144147150153156159162165168171174177180183186189192195198201204207210213219222225228231234237240[COMPTEUR KILOMÉTRIQUE])),"")</calculatedColumnFormula>
    </tableColumn>
    <tableColumn id="3" xr3:uid="{B5B3E6D2-5A78-425F-998F-B5290DFE7C12}" name="COÛT" dataDxfId="149" dataCellStyle="Cost"/>
    <tableColumn id="2" xr3:uid="{88778D82-AF24-4163-BB45-49159B269AD0}" name="LITRES" dataCellStyle="Gallons"/>
    <tableColumn id="4" xr3:uid="{5DA538EE-D057-4F74-9F9A-4BFF5366264A}" name="COMPTEUR KILOMÉTRIQUE"/>
    <tableColumn id="9" xr3:uid="{891E764E-D07D-4992-A9B9-CF40C84A2526}" name="KM EFFECTUE" dataDxfId="148">
      <calculatedColumnFormula>IFERROR(Carburant61518212433364851545760636645697578818487909699102105108111114117120123126129132135138141144147150153156159162165168171174177180183186189192195198201204207210213219222225228231234237240[[#This Row],[COMPTEUR KILOMÉTRIQUE]]-Carburant61518212433364851545760636645697578818487909699102105108111114117120123126129132135138141144147150153156159162165168171174177180183186189192195198201204207210213219222225228231234237240[[#This Row],[KILOMÉTRAGE PRÉC.]],"")</calculatedColumnFormula>
    </tableColumn>
    <tableColumn id="5" xr3:uid="{84EA2170-8E8D-46D6-9E30-23DA588F66EC}" name="LITRE(S) AUX 100" dataDxfId="147">
      <calculatedColumnFormula>IFERROR(Carburant61518212433364851545760636645697578818487909699102105108111114117120123126129132135138141144147150153156159162165168171174177180183186189192195198201204207210213219222225228231234237240[[#This Row],[KM EFFECTUE]]/Carburant61518212433364851545760636645697578818487909699102105108111114117120123126129132135138141144147150153156159162165168171174177180183186189192195198201204207210213219222225228231234237240[[#This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46061A1B-9CF7-4261-A089-009EDFB5B8CA}" name="Remboursements716192225343749525558616467467076798285889197100103106109112115118121124127130133136139142145148151154157160163166169172175178181184187190193196199202205208211214220223226229232235238241" displayName="Remboursements716192225343749525558616467467076798285889197100103106109112115118121124127130133136139142145148151154157160163166169172175178181184187190193196199202205208211214220223226229232235238241" ref="B38:G40" totalsRowShown="0" headerRowDxfId="146">
  <autoFilter ref="B38:G40" xr:uid="{00000000-0009-0000-0100-000003000000}"/>
  <tableColumns count="6">
    <tableColumn id="1" xr3:uid="{6CA02B8E-6790-4F3A-8F51-56C0C3E8E103}" name="DATE" dataDxfId="145"/>
    <tableColumn id="2" xr3:uid="{21144781-AD52-4762-9EF8-BF286D7C7F28}" name="ÉLÉMENT"/>
    <tableColumn id="3" xr3:uid="{2FAC1D66-446C-48D9-95EB-856727735988}" name="MONTANT" dataDxfId="144"/>
    <tableColumn id="4" xr3:uid="{EBF238D9-45A0-4982-8A86-643F85C90946}" name="Colonne1"/>
    <tableColumn id="6" xr3:uid="{EE2C95D6-2CAB-4EF7-9408-CE031452C72E}" name="REMARQUES"/>
    <tableColumn id="5" xr3:uid="{2BA3596F-01DB-48A8-9338-1682768C198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A436C6F8-298C-4237-AEB4-356BC51230D2}" name="Entretien51417202332354750535659626544687477808386899598101104107110113116119122125128131134137140143146149152155158161164167170173176179182185188191194197200203206209212218221224227230233236239242" displayName="Entretien51417202332354750535659626544687477808386899598101104107110113116119122125128131134137140143146149152155158161164167170173176179182185188191194197200203206209212218221224227230233236239242" ref="B29:G32" totalsRowShown="0" headerRowDxfId="143">
  <autoFilter ref="B29:G32" xr:uid="{00000000-0009-0000-0100-000001000000}"/>
  <tableColumns count="6">
    <tableColumn id="1" xr3:uid="{81FC4F5F-E5C8-442B-9BD8-8E12A2AE1444}" name="DATE" dataDxfId="142"/>
    <tableColumn id="2" xr3:uid="{CBAAB0DF-C032-4B52-AFF1-2DCEC7ECD458}" name="ÉLÉMENT"/>
    <tableColumn id="3" xr3:uid="{8A855EAE-42C8-43CC-AFA2-5A6E7B65C25F}" name="COÛT" dataDxfId="141"/>
    <tableColumn id="4" xr3:uid="{64F8D56B-2232-46DB-B326-025573A42827}" name="Colonne1" dataCellStyle="Odom"/>
    <tableColumn id="6" xr3:uid="{68E42505-6383-42D7-8523-5CB5AAAB04D4}" name="REMARQUES"/>
    <tableColumn id="5" xr3:uid="{21EC2E84-E4F0-4E7C-80C1-7B8B2A2A37D3}" name="COMPTEUR KILOMÉTRIQUE2" dataDxfId="14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ACA0D046-78FB-4C2D-80D2-528DFFD7255C}" name="Carburant61518212433364851545760636645697578818487909699102105108111114117120123126129132135138141144147150153156159162165168171174177180183186189192195198201204207210213219222225228231234237240243" displayName="Carburant61518212433364851545760636645697578818487909699102105108111114117120123126129132135138141144147150153156159162165168171174177180183186189192195198201204207210213219222225228231234237240243" ref="B20:H23" totalsRowShown="0" headerRowDxfId="139">
  <autoFilter ref="B20:H23" xr:uid="{00000000-0009-0000-0100-000002000000}"/>
  <tableColumns count="7">
    <tableColumn id="1" xr3:uid="{EFA8E7BA-7DFF-4084-A1D2-BF6A709859FC}" name="DATE" dataDxfId="138"/>
    <tableColumn id="12" xr3:uid="{CBD83D9C-FE04-492E-8B6B-EC3C2ED0F3DA}" name="KILOMÉTRAGE PRÉC." dataDxfId="137">
      <calculatedColumnFormula array="1">IFERROR(MAX(KilométrageDébut,IF(Carburant61518212433364851545760636645697578818487909699102105108111114117120123126129132135138141144147150153156159162165168171174177180183186189192195198201204207210213219222225228231234237240243[COMPTEUR KILOMÉTRIQUE]&lt;Carburant61518212433364851545760636645697578818487909699102105108111114117120123126129132135138141144147150153156159162165168171174177180183186189192195198201204207210213219222225228231234237240243[[#This Row],[COMPTEUR KILOMÉTRIQUE]],Carburant61518212433364851545760636645697578818487909699102105108111114117120123126129132135138141144147150153156159162165168171174177180183186189192195198201204207210213219222225228231234237240243[COMPTEUR KILOMÉTRIQUE])),"")</calculatedColumnFormula>
    </tableColumn>
    <tableColumn id="3" xr3:uid="{CA8A0DBA-01BE-4787-A444-99A5A18135BF}" name="COÛT" dataDxfId="136" dataCellStyle="Cost"/>
    <tableColumn id="2" xr3:uid="{A2E54D7C-5A17-4714-B74D-094101903366}" name="LITRES" dataCellStyle="Gallons"/>
    <tableColumn id="4" xr3:uid="{88C5CB6C-D99B-4CA6-B4C5-D980B1D146C5}" name="COMPTEUR KILOMÉTRIQUE"/>
    <tableColumn id="9" xr3:uid="{D49CEFE8-273B-4EC5-AEB2-87DAB1381461}" name="KM EFFECTUE" dataDxfId="135">
      <calculatedColumnFormula>IFERROR(Carburant61518212433364851545760636645697578818487909699102105108111114117120123126129132135138141144147150153156159162165168171174177180183186189192195198201204207210213219222225228231234237240243[[#This Row],[COMPTEUR KILOMÉTRIQUE]]-Carburant61518212433364851545760636645697578818487909699102105108111114117120123126129132135138141144147150153156159162165168171174177180183186189192195198201204207210213219222225228231234237240243[[#This Row],[KILOMÉTRAGE PRÉC.]],"")</calculatedColumnFormula>
    </tableColumn>
    <tableColumn id="5" xr3:uid="{A6B924DA-D65F-4AA1-B0BF-0A6E1360EDD0}" name="LITRE(S) AUX 100" dataDxfId="134">
      <calculatedColumnFormula>IFERROR(Carburant61518212433364851545760636645697578818487909699102105108111114117120123126129132135138141144147150153156159162165168171174177180183186189192195198201204207210213219222225228231234237240243[[#This Row],[KM EFFECTUE]]/Carburant61518212433364851545760636645697578818487909699102105108111114117120123126129132135138141144147150153156159162165168171174177180183186189192195198201204207210213219222225228231234237240243[[#This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A093800-1D62-4C6A-AFDF-110C651275B1}" name="Remboursements716" displayName="Remboursements716" ref="B38:G40" totalsRowShown="0" headerRowDxfId="1069">
  <autoFilter ref="B38:G40" xr:uid="{00000000-0009-0000-0100-000003000000}"/>
  <tableColumns count="6">
    <tableColumn id="1" xr3:uid="{CFCF45C7-1312-4708-9ABE-9CEDA2AF0A86}" name="DATE" dataDxfId="1068"/>
    <tableColumn id="2" xr3:uid="{6E9EE385-45DD-4789-A762-293558685F8F}" name="ÉLÉMENT"/>
    <tableColumn id="3" xr3:uid="{60A401DD-6D77-4605-A501-B9DC5019A073}" name="MONTANT" dataDxfId="1067"/>
    <tableColumn id="4" xr3:uid="{977E4E5A-B810-4194-B5A4-C516D6CF430F}" name="Colonne1"/>
    <tableColumn id="6" xr3:uid="{B9C8E2A4-5C52-456E-AC75-99DD96F87033}" name="REMARQUES"/>
    <tableColumn id="5" xr3:uid="{5FE4D437-8948-451F-9D8B-01E5626303C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59F76755-D012-4FE1-829A-F805630CB070}" name="Remboursements716192225343749525558616467467076798285889197100103106109112115118121124127130133136139142145148151154157160163166169172175178181184187190193196199202205208211214220223226229232235238241244" displayName="Remboursements716192225343749525558616467467076798285889197100103106109112115118121124127130133136139142145148151154157160163166169172175178181184187190193196199202205208211214220223226229232235238241244" ref="B38:G40" totalsRowShown="0" headerRowDxfId="133">
  <autoFilter ref="B38:G40" xr:uid="{00000000-0009-0000-0100-000003000000}"/>
  <tableColumns count="6">
    <tableColumn id="1" xr3:uid="{E74AB427-B7BB-4354-864C-8F0FFE1187B3}" name="DATE" dataDxfId="132"/>
    <tableColumn id="2" xr3:uid="{3352003B-68FA-406D-A53E-DC4A1D100CCA}" name="ÉLÉMENT"/>
    <tableColumn id="3" xr3:uid="{A7230BF2-A1CE-4089-91AA-3595E0522A76}" name="MONTANT" dataDxfId="131"/>
    <tableColumn id="4" xr3:uid="{1989BD9F-929D-4C35-9440-5E5F53D86A2F}" name="Colonne1"/>
    <tableColumn id="6" xr3:uid="{70C9634F-0E17-467A-93C1-E0A780884407}" name="REMARQUES"/>
    <tableColumn id="5" xr3:uid="{0259905B-5572-4AA9-935F-7BE6F4B1E55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D6375C30-DB92-4839-92FF-ECB8ACF0870D}" name="Entretien51417202332354750535659626544687477808386899598101104107110113116119122125128131134137140143146149152155158161164167170173176179182185188191194197200203206209212218221224227230233236239242245" displayName="Entretien51417202332354750535659626544687477808386899598101104107110113116119122125128131134137140143146149152155158161164167170173176179182185188191194197200203206209212218221224227230233236239242245" ref="B29:G32" totalsRowShown="0" headerRowDxfId="130">
  <autoFilter ref="B29:G32" xr:uid="{00000000-0009-0000-0100-000001000000}"/>
  <tableColumns count="6">
    <tableColumn id="1" xr3:uid="{D4E19B40-E8C6-4E0E-B438-2649659FA577}" name="DATE" dataDxfId="129"/>
    <tableColumn id="2" xr3:uid="{3402CD24-AEA9-433E-8EA5-DE55E7220EC2}" name="ÉLÉMENT"/>
    <tableColumn id="3" xr3:uid="{72BF8C16-4C1D-44DE-A7EB-4463D97EA7BF}" name="COÛT" dataDxfId="128"/>
    <tableColumn id="4" xr3:uid="{07843989-4DC0-4282-AF03-0AE6D1423498}" name="Colonne1" dataCellStyle="Odom"/>
    <tableColumn id="6" xr3:uid="{5A9B1762-FD59-418D-9E89-A5203B045B25}" name="REMARQUES"/>
    <tableColumn id="5" xr3:uid="{2E2E64CF-4A4F-43B7-9F14-DC9E7CF2E331}" name="COMPTEUR KILOMÉTRIQUE2" dataDxfId="12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89B504DF-F1F1-462D-A6FE-2CB9071176EB}" name="Carburant61518212433364851545760636645697578818487909699102105108111114117120123126129132135138141144147150153156159162165168171174177180183186189192195198201204207210213219222225228231234237240243246" displayName="Carburant61518212433364851545760636645697578818487909699102105108111114117120123126129132135138141144147150153156159162165168171174177180183186189192195198201204207210213219222225228231234237240243246" ref="B20:H23" totalsRowShown="0" headerRowDxfId="126">
  <autoFilter ref="B20:H23" xr:uid="{00000000-0009-0000-0100-000002000000}"/>
  <tableColumns count="7">
    <tableColumn id="1" xr3:uid="{46D4A29F-8C8B-4AE2-BF36-BC8A723FB940}" name="DATE" dataDxfId="125"/>
    <tableColumn id="12" xr3:uid="{9C3B4C4B-5146-4AFA-9670-F66B62999E2F}" name="KILOMÉTRAGE PRÉC." dataDxfId="124">
      <calculatedColumnFormula array="1">IFERROR(MAX(KilométrageDébut,IF(Carburant61518212433364851545760636645697578818487909699102105108111114117120123126129132135138141144147150153156159162165168171174177180183186189192195198201204207210213219222225228231234237240243246[COMPTEUR KILOMÉTRIQUE]&lt;Carburant61518212433364851545760636645697578818487909699102105108111114117120123126129132135138141144147150153156159162165168171174177180183186189192195198201204207210213219222225228231234237240243246[[#This Row],[COMPTEUR KILOMÉTRIQUE]],Carburant61518212433364851545760636645697578818487909699102105108111114117120123126129132135138141144147150153156159162165168171174177180183186189192195198201204207210213219222225228231234237240243246[COMPTEUR KILOMÉTRIQUE])),"")</calculatedColumnFormula>
    </tableColumn>
    <tableColumn id="3" xr3:uid="{11571468-06F0-44EC-94DA-4197FB355A26}" name="COÛT" dataDxfId="123" dataCellStyle="Cost"/>
    <tableColumn id="2" xr3:uid="{2353DE5B-1071-4B53-8213-11E827897BE5}" name="LITRES" dataCellStyle="Gallons"/>
    <tableColumn id="4" xr3:uid="{5B25C847-51D2-4FF7-97A7-9BE928862D36}" name="COMPTEUR KILOMÉTRIQUE"/>
    <tableColumn id="9" xr3:uid="{54D90288-F907-4469-9896-FADB8B91C44F}" name="KM EFFECTUE" dataDxfId="122">
      <calculatedColumnFormula>IFERROR(Carburant61518212433364851545760636645697578818487909699102105108111114117120123126129132135138141144147150153156159162165168171174177180183186189192195198201204207210213219222225228231234237240243246[[#This Row],[COMPTEUR KILOMÉTRIQUE]]-Carburant61518212433364851545760636645697578818487909699102105108111114117120123126129132135138141144147150153156159162165168171174177180183186189192195198201204207210213219222225228231234237240243246[[#This Row],[KILOMÉTRAGE PRÉC.]],"")</calculatedColumnFormula>
    </tableColumn>
    <tableColumn id="5" xr3:uid="{A634711D-EF08-449A-AAD8-890E95D7A910}" name="LITRE(S) AUX 100" dataDxfId="121">
      <calculatedColumnFormula>IFERROR(Carburant61518212433364851545760636645697578818487909699102105108111114117120123126129132135138141144147150153156159162165168171174177180183186189192195198201204207210213219222225228231234237240243246[[#This Row],[KM EFFECTUE]]/Carburant61518212433364851545760636645697578818487909699102105108111114117120123126129132135138141144147150153156159162165168171174177180183186189192195198201204207210213219222225228231234237240243246[[#This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8B9989DF-281E-4677-AE04-0C004769BF58}" name="Remboursements716192225343749525558616467467076798285889197100103106109112115118121124127130133136139142145148151154157160163166169172175178181184187190193196199202205208211214220223226229232235238241244247" displayName="Remboursements716192225343749525558616467467076798285889197100103106109112115118121124127130133136139142145148151154157160163166169172175178181184187190193196199202205208211214220223226229232235238241244247" ref="B38:G40" totalsRowShown="0" headerRowDxfId="120">
  <autoFilter ref="B38:G40" xr:uid="{00000000-0009-0000-0100-000003000000}"/>
  <tableColumns count="6">
    <tableColumn id="1" xr3:uid="{73F72C0A-24FF-4048-B3AB-D1B8F87CD27C}" name="DATE" dataDxfId="119"/>
    <tableColumn id="2" xr3:uid="{64DC311F-2467-424C-BDC8-B558D3982CC6}" name="ÉLÉMENT"/>
    <tableColumn id="3" xr3:uid="{1336FD44-5B6A-46FC-A0FE-FAE60105EBF9}" name="MONTANT" dataDxfId="118"/>
    <tableColumn id="4" xr3:uid="{EF9A2B29-A9E9-4FB7-B981-9CCCBB7FD8D1}" name="Colonne1"/>
    <tableColumn id="6" xr3:uid="{24994647-5D1D-4854-851A-14297D25FB5A}" name="REMARQUES"/>
    <tableColumn id="5" xr3:uid="{8BB45506-2220-417A-9C42-0B77CDB0CC8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26FCD6AE-8F8D-4DA8-AAEB-F4777666EA25}" name="Entretien51417202332354750535659626544687477808386899598101104107110113116119122125128131134137140143146149152155158161164167170173176179182185188191194197200203206209212218221224227230233236239242245248" displayName="Entretien51417202332354750535659626544687477808386899598101104107110113116119122125128131134137140143146149152155158161164167170173176179182185188191194197200203206209212218221224227230233236239242245248" ref="B29:G32" totalsRowShown="0" headerRowDxfId="117">
  <autoFilter ref="B29:G32" xr:uid="{00000000-0009-0000-0100-000001000000}"/>
  <tableColumns count="6">
    <tableColumn id="1" xr3:uid="{99B00573-9455-4BEF-9798-00CBACB059C3}" name="DATE" dataDxfId="116"/>
    <tableColumn id="2" xr3:uid="{968CFFEC-82B3-4F6F-A89D-22F2CFC91AEB}" name="ÉLÉMENT"/>
    <tableColumn id="3" xr3:uid="{B931C9DD-D903-4600-9172-2D7CD5D37C9D}" name="COÛT" dataDxfId="115"/>
    <tableColumn id="4" xr3:uid="{DBD2A39E-5F89-4558-8673-C3C138CCC0B0}" name="Colonne1" dataCellStyle="Odom"/>
    <tableColumn id="6" xr3:uid="{317FEF67-595C-4C7F-9B3D-471C3744FF1B}" name="REMARQUES"/>
    <tableColumn id="5" xr3:uid="{B2AFDCA5-77DA-461D-A6D4-586404C0A6F4}" name="COMPTEUR KILOMÉTRIQUE2" dataDxfId="11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12ABD1EB-4CDD-4FB1-A7D1-97CC3E0D3A7C}" name="Carburant61518212433364851545760636645697578818487909699102105108111114117120123126129132135138141144147150153156159162165168171174177180183186189192195198201204207210213219222225228231234237240243246249" displayName="Carburant61518212433364851545760636645697578818487909699102105108111114117120123126129132135138141144147150153156159162165168171174177180183186189192195198201204207210213219222225228231234237240243246249" ref="B20:H23" totalsRowShown="0" headerRowDxfId="113">
  <autoFilter ref="B20:H23" xr:uid="{00000000-0009-0000-0100-000002000000}"/>
  <tableColumns count="7">
    <tableColumn id="1" xr3:uid="{3996C840-6D48-4DE8-A2B5-248AA52FCC52}" name="DATE" dataDxfId="112"/>
    <tableColumn id="12" xr3:uid="{50219439-43FA-49D7-896D-ABD2DD20349B}" name="KILOMÉTRAGE PRÉC." dataDxfId="111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IFERROR(MAX(KilométrageDébut,IF(Carburant61518212433364851545760636645697578818487909699102105108111114117120123126129132135138141144147150153156159162165168171174177180183186189192195198201204207210213219222225228231234237240243246249[COMPTEUR KILOMÉTRIQUE]&lt;Carburant61518212433364851545760636645697578818487909699102105108111114117120123126129132135138141144147150153156159162165168171174177180183186189192195198201204207210213219222225228231234237240243246249[[#This Row],[COMPTEUR KILOMÉTRIQUE]],Carburant61518212433364851545760636645697578818487909699102105108111114117120123126129132135138141144147150153156159162165168171174177180183186189192195198201204207210213219222225228231234237240243246249[COMPTEUR KILOMÉTRIQUE])),"")</calculatedColumnFormula>
    </tableColumn>
    <tableColumn id="3" xr3:uid="{42344F55-2386-41ED-9800-D1F23A94EE0E}" name="COÛT" dataDxfId="110" dataCellStyle="Cost"/>
    <tableColumn id="2" xr3:uid="{4249A5DF-D4C6-4E92-86E0-1119895C28F0}" name="LITRES" dataCellStyle="Gallons"/>
    <tableColumn id="4" xr3:uid="{B3C7778C-1B07-4751-8091-3697F4CEC6EA}" name="COMPTEUR KILOMÉTRIQUE"/>
    <tableColumn id="9" xr3:uid="{046F999C-167E-4F87-A67F-B50E29D67594}" name="KM EFFECTUE" dataDxfId="109">
      <calculatedColumnFormula>IFERROR(Carburant61518212433364851545760636645697578818487909699102105108111114117120123126129132135138141144147150153156159162165168171174177180183186189192195198201204207210213219222225228231234237240243246249[[#This Row],[COMPTEUR KILOMÉTRIQUE]]-Carburant61518212433364851545760636645697578818487909699102105108111114117120123126129132135138141144147150153156159162165168171174177180183186189192195198201204207210213219222225228231234237240243246249[[#This Row],[KILOMÉTRAGE PRÉC.]],"")</calculatedColumnFormula>
    </tableColumn>
    <tableColumn id="5" xr3:uid="{6B339CA3-638F-41CF-B8F9-2DED1D22DDEF}" name="LITRE(S) AUX 100" dataDxfId="108">
      <calculatedColumnFormula>IFERROR(Carburant61518212433364851545760636645697578818487909699102105108111114117120123126129132135138141144147150153156159162165168171174177180183186189192195198201204207210213219222225228231234237240243246249[[#This Row],[KM EFFECTUE]]/Carburant61518212433364851545760636645697578818487909699102105108111114117120123126129132135138141144147150153156159162165168171174177180183186189192195198201204207210213219222225228231234237240243246249[[#This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4FC7E69-F407-40A1-86A8-1F50A9166CEA}" name="Remboursements716192225343749525558616467467076798285889197100103106109112115118121124127130133136139142145148151154157160163166169172175178181184187190193196199202205208211214220223226229232235238241244247250" displayName="Remboursements716192225343749525558616467467076798285889197100103106109112115118121124127130133136139142145148151154157160163166169172175178181184187190193196199202205208211214220223226229232235238241244247250" ref="B38:G40" totalsRowShown="0" headerRowDxfId="107">
  <autoFilter ref="B38:G40" xr:uid="{00000000-0009-0000-0100-000003000000}"/>
  <tableColumns count="6">
    <tableColumn id="1" xr3:uid="{A158EF3F-627B-4B75-891F-2784BB827B2A}" name="DATE" dataDxfId="106"/>
    <tableColumn id="2" xr3:uid="{8CA56F2E-72C6-4E42-9C92-692A5DB8410C}" name="ÉLÉMENT"/>
    <tableColumn id="3" xr3:uid="{081226FE-0632-4065-B845-C0B35DD2A79B}" name="MONTANT" dataDxfId="105"/>
    <tableColumn id="4" xr3:uid="{88D73AD4-7108-4411-88EB-0FC8CF2B8A4F}" name="Colonne1"/>
    <tableColumn id="6" xr3:uid="{A0125EEA-8648-40B3-B39C-9CFC9928DDC1}" name="REMARQUES"/>
    <tableColumn id="5" xr3:uid="{B571EE36-4456-4A7D-89B9-F1C1511AC81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6B6B2AE4-B10D-44E8-BCC5-4B478193072A}" name="Entretien51417202332354750535659626544687477808386899598101104107110113116119122125128131134137140143146149152155158161164167170173176179182185188191194197200203206209212218221224227230233236239242245248251" displayName="Entretien51417202332354750535659626544687477808386899598101104107110113116119122125128131134137140143146149152155158161164167170173176179182185188191194197200203206209212218221224227230233236239242245248251" ref="B29:G32" totalsRowShown="0" headerRowDxfId="104">
  <autoFilter ref="B29:G32" xr:uid="{00000000-0009-0000-0100-000001000000}"/>
  <tableColumns count="6">
    <tableColumn id="1" xr3:uid="{10B59229-E7C7-489C-8FA1-BE2D3ABD873E}" name="DATE" dataDxfId="103"/>
    <tableColumn id="2" xr3:uid="{E297CBD0-FF33-4EFF-BD86-5850D841F2A7}" name="ÉLÉMENT"/>
    <tableColumn id="3" xr3:uid="{286998EC-4F51-4C94-8D56-C2DC49A697F4}" name="COÛT" dataDxfId="102"/>
    <tableColumn id="4" xr3:uid="{48BB1232-C780-4DBE-A0DA-67C837073ED7}" name="Colonne1" dataCellStyle="Odom"/>
    <tableColumn id="6" xr3:uid="{81041472-9295-4BE8-B9CA-09F431A2C1D6}" name="REMARQUES"/>
    <tableColumn id="5" xr3:uid="{81AA17A3-ED90-4B12-8446-1D1D1368DC20}" name="COMPTEUR KILOMÉTRIQUE2" dataDxfId="10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7F343EDB-28D7-4DC6-B6AB-0BABF7BEB5CF}" name="Carburant61518212433364851545760636645697578818487909699102105108111114117120123126129132135138141144147150153156159162165168171174177180183186189192195198201204207210213219222225228231234237240243246249252" displayName="Carburant61518212433364851545760636645697578818487909699102105108111114117120123126129132135138141144147150153156159162165168171174177180183186189192195198201204207210213219222225228231234237240243246249252" ref="B20:H23" totalsRowShown="0" headerRowDxfId="100">
  <autoFilter ref="B20:H23" xr:uid="{00000000-0009-0000-0100-000002000000}"/>
  <tableColumns count="7">
    <tableColumn id="1" xr3:uid="{930857D2-B907-4AF5-AC76-64AF0F4C1C7D}" name="DATE" dataDxfId="99"/>
    <tableColumn id="12" xr3:uid="{3F73EDFF-886B-4503-88ED-651612F002F2}" name="KILOMÉTRAGE PRÉC." dataDxfId="98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IFERROR(MAX(KilométrageDébut,IF(Carburant61518212433364851545760636645697578818487909699102105108111114117120123126129132135138141144147150153156159162165168171174177180183186189192195198201204207210213219222225228231234237240243246249252[COMPTEUR KILOMÉTRIQUE]&lt;Carburant61518212433364851545760636645697578818487909699102105108111114117120123126129132135138141144147150153156159162165168171174177180183186189192195198201204207210213219222225228231234237240243246249252[[#This Row],[COMPTEUR KILOMÉTRIQUE]],Carburant61518212433364851545760636645697578818487909699102105108111114117120123126129132135138141144147150153156159162165168171174177180183186189192195198201204207210213219222225228231234237240243246249252[COMPTEUR KILOMÉTRIQUE])),"")</calculatedColumnFormula>
    </tableColumn>
    <tableColumn id="3" xr3:uid="{9DD7A74C-676B-4D3D-BB9A-278DA14D8D80}" name="COÛT" dataDxfId="97" dataCellStyle="Cost"/>
    <tableColumn id="2" xr3:uid="{79875435-7E8D-4602-BD0B-F6AE8071DF74}" name="LITRES" dataCellStyle="Gallons"/>
    <tableColumn id="4" xr3:uid="{64610D00-CE9F-4069-9781-DBBD480F8489}" name="COMPTEUR KILOMÉTRIQUE"/>
    <tableColumn id="9" xr3:uid="{977B13C2-0E5C-44E7-BB0B-12FE6F00ADE5}" name="KM EFFECTUE" dataDxfId="96">
      <calculatedColumnFormula>IFERROR(Carburant61518212433364851545760636645697578818487909699102105108111114117120123126129132135138141144147150153156159162165168171174177180183186189192195198201204207210213219222225228231234237240243246249252[[#This Row],[COMPTEUR KILOMÉTRIQUE]]-Carburant61518212433364851545760636645697578818487909699102105108111114117120123126129132135138141144147150153156159162165168171174177180183186189192195198201204207210213219222225228231234237240243246249252[[#This Row],[KILOMÉTRAGE PRÉC.]],"")</calculatedColumnFormula>
    </tableColumn>
    <tableColumn id="5" xr3:uid="{73767841-5FA1-4D87-BCB1-86A169427A7C}" name="LITRE(S) AUX 100" dataDxfId="95">
      <calculatedColumnFormula>IFERROR(Carburant61518212433364851545760636645697578818487909699102105108111114117120123126129132135138141144147150153156159162165168171174177180183186189192195198201204207210213219222225228231234237240243246249252[[#This Row],[KM EFFECTUE]]/Carburant61518212433364851545760636645697578818487909699102105108111114117120123126129132135138141144147150153156159162165168171174177180183186189192195198201204207210213219222225228231234237240243246249252[[#This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5A6C08CB-C4B2-4C89-9387-D3FD6E2C20F8}" name="Remboursements716192225343749525558616467467076798285889197100103106109112115118121124127130133136139142145148151154157160163166169172175178181184187190193196199202205208211214220223226229232235238241244247250253" displayName="Remboursements716192225343749525558616467467076798285889197100103106109112115118121124127130133136139142145148151154157160163166169172175178181184187190193196199202205208211214220223226229232235238241244247250253" ref="B38:G40" totalsRowShown="0" headerRowDxfId="94">
  <autoFilter ref="B38:G40" xr:uid="{00000000-0009-0000-0100-000003000000}"/>
  <tableColumns count="6">
    <tableColumn id="1" xr3:uid="{FA6819E9-E6CC-4370-8C1E-565B9EE87EC6}" name="DATE" dataDxfId="93"/>
    <tableColumn id="2" xr3:uid="{86360BEA-AC18-4CC2-8B3C-E163B69B7C1E}" name="ÉLÉMENT"/>
    <tableColumn id="3" xr3:uid="{A68B60A1-C3C5-4E01-B8CB-BCB9C361A517}" name="MONTANT" dataDxfId="92"/>
    <tableColumn id="4" xr3:uid="{752A34A0-DD31-4478-9B7F-CAF1D554FB7F}" name="Colonne1"/>
    <tableColumn id="6" xr3:uid="{D07076E2-7123-4B38-A769-04CC948C8BFE}" name="REMARQUES"/>
    <tableColumn id="5" xr3:uid="{6A501E30-C2A0-4476-A739-778CD06305A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CBF8F95-3BF5-4B24-BBC6-66EAF9C515AC}" name="Entretien51417" displayName="Entretien51417" ref="B29:G32" totalsRowShown="0" headerRowDxfId="1066">
  <autoFilter ref="B29:G32" xr:uid="{00000000-0009-0000-0100-000001000000}"/>
  <tableColumns count="6">
    <tableColumn id="1" xr3:uid="{BFAE8D81-9715-4DD6-9CD3-FC28F7906F88}" name="DATE" dataDxfId="1065"/>
    <tableColumn id="2" xr3:uid="{CA7F8A46-7408-4433-A93F-735A74C78EB5}" name="ÉLÉMENT"/>
    <tableColumn id="3" xr3:uid="{511B6333-BC69-4E4D-A17B-20F11FD8606B}" name="COÛT" dataDxfId="1064"/>
    <tableColumn id="4" xr3:uid="{C5E39E7B-A227-4DA8-973C-6809E5D12B39}" name="Colonne1" dataCellStyle="Odom"/>
    <tableColumn id="6" xr3:uid="{17BCCC11-E797-462E-8E79-2593A8E16187}" name="REMARQUES"/>
    <tableColumn id="5" xr3:uid="{52040645-0BB6-4092-A58C-8AB40D80AF26}" name="COMPTEUR KILOMÉTRIQUE2" dataDxfId="106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7FD16EBA-DA25-44E1-8BED-4751605FF9F5}" name="Entretien51417202332354750535659626544687477808386899598101104107110113116119122125128131134137140143146149152155158161164167170173176179182185188191194197200203206209212218221224227230233236239242245248251254" displayName="Entretien51417202332354750535659626544687477808386899598101104107110113116119122125128131134137140143146149152155158161164167170173176179182185188191194197200203206209212218221224227230233236239242245248251254" ref="B29:G32" totalsRowShown="0" headerRowDxfId="91">
  <autoFilter ref="B29:G32" xr:uid="{00000000-0009-0000-0100-000001000000}"/>
  <tableColumns count="6">
    <tableColumn id="1" xr3:uid="{3626B77F-8849-4C73-BF60-C5434285ED11}" name="DATE" dataDxfId="90"/>
    <tableColumn id="2" xr3:uid="{6EF538F9-6B5C-4C94-A023-2A43D8BAAF93}" name="ÉLÉMENT"/>
    <tableColumn id="3" xr3:uid="{D90776FC-DAEB-4EEB-B8CF-1DD04B7F7764}" name="COÛT" dataDxfId="89"/>
    <tableColumn id="4" xr3:uid="{3C4D84C2-C10B-4D97-A24B-8959AB54A1A0}" name="Colonne1" dataCellStyle="Odom"/>
    <tableColumn id="6" xr3:uid="{781B097E-7532-4222-B706-58CF159D5F98}" name="REMARQUES"/>
    <tableColumn id="5" xr3:uid="{41B9F07E-D461-4EC0-AF8A-49ED3AB5E008}" name="COMPTEUR KILOMÉTRIQUE2" dataDxfId="8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B835C66A-4F94-464E-AEB3-C9F6594FBA95}" name="Carburant61518212433364851545760636645697578818487909699102105108111114117120123126129132135138141144147150153156159162165168171174177180183186189192195198201204207210213219222225228231234237240243246249252255" displayName="Carburant61518212433364851545760636645697578818487909699102105108111114117120123126129132135138141144147150153156159162165168171174177180183186189192195198201204207210213219222225228231234237240243246249252255" ref="B20:H23" totalsRowShown="0" headerRowDxfId="87">
  <autoFilter ref="B20:H23" xr:uid="{00000000-0009-0000-0100-000002000000}"/>
  <tableColumns count="7">
    <tableColumn id="1" xr3:uid="{ED7BE16B-E5FA-41EB-842B-BB2148C65AD1}" name="DATE" dataDxfId="86"/>
    <tableColumn id="12" xr3:uid="{87ED48F2-69BA-41D0-B41A-D4116F85F0FF}" name="KILOMÉTRAGE PRÉC." dataDxfId="85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IFERROR(MAX(KilométrageDébut,IF(Carburant61518212433364851545760636645697578818487909699102105108111114117120123126129132135138141144147150153156159162165168171174177180183186189192195198201204207210213219222225228231234237240243246249252255[COMPTEUR KILOMÉTRIQUE]&lt;Carburant61518212433364851545760636645697578818487909699102105108111114117120123126129132135138141144147150153156159162165168171174177180183186189192195198201204207210213219222225228231234237240243246249252255[[#This Row],[COMPTEUR KILOMÉTRIQUE]],Carburant61518212433364851545760636645697578818487909699102105108111114117120123126129132135138141144147150153156159162165168171174177180183186189192195198201204207210213219222225228231234237240243246249252255[COMPTEUR KILOMÉTRIQUE])),"")</calculatedColumnFormula>
    </tableColumn>
    <tableColumn id="3" xr3:uid="{D4E8EFFE-BD13-47B0-B4EF-1CC8581753DE}" name="COÛT" dataDxfId="84" dataCellStyle="Cost"/>
    <tableColumn id="2" xr3:uid="{05CF12BF-56AD-456F-8407-057C0D3B5B94}" name="LITRES" dataCellStyle="Gallons"/>
    <tableColumn id="4" xr3:uid="{1ED3547F-2984-42C1-AC40-879797B13E52}" name="COMPTEUR KILOMÉTRIQUE"/>
    <tableColumn id="9" xr3:uid="{92DE0AF4-89E8-419E-8FD7-04D2707DE245}" name="KM EFFECTUE" dataDxfId="83">
      <calculatedColumnFormula>IFERROR(Carburant61518212433364851545760636645697578818487909699102105108111114117120123126129132135138141144147150153156159162165168171174177180183186189192195198201204207210213219222225228231234237240243246249252255[[#This Row],[COMPTEUR KILOMÉTRIQUE]]-Carburant61518212433364851545760636645697578818487909699102105108111114117120123126129132135138141144147150153156159162165168171174177180183186189192195198201204207210213219222225228231234237240243246249252255[[#This Row],[KILOMÉTRAGE PRÉC.]],"")</calculatedColumnFormula>
    </tableColumn>
    <tableColumn id="5" xr3:uid="{C97821D8-0C71-4266-BE8C-1D71A78F67B9}" name="LITRE(S) AUX 100" dataDxfId="82">
      <calculatedColumnFormula>IFERROR(Carburant61518212433364851545760636645697578818487909699102105108111114117120123126129132135138141144147150153156159162165168171174177180183186189192195198201204207210213219222225228231234237240243246249252255[[#This Row],[KM EFFECTUE]]/Carburant61518212433364851545760636645697578818487909699102105108111114117120123126129132135138141144147150153156159162165168171174177180183186189192195198201204207210213219222225228231234237240243246249252255[[#This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8EF4642C-73BB-44D8-88E5-D8E64196D9B8}" name="Remboursements716192225343749525558616467467076798285889197100103106109112115118121124127130133136139142145148151154157160163166169172175178181184187190193196199202205208211214220223226229232235238241244247250253256" displayName="Remboursements716192225343749525558616467467076798285889197100103106109112115118121124127130133136139142145148151154157160163166169172175178181184187190193196199202205208211214220223226229232235238241244247250253256" ref="B38:G40" totalsRowShown="0" headerRowDxfId="81">
  <autoFilter ref="B38:G40" xr:uid="{00000000-0009-0000-0100-000003000000}"/>
  <tableColumns count="6">
    <tableColumn id="1" xr3:uid="{15823BB9-C214-4D8A-B648-67C53AC69FB2}" name="DATE" dataDxfId="80"/>
    <tableColumn id="2" xr3:uid="{2C97499E-8FD3-4CE9-ABFA-1E6F2A5516BF}" name="ÉLÉMENT"/>
    <tableColumn id="3" xr3:uid="{D1A107D8-F666-4327-B927-35699F307C4C}" name="MONTANT" dataDxfId="79"/>
    <tableColumn id="4" xr3:uid="{EB94661A-364A-48CF-A3AD-CE1A5CFCBD52}" name="Colonne1"/>
    <tableColumn id="6" xr3:uid="{AD6D2E59-C206-432C-B4F6-9AF36FB68A21}" name="REMARQUES"/>
    <tableColumn id="5" xr3:uid="{76950AFE-4649-417E-9508-0E502F2F4759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C97B832F-9396-44BE-A50F-4347E7FA24F3}" name="Entretien51417202332354750535659626544687477808386899598101104107110113116119122125128131134137140143146149152155158161164167170173176179182185188191194197200203206209212218221224227230233236239242245248251254257" displayName="Entretien51417202332354750535659626544687477808386899598101104107110113116119122125128131134137140143146149152155158161164167170173176179182185188191194197200203206209212218221224227230233236239242245248251254257" ref="B29:G32" totalsRowShown="0" headerRowDxfId="78">
  <autoFilter ref="B29:G32" xr:uid="{00000000-0009-0000-0100-000001000000}"/>
  <tableColumns count="6">
    <tableColumn id="1" xr3:uid="{56102F76-348E-4BC9-AD34-2A55917A0E56}" name="DATE" dataDxfId="77"/>
    <tableColumn id="2" xr3:uid="{4F6225C8-0C4F-4A7D-84E6-9AEA09330E80}" name="ÉLÉMENT"/>
    <tableColumn id="3" xr3:uid="{26091537-BFB2-4AD7-B475-E24A141C93EF}" name="COÛT" dataDxfId="76"/>
    <tableColumn id="4" xr3:uid="{3A55F90E-DB6A-4A05-BA9B-539EA849EA96}" name="Colonne1" dataCellStyle="Odom"/>
    <tableColumn id="6" xr3:uid="{3FD429ED-AB78-4681-A422-19757E379211}" name="REMARQUES"/>
    <tableColumn id="5" xr3:uid="{E373C564-69B2-40CA-AFBC-DC387E4A1251}" name="COMPTEUR KILOMÉTRIQUE2" dataDxfId="7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6FAB3C01-BAF9-4524-9470-938C507E7AE9}" name="Carburant61518212433364851545760636645697578818487909699102105108111114117120123126129132135138141144147150153156159162165168171174177180183186189192195198201204207210213219222225228231234237240243246249252255258" displayName="Carburant61518212433364851545760636645697578818487909699102105108111114117120123126129132135138141144147150153156159162165168171174177180183186189192195198201204207210213219222225228231234237240243246249252255258" ref="B20:H23" totalsRowShown="0" headerRowDxfId="74">
  <autoFilter ref="B20:H23" xr:uid="{00000000-0009-0000-0100-000002000000}"/>
  <tableColumns count="7">
    <tableColumn id="1" xr3:uid="{652B264E-B3BE-4BA4-A917-09EBB285F1D6}" name="DATE" dataDxfId="73"/>
    <tableColumn id="12" xr3:uid="{1EBAD8A0-6F6E-4016-9C87-81039151B93B}" name="KILOMÉTRAGE PRÉC." dataDxfId="72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IFERROR(MAX(KilométrageDébut,IF(Carburant61518212433364851545760636645697578818487909699102105108111114117120123126129132135138141144147150153156159162165168171174177180183186189192195198201204207210213219222225228231234237240243246249252255258[COMPTEUR KILOMÉTRIQUE]&lt;Carburant61518212433364851545760636645697578818487909699102105108111114117120123126129132135138141144147150153156159162165168171174177180183186189192195198201204207210213219222225228231234237240243246249252255258[[#This Row],[COMPTEUR KILOMÉTRIQUE]],Carburant61518212433364851545760636645697578818487909699102105108111114117120123126129132135138141144147150153156159162165168171174177180183186189192195198201204207210213219222225228231234237240243246249252255258[COMPTEUR KILOMÉTRIQUE])),"")</calculatedColumnFormula>
    </tableColumn>
    <tableColumn id="3" xr3:uid="{0611CBBA-AABE-4553-8E77-C6440A441907}" name="COÛT" dataDxfId="71" dataCellStyle="Cost"/>
    <tableColumn id="2" xr3:uid="{78F43C22-1CE7-4B73-B688-89AD24E161FF}" name="LITRES" dataCellStyle="Gallons"/>
    <tableColumn id="4" xr3:uid="{6428DF6A-A0C2-491E-B494-95FE284A7D44}" name="COMPTEUR KILOMÉTRIQUE"/>
    <tableColumn id="9" xr3:uid="{788C1C8E-33F8-4DCF-90A5-6EDA3DD95471}" name="KM EFFECTUE" dataDxfId="70">
      <calculatedColumnFormula>IFERROR(Carburant61518212433364851545760636645697578818487909699102105108111114117120123126129132135138141144147150153156159162165168171174177180183186189192195198201204207210213219222225228231234237240243246249252255258[[#This Row],[COMPTEUR KILOMÉTRIQUE]]-Carburant61518212433364851545760636645697578818487909699102105108111114117120123126129132135138141144147150153156159162165168171174177180183186189192195198201204207210213219222225228231234237240243246249252255258[[#This Row],[KILOMÉTRAGE PRÉC.]],"")</calculatedColumnFormula>
    </tableColumn>
    <tableColumn id="5" xr3:uid="{BEA715A7-5F8B-4AE9-852A-94E3282F49FA}" name="LITRE(S) AUX 100" dataDxfId="69">
      <calculatedColumnFormula>IFERROR(Carburant61518212433364851545760636645697578818487909699102105108111114117120123126129132135138141144147150153156159162165168171174177180183186189192195198201204207210213219222225228231234237240243246249252255258[[#This Row],[KM EFFECTUE]]/Carburant61518212433364851545760636645697578818487909699102105108111114117120123126129132135138141144147150153156159162165168171174177180183186189192195198201204207210213219222225228231234237240243246249252255258[[#This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5F47BCF4-9C06-4769-B51C-F030DBFD211D}" name="Remboursements716192225343749525558616467467076798285889197100103106109112115118121124127130133136139142145148151154157160163166169172175178181184187190193196199202205208211214220223226229232235238241244247250253256259" displayName="Remboursements716192225343749525558616467467076798285889197100103106109112115118121124127130133136139142145148151154157160163166169172175178181184187190193196199202205208211214220223226229232235238241244247250253256259" ref="B38:G40" totalsRowShown="0" headerRowDxfId="68">
  <autoFilter ref="B38:G40" xr:uid="{00000000-0009-0000-0100-000003000000}"/>
  <tableColumns count="6">
    <tableColumn id="1" xr3:uid="{1E07F5C1-D6A8-46FD-B6B5-116910D8D62E}" name="DATE" dataDxfId="67"/>
    <tableColumn id="2" xr3:uid="{15FC6CD6-098F-4F89-A032-DDF9F41D6F58}" name="ÉLÉMENT"/>
    <tableColumn id="3" xr3:uid="{32D60E35-7929-4053-B7D0-0F436D3C0B8A}" name="MONTANT" dataDxfId="66"/>
    <tableColumn id="4" xr3:uid="{59C7A0B4-A3D3-4FE9-9285-860199A3F21D}" name="Colonne1"/>
    <tableColumn id="6" xr3:uid="{A36672C8-B37E-4313-90CD-F126954CB20D}" name="REMARQUES"/>
    <tableColumn id="5" xr3:uid="{1931461E-F94D-4129-82FC-6C824B174569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D5FC1E37-2BD3-491B-90CA-C5F24602FE2F}" name="Entretien51417202332354750535659626544687477808386899598101104107110113116119122125128131134137140143146149152155158161164167170173176179182185188191194197200203206209212218221224227230233236239242245248251254257260" displayName="Entretien51417202332354750535659626544687477808386899598101104107110113116119122125128131134137140143146149152155158161164167170173176179182185188191194197200203206209212218221224227230233236239242245248251254257260" ref="B29:G32" totalsRowShown="0" headerRowDxfId="65">
  <autoFilter ref="B29:G32" xr:uid="{00000000-0009-0000-0100-000001000000}"/>
  <tableColumns count="6">
    <tableColumn id="1" xr3:uid="{BC939511-AB25-4D66-A902-9E03A6E83A73}" name="DATE" dataDxfId="64"/>
    <tableColumn id="2" xr3:uid="{2E6E0A0F-F139-407C-8BD0-24DDD6D142C9}" name="ÉLÉMENT"/>
    <tableColumn id="3" xr3:uid="{A64515E8-3B46-4AA0-9C1A-DFDB65A46CE0}" name="COÛT" dataDxfId="63"/>
    <tableColumn id="4" xr3:uid="{F685EC6C-97E3-47FE-841A-7156FEC968AB}" name="Colonne1" dataCellStyle="Odom"/>
    <tableColumn id="6" xr3:uid="{B2438B3A-E2A5-45E7-B78A-B89B29E83B6E}" name="REMARQUES"/>
    <tableColumn id="5" xr3:uid="{D19235F3-F6FD-462B-A790-C5374B18B555}" name="COMPTEUR KILOMÉTRIQUE2" dataDxfId="6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9B0BCA19-8E93-4BB5-AF23-40A52FE685DB}" name="Carburant61518212433364851545760636645697578818487909699102105108111114117120123126129132135138141144147150153156159162165168171174177180183186189192195198201204207210213219222225228231234237240243246249252255258261" displayName="Carburant61518212433364851545760636645697578818487909699102105108111114117120123126129132135138141144147150153156159162165168171174177180183186189192195198201204207210213219222225228231234237240243246249252255258261" ref="B20:H23" totalsRowShown="0" headerRowDxfId="61">
  <autoFilter ref="B20:H23" xr:uid="{00000000-0009-0000-0100-000002000000}"/>
  <tableColumns count="7">
    <tableColumn id="1" xr3:uid="{3DFFA5C6-D755-4EC8-8696-ED3CB85D29D0}" name="DATE" dataDxfId="60"/>
    <tableColumn id="12" xr3:uid="{1E414055-EA45-48D9-8D5C-E8780C2AF0C8}" name="KILOMÉTRAGE PRÉC." dataDxfId="59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IFERROR(MAX(KilométrageDébut,IF(Carburant61518212433364851545760636645697578818487909699102105108111114117120123126129132135138141144147150153156159162165168171174177180183186189192195198201204207210213219222225228231234237240243246249252255258261[COMPTEUR KILOMÉTRIQUE]&lt;Carburant61518212433364851545760636645697578818487909699102105108111114117120123126129132135138141144147150153156159162165168171174177180183186189192195198201204207210213219222225228231234237240243246249252255258261[[#This Row],[COMPTEUR KILOMÉTRIQUE]],Carburant61518212433364851545760636645697578818487909699102105108111114117120123126129132135138141144147150153156159162165168171174177180183186189192195198201204207210213219222225228231234237240243246249252255258261[COMPTEUR KILOMÉTRIQUE])),"")</calculatedColumnFormula>
    </tableColumn>
    <tableColumn id="3" xr3:uid="{36B6053F-CF4D-4FD6-B5E2-B0719261421B}" name="COÛT" dataDxfId="58" dataCellStyle="Cost"/>
    <tableColumn id="2" xr3:uid="{E8B5F5CA-5E86-48E3-B27A-4632D7DFACC6}" name="LITRES" dataCellStyle="Gallons"/>
    <tableColumn id="4" xr3:uid="{456AA71E-40D7-41B1-A9CE-9D2E39EF688F}" name="COMPTEUR KILOMÉTRIQUE"/>
    <tableColumn id="9" xr3:uid="{F53B4016-000C-4324-9D6D-A74E11DA3D1D}" name="KM EFFECTUE" dataDxfId="57">
      <calculatedColumnFormula>IFERROR(Carburant61518212433364851545760636645697578818487909699102105108111114117120123126129132135138141144147150153156159162165168171174177180183186189192195198201204207210213219222225228231234237240243246249252255258261[[#This Row],[COMPTEUR KILOMÉTRIQUE]]-Carburant61518212433364851545760636645697578818487909699102105108111114117120123126129132135138141144147150153156159162165168171174177180183186189192195198201204207210213219222225228231234237240243246249252255258261[[#This Row],[KILOMÉTRAGE PRÉC.]],"")</calculatedColumnFormula>
    </tableColumn>
    <tableColumn id="5" xr3:uid="{A43263F1-50E3-478A-96A2-D851690A51D9}" name="LITRE(S) AUX 100" dataDxfId="56">
      <calculatedColumnFormula>IFERROR(Carburant61518212433364851545760636645697578818487909699102105108111114117120123126129132135138141144147150153156159162165168171174177180183186189192195198201204207210213219222225228231234237240243246249252255258261[[#This Row],[KM EFFECTUE]]/Carburant61518212433364851545760636645697578818487909699102105108111114117120123126129132135138141144147150153156159162165168171174177180183186189192195198201204207210213219222225228231234237240243246249252255258261[[#This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27E2C506-2B02-4D0A-80D8-5243F44F66BA}" name="Remboursements716192225343749525558616467467076798285889197100103106109112115118121124127130133136139142145148151154157160163166169172175178181184187190193196199202205208211214220223226229232235238241244247250253256259262" displayName="Remboursements716192225343749525558616467467076798285889197100103106109112115118121124127130133136139142145148151154157160163166169172175178181184187190193196199202205208211214220223226229232235238241244247250253256259262" ref="B38:G40" totalsRowShown="0" headerRowDxfId="55">
  <autoFilter ref="B38:G40" xr:uid="{00000000-0009-0000-0100-000003000000}"/>
  <tableColumns count="6">
    <tableColumn id="1" xr3:uid="{7B466570-5C52-42E2-9834-D3734653C858}" name="DATE" dataDxfId="54"/>
    <tableColumn id="2" xr3:uid="{5BFF7F39-C776-40A0-80EF-8821B0E69E67}" name="ÉLÉMENT"/>
    <tableColumn id="3" xr3:uid="{5DE589A2-2CCE-4A9C-AD85-44A570454DA4}" name="MONTANT" dataDxfId="53"/>
    <tableColumn id="4" xr3:uid="{4CE8B8E0-B807-474D-BDA4-8EAB5A6EBB74}" name="Colonne1"/>
    <tableColumn id="6" xr3:uid="{433B0024-B7B0-4817-AD29-83B7319B0DAF}" name="REMARQUES"/>
    <tableColumn id="5" xr3:uid="{C64E2A9C-006D-4817-A283-9AAC1B2A2B2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F32AEA90-C769-4C89-9216-A6D9EFFDCCE1}" name="Entretien51417202332354750535659626544687477808386899598101104107110113116119122125128131134137140143146149152155158161164167170173176179182185188191194197200203206209212218221224227230233236239242245248251254257260263281" displayName="Entretien51417202332354750535659626544687477808386899598101104107110113116119122125128131134137140143146149152155158161164167170173176179182185188191194197200203206209212218221224227230233236239242245248251254257260263281" ref="B29:G32" totalsRowShown="0" headerRowDxfId="52">
  <autoFilter ref="B29:G32" xr:uid="{00000000-0009-0000-0100-000001000000}"/>
  <tableColumns count="6">
    <tableColumn id="1" xr3:uid="{96B1F3DD-10B1-4DFE-AC13-7902259087FD}" name="DATE" dataDxfId="51"/>
    <tableColumn id="2" xr3:uid="{34A52B13-A9C6-4A3D-8808-67BC042F00D6}" name="ÉLÉMENT"/>
    <tableColumn id="3" xr3:uid="{C5CC9F96-0057-48F3-AA76-73A2FCB2C5DA}" name="COÛT" dataDxfId="50"/>
    <tableColumn id="4" xr3:uid="{8180DCA6-1319-406D-849D-DB733011A5F4}" name="Colonne1" dataCellStyle="Odom"/>
    <tableColumn id="6" xr3:uid="{9AA26945-C9E5-4B55-BDE4-926F78344602}" name="REMARQUES"/>
    <tableColumn id="5" xr3:uid="{2412D430-08C2-4079-9844-37FEA2861B4D}" name="COMPTEUR KILOMÉTRIQUE2" dataDxfId="4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CDE1864-2E26-4025-9F72-64896A95E66D}" name="Carburant61518" displayName="Carburant61518" ref="B20:H23" totalsRowShown="0" headerRowDxfId="1062">
  <autoFilter ref="B20:H23" xr:uid="{00000000-0009-0000-0100-000002000000}"/>
  <tableColumns count="7">
    <tableColumn id="1" xr3:uid="{3810BD35-38C1-41EC-ADB7-01B1A68819D1}" name="DATE" dataDxfId="1061"/>
    <tableColumn id="12" xr3:uid="{9676F151-19CE-4815-8613-962CA22F174E}" name="KILOMÉTRAGE PRÉC." dataDxfId="1060">
      <calculatedColumnFormula array="1">IFERROR(MAX(KilométrageDébut,IF(Carburant61518[COMPTEUR KILOMÉTRIQUE]&lt;Carburant61518[[#This Row],[COMPTEUR KILOMÉTRIQUE]],Carburant61518[COMPTEUR KILOMÉTRIQUE])),"")</calculatedColumnFormula>
    </tableColumn>
    <tableColumn id="3" xr3:uid="{EB9B8BE3-945B-4DE6-98C5-4AFB696B5713}" name="COÛT" dataDxfId="1059" dataCellStyle="Cost"/>
    <tableColumn id="2" xr3:uid="{D4105D00-E039-4DC6-AA24-9F3D240BFA71}" name="LITRES" dataCellStyle="Gallons"/>
    <tableColumn id="4" xr3:uid="{B5C8D968-088A-4008-99ED-2D00B5C94585}" name="COMPTEUR KILOMÉTRIQUE"/>
    <tableColumn id="9" xr3:uid="{CD89666B-557F-4FDD-8E45-7B4C43E44E11}" name="KM EFFECTUE" dataDxfId="1058">
      <calculatedColumnFormula>IFERROR(Carburant61518[[#This Row],[COMPTEUR KILOMÉTRIQUE]]-Carburant61518[[#This Row],[KILOMÉTRAGE PRÉC.]],"")</calculatedColumnFormula>
    </tableColumn>
    <tableColumn id="5" xr3:uid="{C8088CAF-21D3-48B9-9F11-D47C2A251CA4}" name="LITRE(S) AUX 100" dataDxfId="1057">
      <calculatedColumnFormula>IFERROR(Carburant61518[[#This Row],[KM EFFECTUE]]/Carburant61518[[#This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4445E1A-7EAA-4910-99B2-B2E615251808}" name="Carburant61518212433364851545760636645697578818487909699102105108111114117120123126129132135138141144147150153156159162165168171174177180183186189192195198201204207210213219222225228231234237240243246249252255258261264282" displayName="Carburant61518212433364851545760636645697578818487909699102105108111114117120123126129132135138141144147150153156159162165168171174177180183186189192195198201204207210213219222225228231234237240243246249252255258261264282" ref="B20:H23" totalsRowShown="0" headerRowDxfId="48">
  <autoFilter ref="B20:H23" xr:uid="{00000000-0009-0000-0100-000002000000}"/>
  <tableColumns count="7">
    <tableColumn id="1" xr3:uid="{3D0CA5EA-B9B5-4E07-B1C4-B2D03D9481C4}" name="DATE" dataDxfId="47"/>
    <tableColumn id="12" xr3:uid="{DB5869D7-CBBA-4579-939F-CD9578EE69F2}" name="KILOMÉTRAGE PRÉC." dataDxfId="46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IFERROR(MAX(KilométrageDébut,IF(Carburant61518212433364851545760636645697578818487909699102105108111114117120123126129132135138141144147150153156159162165168171174177180183186189192195198201204207210213219222225228231234237240243246249252255258261264282[COMPTEUR KILOMÉTRIQUE]&lt;Carburant61518212433364851545760636645697578818487909699102105108111114117120123126129132135138141144147150153156159162165168171174177180183186189192195198201204207210213219222225228231234237240243246249252255258261264282[[#This Row],[COMPTEUR KILOMÉTRIQUE]],Carburant61518212433364851545760636645697578818487909699102105108111114117120123126129132135138141144147150153156159162165168171174177180183186189192195198201204207210213219222225228231234237240243246249252255258261264282[COMPTEUR KILOMÉTRIQUE])),"")</calculatedColumnFormula>
    </tableColumn>
    <tableColumn id="3" xr3:uid="{57BC3CE2-4C7A-4CD0-84F6-252F615230AF}" name="COÛT" dataDxfId="45" dataCellStyle="Cost"/>
    <tableColumn id="2" xr3:uid="{EE8A50A4-1871-4EDC-B3DB-F48C0190922F}" name="LITRES" dataCellStyle="Gallons"/>
    <tableColumn id="4" xr3:uid="{FCF19692-C3D7-45EF-B54C-F4FD51CA3D7E}" name="COMPTEUR KILOMÉTRIQUE"/>
    <tableColumn id="9" xr3:uid="{B4EDD933-F809-4231-86DD-5D708EACE6AE}" name="KM EFFECTUE" dataDxfId="44">
      <calculatedColumnFormula>IFERROR(Carburant61518212433364851545760636645697578818487909699102105108111114117120123126129132135138141144147150153156159162165168171174177180183186189192195198201204207210213219222225228231234237240243246249252255258261264282[[#This Row],[COMPTEUR KILOMÉTRIQUE]]-Carburant61518212433364851545760636645697578818487909699102105108111114117120123126129132135138141144147150153156159162165168171174177180183186189192195198201204207210213219222225228231234237240243246249252255258261264282[[#This Row],[KILOMÉTRAGE PRÉC.]],"")</calculatedColumnFormula>
    </tableColumn>
    <tableColumn id="5" xr3:uid="{04EEA631-4495-41DE-AFE1-45F7EADE5BD1}" name="LITRE(S) AUX 100" dataDxfId="43">
      <calculatedColumnFormula>IFERROR(Carburant61518212433364851545760636645697578818487909699102105108111114117120123126129132135138141144147150153156159162165168171174177180183186189192195198201204207210213219222225228231234237240243246249252255258261264282[[#This Row],[KM EFFECTUE]]/Carburant61518212433364851545760636645697578818487909699102105108111114117120123126129132135138141144147150153156159162165168171174177180183186189192195198201204207210213219222225228231234237240243246249252255258261264282[[#This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51535EA8-A289-4418-BC41-09C17B8A874E}" name="Remboursements716192225343749525558616467467076798285889197100103106109112115118121124127130133136139142145148151154157160163166169172175178181184187190193196199202205208211214220223226229232235238241244247250253256259262265283" displayName="Remboursements716192225343749525558616467467076798285889197100103106109112115118121124127130133136139142145148151154157160163166169172175178181184187190193196199202205208211214220223226229232235238241244247250253256259262265283" ref="B38:G40" totalsRowShown="0" headerRowDxfId="42">
  <autoFilter ref="B38:G40" xr:uid="{00000000-0009-0000-0100-000003000000}"/>
  <tableColumns count="6">
    <tableColumn id="1" xr3:uid="{FC1B0100-6CD9-43C5-82FB-FDA063FD08A3}" name="DATE" dataDxfId="41"/>
    <tableColumn id="2" xr3:uid="{6BC9A97E-E104-4F6B-A731-BDDF34803D56}" name="ÉLÉMENT"/>
    <tableColumn id="3" xr3:uid="{700A9BBF-6091-4FD3-8114-F8B699B168A0}" name="MONTANT" dataDxfId="40"/>
    <tableColumn id="4" xr3:uid="{6197B9F7-27B5-4692-9282-929FCEBF348D}" name="Colonne1"/>
    <tableColumn id="6" xr3:uid="{3E39572E-DCD9-4E6F-AA62-74EB8E3186F6}" name="REMARQUES"/>
    <tableColumn id="5" xr3:uid="{B3C982F6-3992-4FF5-90EF-D1F856135BD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8BF111D7-5161-455C-AE2E-7B79D56AE28C}" name="Entretien51417202332354750535659626544687477808386899598101104107110113116119122125128131134137140143146149152155158161164167170173176179182185188191194197200203206209212218221224227230233236239242245248251254257260263" displayName="Entretien51417202332354750535659626544687477808386899598101104107110113116119122125128131134137140143146149152155158161164167170173176179182185188191194197200203206209212218221224227230233236239242245248251254257260263" ref="B29:G32" totalsRowShown="0" headerRowDxfId="39">
  <autoFilter ref="B29:G32" xr:uid="{00000000-0009-0000-0100-000001000000}"/>
  <tableColumns count="6">
    <tableColumn id="1" xr3:uid="{7DA34F20-C441-4C5D-B55C-06AA452E0AF8}" name="DATE" dataDxfId="38"/>
    <tableColumn id="2" xr3:uid="{C588851E-6143-4180-AE9F-11C9AF9B5DAF}" name="ÉLÉMENT"/>
    <tableColumn id="3" xr3:uid="{74028E52-27D4-428D-AB99-0A11E885E7F0}" name="COÛT" dataDxfId="37"/>
    <tableColumn id="4" xr3:uid="{A2B145BB-A178-40F2-9CED-94F46F004D38}" name="Colonne1" dataCellStyle="Odom"/>
    <tableColumn id="6" xr3:uid="{06CD499A-DD9E-49E5-AF65-44E8035DCCF6}" name="REMARQUES"/>
    <tableColumn id="5" xr3:uid="{32177B83-26A4-4A24-B231-64E99B2E529E}" name="COMPTEUR KILOMÉTRIQUE2" dataDxfId="3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C48D2065-8C1A-440E-A82D-2BA7935A5C3C}" name="Carburant61518212433364851545760636645697578818487909699102105108111114117120123126129132135138141144147150153156159162165168171174177180183186189192195198201204207210213219222225228231234237240243246249252255258261264" displayName="Carburant61518212433364851545760636645697578818487909699102105108111114117120123126129132135138141144147150153156159162165168171174177180183186189192195198201204207210213219222225228231234237240243246249252255258261264" ref="B20:H23" totalsRowShown="0" headerRowDxfId="35">
  <autoFilter ref="B20:H23" xr:uid="{00000000-0009-0000-0100-000002000000}"/>
  <tableColumns count="7">
    <tableColumn id="1" xr3:uid="{6EDDEEF8-AD71-41D4-9350-92F9678A9D86}" name="DATE" dataDxfId="34"/>
    <tableColumn id="12" xr3:uid="{4BE86643-A67E-40C5-BF36-855FA49F13CB}" name="KILOMÉTRAGE PRÉC." dataDxfId="33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IFERROR(MAX(KilométrageDébut,IF(Carburant61518212433364851545760636645697578818487909699102105108111114117120123126129132135138141144147150153156159162165168171174177180183186189192195198201204207210213219222225228231234237240243246249252255258261264[COMPTEUR KILOMÉTRIQUE]&lt;Carburant61518212433364851545760636645697578818487909699102105108111114117120123126129132135138141144147150153156159162165168171174177180183186189192195198201204207210213219222225228231234237240243246249252255258261264[[#This Row],[COMPTEUR KILOMÉTRIQUE]],Carburant61518212433364851545760636645697578818487909699102105108111114117120123126129132135138141144147150153156159162165168171174177180183186189192195198201204207210213219222225228231234237240243246249252255258261264[COMPTEUR KILOMÉTRIQUE])),"")</calculatedColumnFormula>
    </tableColumn>
    <tableColumn id="3" xr3:uid="{D285C8FD-F6C7-435B-B5B0-D4F653D89901}" name="COÛT" dataDxfId="32" dataCellStyle="Cost"/>
    <tableColumn id="2" xr3:uid="{BDA0E6C9-626D-48A8-B28C-2F1DC2603E57}" name="LITRES" dataCellStyle="Gallons"/>
    <tableColumn id="4" xr3:uid="{7C6276BA-F07A-4A62-8D25-0165D9A7355C}" name="COMPTEUR KILOMÉTRIQUE"/>
    <tableColumn id="9" xr3:uid="{060FD7FE-A6EA-418B-A310-A323047F0576}" name="KM EFFECTUE" dataDxfId="31">
      <calculatedColumnFormula>IFERROR(Carburant61518212433364851545760636645697578818487909699102105108111114117120123126129132135138141144147150153156159162165168171174177180183186189192195198201204207210213219222225228231234237240243246249252255258261264[[#This Row],[COMPTEUR KILOMÉTRIQUE]]-Carburant61518212433364851545760636645697578818487909699102105108111114117120123126129132135138141144147150153156159162165168171174177180183186189192195198201204207210213219222225228231234237240243246249252255258261264[[#This Row],[KILOMÉTRAGE PRÉC.]],"")</calculatedColumnFormula>
    </tableColumn>
    <tableColumn id="5" xr3:uid="{FCB74C34-A2B0-4561-B2B0-319A0A568837}" name="LITRE(S) AUX 100" dataDxfId="30">
      <calculatedColumnFormula>IFERROR(Carburant61518212433364851545760636645697578818487909699102105108111114117120123126129132135138141144147150153156159162165168171174177180183186189192195198201204207210213219222225228231234237240243246249252255258261264[[#This Row],[KM EFFECTUE]]/Carburant61518212433364851545760636645697578818487909699102105108111114117120123126129132135138141144147150153156159162165168171174177180183186189192195198201204207210213219222225228231234237240243246249252255258261264[[#This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A446D200-9AC9-48D1-AC23-7BC262F01E1F}" name="Remboursements716192225343749525558616467467076798285889197100103106109112115118121124127130133136139142145148151154157160163166169172175178181184187190193196199202205208211214220223226229232235238241244247250253256259262265" displayName="Remboursements716192225343749525558616467467076798285889197100103106109112115118121124127130133136139142145148151154157160163166169172175178181184187190193196199202205208211214220223226229232235238241244247250253256259262265" ref="B38:G40" totalsRowShown="0" headerRowDxfId="29">
  <autoFilter ref="B38:G40" xr:uid="{00000000-0009-0000-0100-000003000000}"/>
  <tableColumns count="6">
    <tableColumn id="1" xr3:uid="{92D9D1A8-4BE4-4438-A878-FBF093549DF1}" name="DATE" dataDxfId="28"/>
    <tableColumn id="2" xr3:uid="{ACA046DA-9770-47AC-81ED-F28171C2960B}" name="ÉLÉMENT"/>
    <tableColumn id="3" xr3:uid="{0B1B3970-64AA-4178-9713-3437CDEBAB04}" name="MONTANT" dataDxfId="27"/>
    <tableColumn id="4" xr3:uid="{5D39C341-8024-4E49-AE52-7326D6843827}" name="Colonne1"/>
    <tableColumn id="6" xr3:uid="{A2FF3F5E-9E70-4907-9050-3CB32A150CFC}" name="REMARQUES"/>
    <tableColumn id="5" xr3:uid="{C3E6F510-4898-4B9C-8003-7F7B86AF0AC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FA4D0961-12E4-473E-9C2C-90A0D3DE3B07}" name="Entretien51417202332354750535659626544687477808386899598101104107110113116119122125128131134137140143146149152155158161164167170173176179182185188191194197200203206209212218221224227230233236239242245248251254257260263266" displayName="Entretien51417202332354750535659626544687477808386899598101104107110113116119122125128131134137140143146149152155158161164167170173176179182185188191194197200203206209212218221224227230233236239242245248251254257260263266" ref="B29:G32" totalsRowShown="0" headerRowDxfId="26">
  <autoFilter ref="B29:G32" xr:uid="{00000000-0009-0000-0100-000001000000}"/>
  <tableColumns count="6">
    <tableColumn id="1" xr3:uid="{B20CA618-C64F-4288-8407-95E3D238CD27}" name="DATE" dataDxfId="25"/>
    <tableColumn id="2" xr3:uid="{86A7171E-1E46-4367-A843-3B4A8CD9C51A}" name="ÉLÉMENT"/>
    <tableColumn id="3" xr3:uid="{EF90E513-9A3F-46C4-BB1C-9AAFDC29B87A}" name="COÛT" dataDxfId="24"/>
    <tableColumn id="4" xr3:uid="{C6474540-3A3D-41FA-BB9D-7D1D205DF2C1}" name="Colonne1" dataCellStyle="Odom"/>
    <tableColumn id="6" xr3:uid="{D43AB0DF-6B75-4499-8CF3-C47A52A62B41}" name="REMARQUES"/>
    <tableColumn id="5" xr3:uid="{0D43D5B5-5AA5-4A0C-BB3F-0D5A56C7C8F7}" name="COMPTEUR KILOMÉTRIQUE2" dataDxfId="2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FEB8B583-BEB0-42BF-B3F2-02F12DAC57E0}" name="Carburant61518212433364851545760636645697578818487909699102105108111114117120123126129132135138141144147150153156159162165168171174177180183186189192195198201204207210213219222225228231234237240243246249252255258261264267" displayName="Carburant61518212433364851545760636645697578818487909699102105108111114117120123126129132135138141144147150153156159162165168171174177180183186189192195198201204207210213219222225228231234237240243246249252255258261264267" ref="B20:H23" totalsRowShown="0" headerRowDxfId="22">
  <autoFilter ref="B20:H23" xr:uid="{00000000-0009-0000-0100-000002000000}"/>
  <tableColumns count="7">
    <tableColumn id="1" xr3:uid="{E81BA355-E7FE-45A4-A09E-B3B5169F550B}" name="DATE" dataDxfId="21"/>
    <tableColumn id="12" xr3:uid="{30A2956D-DA2D-49EE-877C-E3B8AB63DB73}" name="KILOMÉTRAGE PRÉC." dataDxfId="20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IFERROR(MAX(KilométrageDébut,IF(Carburant61518212433364851545760636645697578818487909699102105108111114117120123126129132135138141144147150153156159162165168171174177180183186189192195198201204207210213219222225228231234237240243246249252255258261264267[COMPTEUR KILOMÉTRIQUE]&lt;Carburant61518212433364851545760636645697578818487909699102105108111114117120123126129132135138141144147150153156159162165168171174177180183186189192195198201204207210213219222225228231234237240243246249252255258261264267[[#This Row],[COMPTEUR KILOMÉTRIQUE]],Carburant61518212433364851545760636645697578818487909699102105108111114117120123126129132135138141144147150153156159162165168171174177180183186189192195198201204207210213219222225228231234237240243246249252255258261264267[COMPTEUR KILOMÉTRIQUE])),"")</calculatedColumnFormula>
    </tableColumn>
    <tableColumn id="3" xr3:uid="{91B6839A-D90F-4C9A-99DC-755176E40791}" name="COÛT" dataDxfId="19" dataCellStyle="Cost"/>
    <tableColumn id="2" xr3:uid="{ED14A998-9AF8-495A-BD35-4A0B50CB0BD2}" name="LITRES" dataCellStyle="Gallons"/>
    <tableColumn id="4" xr3:uid="{16756A74-CF85-433D-84EB-E62ADB8F95BD}" name="COMPTEUR KILOMÉTRIQUE"/>
    <tableColumn id="9" xr3:uid="{AFC91D7D-3343-4F2E-BD54-0B4DB353A65F}" name="KM EFFECTUE" dataDxfId="18">
      <calculatedColumnFormula>IFERROR(Carburant61518212433364851545760636645697578818487909699102105108111114117120123126129132135138141144147150153156159162165168171174177180183186189192195198201204207210213219222225228231234237240243246249252255258261264267[[#This Row],[COMPTEUR KILOMÉTRIQUE]]-Carburant61518212433364851545760636645697578818487909699102105108111114117120123126129132135138141144147150153156159162165168171174177180183186189192195198201204207210213219222225228231234237240243246249252255258261264267[[#This Row],[KILOMÉTRAGE PRÉC.]],"")</calculatedColumnFormula>
    </tableColumn>
    <tableColumn id="5" xr3:uid="{D8217BDB-8688-46B5-AF45-B782B51DF5E4}" name="LITRE(S) AUX 100" dataDxfId="17">
      <calculatedColumnFormula>IFERROR(Carburant61518212433364851545760636645697578818487909699102105108111114117120123126129132135138141144147150153156159162165168171174177180183186189192195198201204207210213219222225228231234237240243246249252255258261264267[[#This Row],[KM EFFECTUE]]/Carburant61518212433364851545760636645697578818487909699102105108111114117120123126129132135138141144147150153156159162165168171174177180183186189192195198201204207210213219222225228231234237240243246249252255258261264267[[#This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EF935223-F8BB-4228-8F5C-64AA444CB75F}" name="Remboursements716192225343749525558616467467076798285889197100103106109112115118121124127130133136139142145148151154157160163166169172175178181184187190193196199202205208211214220223226229232235238241244247250253256259262265268" displayName="Remboursements716192225343749525558616467467076798285889197100103106109112115118121124127130133136139142145148151154157160163166169172175178181184187190193196199202205208211214220223226229232235238241244247250253256259262265268" ref="B38:G40" totalsRowShown="0" headerRowDxfId="16">
  <autoFilter ref="B38:G40" xr:uid="{00000000-0009-0000-0100-000003000000}"/>
  <tableColumns count="6">
    <tableColumn id="1" xr3:uid="{1B27321A-233B-4ABE-B27E-05555D43776D}" name="DATE" dataDxfId="15"/>
    <tableColumn id="2" xr3:uid="{FE9D69A0-7F78-46B7-B453-0615C814EF56}" name="ÉLÉMENT"/>
    <tableColumn id="3" xr3:uid="{66DE1F9E-09CA-4750-B55B-6AEA18143B67}" name="MONTANT" dataDxfId="14"/>
    <tableColumn id="4" xr3:uid="{36F5CD8C-61E1-4740-A2F7-03E2F2715D68}" name="Colonne1"/>
    <tableColumn id="6" xr3:uid="{553663FD-29F9-4855-B393-CD7BAB6B064E}" name="REMARQUES"/>
    <tableColumn id="5" xr3:uid="{3E69DD44-4AD8-4385-B445-E56A4C4434E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C5140E42-08B1-4842-B37E-DCBF76D3DD95}" name="Entretien51417202332354750535659626544687477808386899598101104107110113116119122125128131134137140143146149152155158161164167170173176179182185188191194197200203206209212218221224227230233236239242245248251254257260263266269" displayName="Entretien51417202332354750535659626544687477808386899598101104107110113116119122125128131134137140143146149152155158161164167170173176179182185188191194197200203206209212218221224227230233236239242245248251254257260263266269" ref="B29:G32" totalsRowShown="0" headerRowDxfId="13">
  <autoFilter ref="B29:G32" xr:uid="{00000000-0009-0000-0100-000001000000}"/>
  <tableColumns count="6">
    <tableColumn id="1" xr3:uid="{C785BCD3-9304-4C85-955E-C2AEBACF5A43}" name="DATE" dataDxfId="12"/>
    <tableColumn id="2" xr3:uid="{B9877597-6CB0-46FA-BABE-1AA4A4A68D69}" name="ÉLÉMENT"/>
    <tableColumn id="3" xr3:uid="{8AD5B8A4-67E6-43A6-B19A-781B706017CA}" name="COÛT" dataDxfId="11"/>
    <tableColumn id="4" xr3:uid="{C86EF4BA-AE34-4D40-8D78-5A7B4294BE0C}" name="Colonne1" dataCellStyle="Odom"/>
    <tableColumn id="6" xr3:uid="{EDEAB076-078B-4492-BF7F-4AA1F1C21E87}" name="REMARQUES"/>
    <tableColumn id="5" xr3:uid="{D0F4DF7C-8697-4CDC-93AE-C99B68311C28}" name="COMPTEUR KILOMÉTRIQUE2" dataDxfId="1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DAF9FF34-80FC-49D4-9F73-B64444AB8BFE}" name="Carburant61518212433364851545760636645697578818487909699102105108111114117120123126129132135138141144147150153156159162165168171174177180183186189192195198201204207210213219222225228231234237240243246249252255258261264267270" displayName="Carburant61518212433364851545760636645697578818487909699102105108111114117120123126129132135138141144147150153156159162165168171174177180183186189192195198201204207210213219222225228231234237240243246249252255258261264267270" ref="B20:H23" totalsRowShown="0" headerRowDxfId="9">
  <autoFilter ref="B20:H23" xr:uid="{00000000-0009-0000-0100-000002000000}"/>
  <tableColumns count="7">
    <tableColumn id="1" xr3:uid="{4FC81F4E-480C-44F8-B825-FAECD25B3EB3}" name="DATE" dataDxfId="8"/>
    <tableColumn id="12" xr3:uid="{C298E35D-ABF5-4499-BC3C-223BDBD323B8}" name="KILOMÉTRAGE PRÉC." dataDxfId="7">
      <calculatedColumnFormula array="1">IFERROR(MAX(KilométrageDébut,IF(Carburant61518212433364851545760636645697578818487909699102105108111114117120123126129132135138141144147150153156159162165168171174177180183186189192195198201204207210213219222225228231234237240243246249252255258261264267270[COMPTEUR KILOMÉTRIQUE]&lt;Carburant61518212433364851545760636645697578818487909699102105108111114117120123126129132135138141144147150153156159162165168171174177180183186189192195198201204207210213219222225228231234237240243246249252255258261264267270[[#This Row],[COMPTEUR KILOMÉTRIQUE]],Carburant61518212433364851545760636645697578818487909699102105108111114117120123126129132135138141144147150153156159162165168171174177180183186189192195198201204207210213219222225228231234237240243246249252255258261264267270[COMPTEUR KILOMÉTRIQUE])),"")</calculatedColumnFormula>
    </tableColumn>
    <tableColumn id="3" xr3:uid="{2512ADB6-EAD9-4F34-AD16-A694D9B92F81}" name="COÛT" dataDxfId="6" dataCellStyle="Cost"/>
    <tableColumn id="2" xr3:uid="{AC158272-5113-444D-89A1-F41FF79CA937}" name="LITRES" dataCellStyle="Gallons"/>
    <tableColumn id="4" xr3:uid="{48C1A6F4-45AE-45AD-87C7-8BD72232D7FD}" name="COMPTEUR KILOMÉTRIQUE"/>
    <tableColumn id="9" xr3:uid="{E139D0E3-EEF4-455A-AF55-26BF80DF8E60}" name="KM EFFECTUE" dataDxfId="5">
      <calculatedColumnFormula>IFERROR(Carburant61518212433364851545760636645697578818487909699102105108111114117120123126129132135138141144147150153156159162165168171174177180183186189192195198201204207210213219222225228231234237240243246249252255258261264267270[[#This Row],[COMPTEUR KILOMÉTRIQUE]]-Carburant61518212433364851545760636645697578818487909699102105108111114117120123126129132135138141144147150153156159162165168171174177180183186189192195198201204207210213219222225228231234237240243246249252255258261264267270[[#This Row],[KILOMÉTRAGE PRÉC.]],"")</calculatedColumnFormula>
    </tableColumn>
    <tableColumn id="5" xr3:uid="{6039D19E-D8B3-442A-97C2-CF63D0184309}" name="LITRE(S) AUX 100" dataDxfId="4">
      <calculatedColumnFormula>IFERROR(Carburant61518212433364851545760636645697578818487909699102105108111114117120123126129132135138141144147150153156159162165168171174177180183186189192195198201204207210213219222225228231234237240243246249252255258261264267270[[#This Row],[KM EFFECTUE]]/Carburant61518212433364851545760636645697578818487909699102105108111114117120123126129132135138141144147150153156159162165168171174177180183186189192195198201204207210213219222225228231234237240243246249252255258261264267270[[#This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573C1B2-0280-47BE-8D80-5A3E67472DA5}" name="Remboursements71619" displayName="Remboursements71619" ref="B38:G40" totalsRowShown="0" headerRowDxfId="1056">
  <autoFilter ref="B38:G40" xr:uid="{00000000-0009-0000-0100-000003000000}"/>
  <tableColumns count="6">
    <tableColumn id="1" xr3:uid="{38BCDAE3-62B4-4E6F-872C-50D4E5C82A52}" name="DATE" dataDxfId="1055"/>
    <tableColumn id="2" xr3:uid="{2B26BCDF-C232-47D2-9F2F-1D4462ABED87}" name="ÉLÉMENT"/>
    <tableColumn id="3" xr3:uid="{4E96CF81-6B2F-46B1-BC0E-A5EE6E024A23}" name="MONTANT" dataDxfId="1054"/>
    <tableColumn id="4" xr3:uid="{825D0473-1C18-41AC-BFB6-A1DB4A2C84C3}" name="Colonne1"/>
    <tableColumn id="6" xr3:uid="{E4B267FC-119E-440E-8739-02E89A9F801F}" name="REMARQUES"/>
    <tableColumn id="5" xr3:uid="{AC5DBBEF-0FDF-4DDB-A0B3-85D2B733FD3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EAA1CD1D-64F0-48A9-8125-CE420DB592B1}" name="Remboursements716192225343749525558616467467076798285889197100103106109112115118121124127130133136139142145148151154157160163166169172175178181184187190193196199202205208211214220223226229232235238241244247250253256259262265268271" displayName="Remboursements716192225343749525558616467467076798285889197100103106109112115118121124127130133136139142145148151154157160163166169172175178181184187190193196199202205208211214220223226229232235238241244247250253256259262265268271" ref="B38:G40" totalsRowShown="0" headerRowDxfId="3">
  <autoFilter ref="B38:G40" xr:uid="{00000000-0009-0000-0100-000003000000}"/>
  <tableColumns count="6">
    <tableColumn id="1" xr3:uid="{CA89E8E6-5578-4274-BA8C-C288FE9CD8F0}" name="DATE" dataDxfId="2"/>
    <tableColumn id="2" xr3:uid="{76222B46-78E5-40B1-92C3-D0AFEB61D6A9}" name="ÉLÉMENT"/>
    <tableColumn id="3" xr3:uid="{E0AE2F64-743C-43FF-BD4C-46F997AC7204}" name="MONTANT" dataDxfId="1"/>
    <tableColumn id="4" xr3:uid="{D54ED6ED-D2E2-4142-9107-478FC2A63DAB}" name="Colonne1"/>
    <tableColumn id="6" xr3:uid="{43192A57-979B-4E6D-9650-69CBFAABD2F7}" name="REMARQUES"/>
    <tableColumn id="5" xr3:uid="{F2CAE184-AD31-4F58-9B70-90C21273E3D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6CBCCAD-3E38-498B-9A25-6BE06B5517E9}" name="Entretien5141720" displayName="Entretien5141720" ref="B29:G32" totalsRowShown="0" headerRowDxfId="1053">
  <autoFilter ref="B29:G32" xr:uid="{00000000-0009-0000-0100-000001000000}"/>
  <tableColumns count="6">
    <tableColumn id="1" xr3:uid="{052EBDD9-6D07-43D9-9FA5-8C3FA850FEC9}" name="DATE" dataDxfId="1052"/>
    <tableColumn id="2" xr3:uid="{871EFFA9-4601-4429-87EA-FF831A04A3A8}" name="ÉLÉMENT"/>
    <tableColumn id="3" xr3:uid="{49C79DA6-0499-440C-A797-2D7EF94CA8A3}" name="COÛT" dataDxfId="1051"/>
    <tableColumn id="4" xr3:uid="{F890E3C7-535E-4A13-AC64-BEBF54AFD421}" name="Colonne1" dataCellStyle="Odom"/>
    <tableColumn id="6" xr3:uid="{52E62870-8E8F-4622-AAEC-C691CEDEDD4E}" name="REMARQUES"/>
    <tableColumn id="5" xr3:uid="{837A838D-7A20-4E0A-9F38-5489FC5382CD}" name="COMPTEUR KILOMÉTRIQUE2" dataDxfId="105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DA8F4B1-5702-442A-9127-BBC847D2E0EB}" name="Carburant6151821" displayName="Carburant6151821" ref="B20:H23" totalsRowShown="0" headerRowDxfId="1049">
  <autoFilter ref="B20:H23" xr:uid="{00000000-0009-0000-0100-000002000000}"/>
  <tableColumns count="7">
    <tableColumn id="1" xr3:uid="{23DC2FA8-8314-42CD-B84A-97CA3DAA77EC}" name="DATE" dataDxfId="1048"/>
    <tableColumn id="12" xr3:uid="{3AA87960-ADB9-44CA-9118-42AACD532414}" name="KILOMÉTRAGE PRÉC." dataDxfId="1047">
      <calculatedColumnFormula array="1">IFERROR(MAX(KilométrageDébut,IF(Carburant6151821[COMPTEUR KILOMÉTRIQUE]&lt;Carburant6151821[[#This Row],[COMPTEUR KILOMÉTRIQUE]],Carburant6151821[COMPTEUR KILOMÉTRIQUE])),"")</calculatedColumnFormula>
    </tableColumn>
    <tableColumn id="3" xr3:uid="{B78A1F1C-1A18-4F73-8CCA-EE322BEC0CDD}" name="COÛT" dataDxfId="1046" dataCellStyle="Cost"/>
    <tableColumn id="2" xr3:uid="{26263951-0276-44E7-89B0-5DF1C3F39D05}" name="LITRES" dataCellStyle="Gallons"/>
    <tableColumn id="4" xr3:uid="{A86DCF91-87C6-416E-9D17-3D7A22E070BD}" name="COMPTEUR KILOMÉTRIQUE"/>
    <tableColumn id="9" xr3:uid="{FC731828-6404-4530-A9C2-FE24573E3066}" name="KM EFFECTUE" dataDxfId="1045">
      <calculatedColumnFormula>IFERROR(Carburant6151821[[#This Row],[COMPTEUR KILOMÉTRIQUE]]-Carburant6151821[[#This Row],[KILOMÉTRAGE PRÉC.]],"")</calculatedColumnFormula>
    </tableColumn>
    <tableColumn id="5" xr3:uid="{9A3D5C10-268B-49BD-9286-C2D24AC9EBEB}" name="LITRE(S) AUX 100" dataDxfId="1044">
      <calculatedColumnFormula>IFERROR(Carburant6151821[[#This Row],[KM EFFECTUE]]/Carburant6151821[[#This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236639E-113F-4B3B-BD26-36F3B4E764D4}" name="Remboursements1013" displayName="Remboursements1013" ref="B38:G40" totalsRowShown="0" headerRowDxfId="1160">
  <autoFilter ref="B38:G40" xr:uid="{00000000-0009-0000-0100-000003000000}"/>
  <tableColumns count="6">
    <tableColumn id="1" xr3:uid="{B46FC13E-C7F7-43BA-8237-7B26768D6365}" name="DATE" dataDxfId="1159"/>
    <tableColumn id="2" xr3:uid="{2AF21134-5B23-4D1D-A168-9767417FCD72}" name="ÉLÉMENT"/>
    <tableColumn id="3" xr3:uid="{F2BB35B7-9DA2-4B67-8BE3-112B02F5688B}" name="MONTANT" dataDxfId="1158"/>
    <tableColumn id="4" xr3:uid="{CE1C9138-B1D4-4DE4-A6E2-9A639B36C771}" name="Colonne1"/>
    <tableColumn id="6" xr3:uid="{7EFD47D3-D3F0-4DE4-9FA2-6A6FCE497600}" name="REMARQUES"/>
    <tableColumn id="5" xr3:uid="{42FBB175-04CD-4E8C-BB06-6AEB9819A1C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137D72EB-6FF4-4DB1-AFB5-B9EAA090F3A7}" name="Remboursements7161922" displayName="Remboursements7161922" ref="B38:G40" totalsRowShown="0" headerRowDxfId="1043">
  <autoFilter ref="B38:G40" xr:uid="{00000000-0009-0000-0100-000003000000}"/>
  <tableColumns count="6">
    <tableColumn id="1" xr3:uid="{D1057D50-B397-4907-A076-0A756DF69FE1}" name="DATE" dataDxfId="1042"/>
    <tableColumn id="2" xr3:uid="{5F31695C-1D08-44AE-953A-6961DBBC7EFE}" name="ÉLÉMENT"/>
    <tableColumn id="3" xr3:uid="{6020720D-2795-49A8-8A78-D0D37DF1E57C}" name="MONTANT" dataDxfId="1041"/>
    <tableColumn id="4" xr3:uid="{8FA3D2F2-C64E-467A-8ED2-10E75F151054}" name="Colonne1"/>
    <tableColumn id="6" xr3:uid="{A2EC34F3-28F5-431F-9798-FD5F1EABC37A}" name="REMARQUES"/>
    <tableColumn id="5" xr3:uid="{7B931198-B679-400D-B143-E1DBFBDC1AD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A9E840F-9FC8-467E-9C92-DFECD879B8DB}" name="Entretien8112629" displayName="Entretien8112629" ref="B29:G32" totalsRowShown="0" headerRowDxfId="1040">
  <autoFilter ref="B29:G32" xr:uid="{00000000-0009-0000-0100-000001000000}"/>
  <tableColumns count="6">
    <tableColumn id="1" xr3:uid="{3BC2F924-9165-4267-8D61-B30CD3314971}" name="DATE" dataDxfId="1039"/>
    <tableColumn id="2" xr3:uid="{309CC762-F2AB-4C1A-B285-7E51B5158641}" name="ÉLÉMENT"/>
    <tableColumn id="3" xr3:uid="{F3509AD8-B95A-43F9-9548-198D1A017D01}" name="COÛT" dataDxfId="1038"/>
    <tableColumn id="4" xr3:uid="{AB5E8E95-2DA5-47C5-A3F3-381794DB4E80}" name="Colonne1" dataCellStyle="Odom"/>
    <tableColumn id="6" xr3:uid="{6BC54FB2-F41C-473D-8456-A99E7B974C93}" name="REMARQUES"/>
    <tableColumn id="5" xr3:uid="{D52B54CB-6EA8-47EF-BD04-16C0F0E9DA89}" name="COMPTEUR KILOMÉTRIQUE2" dataDxfId="103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BAFB806-CA08-4C32-AD0F-F8F2C19EA5AE}" name="Carburant9122730" displayName="Carburant9122730" ref="B20:H23" totalsRowShown="0" headerRowDxfId="1036">
  <autoFilter ref="B20:H23" xr:uid="{00000000-0009-0000-0100-000002000000}"/>
  <tableColumns count="7">
    <tableColumn id="1" xr3:uid="{24733CF8-14C7-469C-B085-B1AA048CCF0F}" name="DATE" dataDxfId="1035"/>
    <tableColumn id="12" xr3:uid="{24A3906E-5E1E-4922-99E7-585591B40065}" name="KILOMÉTRAGE PRÉC." dataDxfId="1034">
      <calculatedColumnFormula array="1">IFERROR(MAX(KilométrageDébut,IF(Carburant9122730[COMPTEUR KILOMÉTRIQUE]&lt;Carburant9122730[[#This Row],[COMPTEUR KILOMÉTRIQUE]],Carburant9122730[COMPTEUR KILOMÉTRIQUE])),"")</calculatedColumnFormula>
    </tableColumn>
    <tableColumn id="3" xr3:uid="{871C3BCE-C952-48F6-8CF5-B168828CD047}" name="COÛT" dataDxfId="1033" dataCellStyle="Cost"/>
    <tableColumn id="2" xr3:uid="{31BF279C-99F7-4775-A3C2-3448F3BE1245}" name="LITRES" dataCellStyle="Gallons"/>
    <tableColumn id="4" xr3:uid="{906AE5CD-DCA9-4EB0-8C1E-1A9646B2CAB2}" name="COMPTEUR KILOMÉTRIQUE"/>
    <tableColumn id="9" xr3:uid="{9F1B2DFB-F829-4505-86FE-B9935354E3D4}" name="KM EFFECTUE" dataDxfId="1032">
      <calculatedColumnFormula>IFERROR(Carburant9122730[[#This Row],[COMPTEUR KILOMÉTRIQUE]]-Carburant9122730[[#This Row],[KILOMÉTRAGE PRÉC.]],"")</calculatedColumnFormula>
    </tableColumn>
    <tableColumn id="5" xr3:uid="{4CB8A2CA-430C-4D24-871B-1229F03D9B18}" name="LITRE(S) AUX 100" dataDxfId="1031">
      <calculatedColumnFormula>IFERROR(Carburant9122730[[#This Row],[KM EFFECTUE]]/Carburant9122730[[#This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8D4A76EE-FCE9-4E4A-BFE1-AFD97F8C79B4}" name="Remboursements10132831" displayName="Remboursements10132831" ref="B38:G40" totalsRowShown="0" headerRowDxfId="1030">
  <autoFilter ref="B38:G40" xr:uid="{00000000-0009-0000-0100-000003000000}"/>
  <tableColumns count="6">
    <tableColumn id="1" xr3:uid="{DA00C7A5-43F3-49AC-8A4C-8BE8D22A0C5D}" name="DATE" dataDxfId="1029"/>
    <tableColumn id="2" xr3:uid="{30DC71FE-AAB5-43DF-AAA9-080CFD8DDA0B}" name="ÉLÉMENT"/>
    <tableColumn id="3" xr3:uid="{A63FF958-E389-436F-A578-DF7A02DDDFBF}" name="MONTANT" dataDxfId="1028"/>
    <tableColumn id="4" xr3:uid="{8F530AEE-A765-4F8C-969B-4413FAD21BB9}" name="Colonne1"/>
    <tableColumn id="6" xr3:uid="{86DA7AE1-5EF8-4C34-B369-E2C5F4EBC255}" name="REMARQUES"/>
    <tableColumn id="5" xr3:uid="{3169C9FC-9F86-477D-886B-10AC9649C6A6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68EB725-3E7C-4C02-8A1B-E44583B45E8C}" name="Entretien514172023" displayName="Entretien514172023" ref="B29:G32" totalsRowShown="0" headerRowDxfId="1027">
  <autoFilter ref="B29:G32" xr:uid="{00000000-0009-0000-0100-000001000000}"/>
  <tableColumns count="6">
    <tableColumn id="1" xr3:uid="{2FE152D0-63CD-4287-A616-B52A6724F80F}" name="DATE" dataDxfId="1026"/>
    <tableColumn id="2" xr3:uid="{D8BDC42E-85EC-4BF2-8783-B1E811FEC6EA}" name="ÉLÉMENT"/>
    <tableColumn id="3" xr3:uid="{EA044578-1C85-49DE-9A39-872F00186918}" name="COÛT" dataDxfId="1025"/>
    <tableColumn id="4" xr3:uid="{E0320731-BD83-493D-9D35-7F1F2BA72C8A}" name="Colonne1" dataCellStyle="Odom"/>
    <tableColumn id="6" xr3:uid="{8EA11B12-195C-46CB-A878-BD89F2AA994F}" name="REMARQUES"/>
    <tableColumn id="5" xr3:uid="{39A04170-5A4A-4000-90C0-00962B09B87E}" name="COMPTEUR KILOMÉTRIQUE2" dataDxfId="102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867E39D-04DE-403A-8103-91E7D82E74D6}" name="Carburant615182124" displayName="Carburant615182124" ref="B20:H23" totalsRowShown="0" headerRowDxfId="1023">
  <autoFilter ref="B20:H23" xr:uid="{00000000-0009-0000-0100-000002000000}"/>
  <tableColumns count="7">
    <tableColumn id="1" xr3:uid="{15465820-9E67-4073-A2AC-E826EEFF7252}" name="DATE" dataDxfId="1022"/>
    <tableColumn id="12" xr3:uid="{92EAD409-7D5C-4158-AF9C-64DF2F89C575}" name="KILOMÉTRAGE PRÉC." dataDxfId="1021">
      <calculatedColumnFormula array="1">IFERROR(MAX(KilométrageDébut,IF(Carburant615182124[COMPTEUR KILOMÉTRIQUE]&lt;Carburant615182124[[#This Row],[COMPTEUR KILOMÉTRIQUE]],Carburant615182124[COMPTEUR KILOMÉTRIQUE])),"")</calculatedColumnFormula>
    </tableColumn>
    <tableColumn id="3" xr3:uid="{4A6FF8E7-F451-49A9-A21A-CAFB879A445C}" name="COÛT" dataDxfId="1020" dataCellStyle="Cost"/>
    <tableColumn id="2" xr3:uid="{6C4D5552-23FA-4F2D-9CA6-BEF2796F3A26}" name="LITRES" dataCellStyle="Gallons"/>
    <tableColumn id="4" xr3:uid="{83DDDCAD-D17A-47CC-A31B-07E2AA92FABD}" name="COMPTEUR KILOMÉTRIQUE"/>
    <tableColumn id="9" xr3:uid="{3216E68E-8B80-4C5E-B1A1-F8B3F1E955DC}" name="KM EFFECTUE" dataDxfId="1019">
      <calculatedColumnFormula>IFERROR(Carburant615182124[[#This Row],[COMPTEUR KILOMÉTRIQUE]]-Carburant615182124[[#This Row],[KILOMÉTRAGE PRÉC.]],"")</calculatedColumnFormula>
    </tableColumn>
    <tableColumn id="5" xr3:uid="{E9652D74-61E7-4091-87E4-BE129D2CFD15}" name="LITRE(S) AUX 100" dataDxfId="1018">
      <calculatedColumnFormula>IFERROR(Carburant615182124[[#This Row],[KM EFFECTUE]]/Carburant615182124[[#This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B76C635-D1AD-4C40-879D-2727B891C764}" name="Remboursements716192225" displayName="Remboursements716192225" ref="B38:G40" totalsRowShown="0" headerRowDxfId="1017">
  <autoFilter ref="B38:G40" xr:uid="{00000000-0009-0000-0100-000003000000}"/>
  <tableColumns count="6">
    <tableColumn id="1" xr3:uid="{0203F52E-8F0B-423E-A735-A915D3431A30}" name="DATE" dataDxfId="1016"/>
    <tableColumn id="2" xr3:uid="{55BB3BCE-B143-435A-A92E-2EC5326FD7B3}" name="ÉLÉMENT"/>
    <tableColumn id="3" xr3:uid="{F0AE5E2A-CB8D-47CB-AD3D-FA300EB26A10}" name="MONTANT" dataDxfId="1015"/>
    <tableColumn id="4" xr3:uid="{21852CFF-53C5-4888-959B-7C063403DAB2}" name="Colonne1"/>
    <tableColumn id="6" xr3:uid="{08DAC34A-9C88-4AFE-A4BC-256BC796F8A3}" name="REMARQUES"/>
    <tableColumn id="5" xr3:uid="{4EB38945-5C7F-4A83-8957-0E7B655513FC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3318B6C-7C42-4507-AAD3-C3CB8553EA0E}" name="Entretien51417202332" displayName="Entretien51417202332" ref="B29:G32" totalsRowShown="0" headerRowDxfId="1014">
  <autoFilter ref="B29:G32" xr:uid="{00000000-0009-0000-0100-000001000000}"/>
  <tableColumns count="6">
    <tableColumn id="1" xr3:uid="{6417E5F3-3881-4FD1-8F39-EE79765A1F71}" name="DATE" dataDxfId="1013"/>
    <tableColumn id="2" xr3:uid="{BA0C4DB8-1A9D-4F93-A67A-AAA42A13542F}" name="ÉLÉMENT"/>
    <tableColumn id="3" xr3:uid="{E1213CA0-6F23-4C42-8A06-1ED4CCD35F2D}" name="COÛT" dataDxfId="1012"/>
    <tableColumn id="4" xr3:uid="{ED0E5090-62FF-40B2-B936-7DEA167E6C52}" name="Colonne1" dataCellStyle="Odom"/>
    <tableColumn id="6" xr3:uid="{4C163195-7B94-4EAA-9DED-8BADD04DB10F}" name="REMARQUES"/>
    <tableColumn id="5" xr3:uid="{4E41BE3F-C2E9-4D09-964A-23E2D678A4F4}" name="COMPTEUR KILOMÉTRIQUE2" dataDxfId="101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5488372-B062-48DA-9BBA-C7CF40A4E7AB}" name="Carburant61518212433" displayName="Carburant61518212433" ref="B20:H23" totalsRowShown="0" headerRowDxfId="1010">
  <autoFilter ref="B20:H23" xr:uid="{00000000-0009-0000-0100-000002000000}"/>
  <tableColumns count="7">
    <tableColumn id="1" xr3:uid="{BC24D792-26ED-4250-BD61-0B8DE923383A}" name="DATE" dataDxfId="1009"/>
    <tableColumn id="12" xr3:uid="{45811C09-C24A-4D34-97BE-91E55EFE2733}" name="KILOMÉTRAGE PRÉC." dataDxfId="1008">
      <calculatedColumnFormula array="1">IFERROR(MAX(KilométrageDébut,IF(Carburant61518212433[COMPTEUR KILOMÉTRIQUE]&lt;Carburant61518212433[[#This Row],[COMPTEUR KILOMÉTRIQUE]],Carburant61518212433[COMPTEUR KILOMÉTRIQUE])),"")</calculatedColumnFormula>
    </tableColumn>
    <tableColumn id="3" xr3:uid="{B233E065-962B-4995-B60E-E306E396F5A8}" name="COÛT" dataDxfId="1007" dataCellStyle="Cost"/>
    <tableColumn id="2" xr3:uid="{874434CE-3838-4D29-8201-2D4485A57570}" name="LITRES" dataCellStyle="Gallons"/>
    <tableColumn id="4" xr3:uid="{1EBFAD4B-280B-49E1-80CF-74C7B8FDB382}" name="COMPTEUR KILOMÉTRIQUE"/>
    <tableColumn id="9" xr3:uid="{FD8A7516-9375-4EC6-AE04-4092C0529120}" name="KM EFFECTUE" dataDxfId="1006">
      <calculatedColumnFormula>IFERROR(Carburant61518212433[[#This Row],[COMPTEUR KILOMÉTRIQUE]]-Carburant61518212433[[#This Row],[KILOMÉTRAGE PRÉC.]],"")</calculatedColumnFormula>
    </tableColumn>
    <tableColumn id="5" xr3:uid="{6BE08748-BC71-4FE0-A21C-5F0DC097BF2E}" name="LITRE(S) AUX 100" dataDxfId="1005">
      <calculatedColumnFormula>IFERROR(Carburant61518212433[[#This Row],[KM EFFECTUE]]/Carburant61518212433[[#This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7D21958-DFBE-49C1-AB19-10FBC8A6DA7F}" name="Remboursements71619222534" displayName="Remboursements71619222534" ref="B38:G40" totalsRowShown="0" headerRowDxfId="1004">
  <autoFilter ref="B38:G40" xr:uid="{00000000-0009-0000-0100-000003000000}"/>
  <tableColumns count="6">
    <tableColumn id="1" xr3:uid="{5B3AE643-3544-4FB0-806D-0FB63947F4C7}" name="DATE" dataDxfId="1003"/>
    <tableColumn id="2" xr3:uid="{1CC99D10-752C-4868-BDDE-81A3414C9FE4}" name="ÉLÉMENT"/>
    <tableColumn id="3" xr3:uid="{868F8EED-5A1B-4030-8A98-20A18D417F60}" name="MONTANT" dataDxfId="1002"/>
    <tableColumn id="4" xr3:uid="{1006E4B0-47B8-4D56-911B-7E57EFA8E79A}" name="Colonne1"/>
    <tableColumn id="6" xr3:uid="{F8C45F4C-F49D-4156-8329-71EFDD767614}" name="REMARQUES"/>
    <tableColumn id="5" xr3:uid="{B7E3609F-42B9-4EC9-AA71-175C14DF623D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B4B35E9-2E8B-4183-A792-C83059824A7D}" name="Entretien81126" displayName="Entretien81126" ref="B29:G32" totalsRowShown="0" headerRowDxfId="1157">
  <autoFilter ref="B29:G32" xr:uid="{00000000-0009-0000-0100-000001000000}"/>
  <tableColumns count="6">
    <tableColumn id="1" xr3:uid="{F4DBDD53-26A8-4856-8D17-E2D1386E046A}" name="DATE" dataDxfId="1156"/>
    <tableColumn id="2" xr3:uid="{C31FEFAB-A0DA-4C19-AA31-A35BC7B4F96B}" name="ÉLÉMENT"/>
    <tableColumn id="3" xr3:uid="{7A35E900-76A7-4E49-AB0E-B57FEC3EF038}" name="COÛT" dataDxfId="1155"/>
    <tableColumn id="4" xr3:uid="{33E9DFE0-2AD7-4D0B-8EF3-B222EB73EDEF}" name="Colonne1" dataCellStyle="Odom"/>
    <tableColumn id="6" xr3:uid="{98BA3CFC-D1FE-431D-8D2B-465547584AB0}" name="REMARQUES"/>
    <tableColumn id="5" xr3:uid="{74E35749-FFEA-434D-B821-5043816AF61E}" name="COMPTEUR KILOMÉTRIQUE2" dataDxfId="115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91D27504-08F5-477A-994B-DDD7243EF3B4}" name="Entretien5141720233235" displayName="Entretien5141720233235" ref="B29:G32" totalsRowShown="0" headerRowDxfId="1001">
  <autoFilter ref="B29:G32" xr:uid="{00000000-0009-0000-0100-000001000000}"/>
  <tableColumns count="6">
    <tableColumn id="1" xr3:uid="{85134477-3E3E-4F46-9C35-72BB66CD4A98}" name="DATE" dataDxfId="1000"/>
    <tableColumn id="2" xr3:uid="{CB35043C-B484-49E6-AA97-72C3F4FF18B8}" name="ÉLÉMENT"/>
    <tableColumn id="3" xr3:uid="{71046CC6-C725-4701-B2D1-FFE5FAFF5C3B}" name="COÛT" dataDxfId="999"/>
    <tableColumn id="4" xr3:uid="{83E127C2-AC89-4205-90CC-C759EE492765}" name="Colonne1" dataCellStyle="Odom"/>
    <tableColumn id="6" xr3:uid="{58608613-8E20-4458-B903-6E5C247D9508}" name="REMARQUES"/>
    <tableColumn id="5" xr3:uid="{AE88FB32-84F2-475D-9743-EBAFC75F9209}" name="COMPTEUR KILOMÉTRIQUE2" dataDxfId="99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9E04F95-8E17-400B-BC14-9434ED592950}" name="Carburant6151821243336" displayName="Carburant6151821243336" ref="B20:H23" totalsRowShown="0" headerRowDxfId="997">
  <autoFilter ref="B20:H23" xr:uid="{00000000-0009-0000-0100-000002000000}"/>
  <tableColumns count="7">
    <tableColumn id="1" xr3:uid="{AF38996C-01C9-4AB0-814E-236671AB7FE0}" name="DATE" dataDxfId="996"/>
    <tableColumn id="12" xr3:uid="{10AB1D8E-38B0-464B-8B7D-6DABDC5E2A28}" name="KILOMÉTRAGE PRÉC." dataDxfId="995">
      <calculatedColumnFormula array="1">IFERROR(MAX(KilométrageDébut,IF(Carburant6151821243336[COMPTEUR KILOMÉTRIQUE]&lt;Carburant6151821243336[[#This Row],[COMPTEUR KILOMÉTRIQUE]],Carburant6151821243336[COMPTEUR KILOMÉTRIQUE])),"")</calculatedColumnFormula>
    </tableColumn>
    <tableColumn id="3" xr3:uid="{32CECC8F-A6BB-44F2-8DF6-6083F8BB2EB4}" name="COÛT" dataDxfId="994" dataCellStyle="Cost"/>
    <tableColumn id="2" xr3:uid="{0B68E5F3-F2C0-446A-B86F-E427A17E2A63}" name="LITRES" dataCellStyle="Gallons"/>
    <tableColumn id="4" xr3:uid="{EB3AFD6D-084C-40AD-A3BD-03360BB30B15}" name="COMPTEUR KILOMÉTRIQUE"/>
    <tableColumn id="9" xr3:uid="{145AC6C3-9D3F-4B58-A2FC-B5ED5FAAA6E2}" name="KM EFFECTUE" dataDxfId="993">
      <calculatedColumnFormula>IFERROR(Carburant6151821243336[[#This Row],[COMPTEUR KILOMÉTRIQUE]]-Carburant6151821243336[[#This Row],[KILOMÉTRAGE PRÉC.]],"")</calculatedColumnFormula>
    </tableColumn>
    <tableColumn id="5" xr3:uid="{E5CC5795-A43F-4B82-9070-E612D220E60D}" name="LITRE(S) AUX 100" dataDxfId="992">
      <calculatedColumnFormula>IFERROR(Carburant6151821243336[[#This Row],[KM EFFECTUE]]/Carburant6151821243336[[#This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6D0B2CB6-AF75-4CD8-B17E-6C31C75E12F1}" name="Remboursements7161922253437" displayName="Remboursements7161922253437" ref="B38:G40" totalsRowShown="0" headerRowDxfId="991">
  <autoFilter ref="B38:G40" xr:uid="{00000000-0009-0000-0100-000003000000}"/>
  <tableColumns count="6">
    <tableColumn id="1" xr3:uid="{D1F2EFB5-66BA-4A48-8ED0-BA670E7387ED}" name="DATE" dataDxfId="990"/>
    <tableColumn id="2" xr3:uid="{EF922C23-06CB-4AD8-9278-3E78D2B06110}" name="ÉLÉMENT"/>
    <tableColumn id="3" xr3:uid="{86E0FBAE-ED49-4B07-908E-3AC7211D0574}" name="MONTANT" dataDxfId="989"/>
    <tableColumn id="4" xr3:uid="{56FF1C4B-37F6-403B-B2BB-6FB0BBFCB08C}" name="Colonne1"/>
    <tableColumn id="6" xr3:uid="{293D8B8C-5977-403F-AF30-20A60A9A07B6}" name="REMARQUES"/>
    <tableColumn id="5" xr3:uid="{1D46BC53-C11B-4FAB-8AA7-2CE3E780986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BE04A39B-11B6-46B9-87BA-FC9CCAA68A55}" name="Entretien514172023323547" displayName="Entretien514172023323547" ref="B29:G32" totalsRowShown="0" headerRowDxfId="988">
  <autoFilter ref="B29:G32" xr:uid="{00000000-0009-0000-0100-000001000000}"/>
  <tableColumns count="6">
    <tableColumn id="1" xr3:uid="{66824AB5-93CB-413F-814C-B5CDF71AAA49}" name="DATE" dataDxfId="987"/>
    <tableColumn id="2" xr3:uid="{DAD277C1-1082-4E4C-A0B0-D15C256B13D1}" name="ÉLÉMENT"/>
    <tableColumn id="3" xr3:uid="{F2A88111-D70E-4D14-AB53-1A5BB2BC4E86}" name="COÛT" dataDxfId="986"/>
    <tableColumn id="4" xr3:uid="{EEDBF632-AD5E-42BC-8F2C-F748FEAE6FA0}" name="Colonne1" dataCellStyle="Odom"/>
    <tableColumn id="6" xr3:uid="{95474102-DB8D-4508-A8D4-E4C7E0A86FEA}" name="REMARQUES"/>
    <tableColumn id="5" xr3:uid="{7C76F92A-51BF-408B-8FA4-1E6D49D86803}" name="COMPTEUR KILOMÉTRIQUE2" dataDxfId="98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867B03A-E6A2-415A-9112-6E1B935B9346}" name="Carburant615182124333648" displayName="Carburant615182124333648" ref="B20:H23" totalsRowShown="0" headerRowDxfId="984">
  <autoFilter ref="B20:H23" xr:uid="{00000000-0009-0000-0100-000002000000}"/>
  <tableColumns count="7">
    <tableColumn id="1" xr3:uid="{AF30DCA8-43CA-4B77-B212-E83A5C6460E8}" name="DATE" dataDxfId="983"/>
    <tableColumn id="12" xr3:uid="{1FF37715-C0C5-4C1C-8C7C-778CA964F463}" name="KILOMÉTRAGE PRÉC." dataDxfId="982">
      <calculatedColumnFormula array="1">IFERROR(MAX(KilométrageDébut,IF(Carburant615182124333648[COMPTEUR KILOMÉTRIQUE]&lt;Carburant615182124333648[[#This Row],[COMPTEUR KILOMÉTRIQUE]],Carburant615182124333648[COMPTEUR KILOMÉTRIQUE])),"")</calculatedColumnFormula>
    </tableColumn>
    <tableColumn id="3" xr3:uid="{1622BD8C-873B-4B82-A9A4-D351F63CBCD5}" name="COÛT" dataDxfId="981" dataCellStyle="Cost"/>
    <tableColumn id="2" xr3:uid="{C7C9781B-DC69-4ADF-839A-3C8C4AA4C35D}" name="LITRES" dataCellStyle="Gallons"/>
    <tableColumn id="4" xr3:uid="{0ABC2F9C-033B-4E12-81D3-D28E1E96AFA6}" name="COMPTEUR KILOMÉTRIQUE"/>
    <tableColumn id="9" xr3:uid="{4ED693A0-5EB9-4FEA-828C-44982379EA38}" name="KM EFFECTUE" dataDxfId="980">
      <calculatedColumnFormula>IFERROR(Carburant615182124333648[[#This Row],[COMPTEUR KILOMÉTRIQUE]]-Carburant615182124333648[[#This Row],[KILOMÉTRAGE PRÉC.]],"")</calculatedColumnFormula>
    </tableColumn>
    <tableColumn id="5" xr3:uid="{58856DE4-5617-42EE-896D-BC7BD54A6192}" name="LITRE(S) AUX 100" dataDxfId="979">
      <calculatedColumnFormula>IFERROR(Carburant615182124333648[[#This Row],[KM EFFECTUE]]/Carburant615182124333648[[#This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21355323-4D05-4A64-AA19-0E5A14B037F0}" name="Remboursements716192225343749" displayName="Remboursements716192225343749" ref="B38:G40" totalsRowShown="0" headerRowDxfId="978">
  <autoFilter ref="B38:G40" xr:uid="{00000000-0009-0000-0100-000003000000}"/>
  <tableColumns count="6">
    <tableColumn id="1" xr3:uid="{0FA8EDCF-C768-4CD8-B0FC-608D010F88C4}" name="DATE" dataDxfId="977"/>
    <tableColumn id="2" xr3:uid="{50A082FE-5E4C-4BD4-BDBE-10706AAEC2DE}" name="ÉLÉMENT"/>
    <tableColumn id="3" xr3:uid="{429ECD66-6C0D-4B67-B412-6583CACB78EA}" name="MONTANT" dataDxfId="976"/>
    <tableColumn id="4" xr3:uid="{DFB6A78E-7A70-4C95-B025-7CAD93066588}" name="Colonne1"/>
    <tableColumn id="6" xr3:uid="{EA9CF856-4A56-42D3-8B7D-0D409F183660}" name="REMARQUES"/>
    <tableColumn id="5" xr3:uid="{3C4EFFDE-9B45-4FE0-AC6D-161B23843D2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1F066912-7FCF-4DCD-B3C4-D5299F433753}" name="Entretien51417202332354750" displayName="Entretien51417202332354750" ref="B29:G32" totalsRowShown="0" headerRowDxfId="975">
  <autoFilter ref="B29:G32" xr:uid="{00000000-0009-0000-0100-000001000000}"/>
  <tableColumns count="6">
    <tableColumn id="1" xr3:uid="{270EFB28-3613-4894-B53B-8E4BF4237BBE}" name="DATE" dataDxfId="974"/>
    <tableColumn id="2" xr3:uid="{D196424F-B6F0-4C12-ABF0-5A22DB30E586}" name="ÉLÉMENT"/>
    <tableColumn id="3" xr3:uid="{AB8BC805-12EB-4F14-880F-FEDBF940D2A8}" name="COÛT" dataDxfId="973"/>
    <tableColumn id="4" xr3:uid="{BB0470DF-428D-4702-89D2-422C1660E5D0}" name="Colonne1" dataCellStyle="Odom"/>
    <tableColumn id="6" xr3:uid="{C52A6ED5-D4B6-44A7-B115-86FD82269BD5}" name="REMARQUES"/>
    <tableColumn id="5" xr3:uid="{61AE3AB8-81D2-473F-806C-670790F2FA6A}" name="COMPTEUR KILOMÉTRIQUE2" dataDxfId="97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B5AC2DB6-D587-4D6A-9C79-8D850FC1A2CB}" name="Carburant61518212433364851" displayName="Carburant61518212433364851" ref="B20:H23" totalsRowShown="0" headerRowDxfId="971">
  <autoFilter ref="B20:H23" xr:uid="{00000000-0009-0000-0100-000002000000}"/>
  <tableColumns count="7">
    <tableColumn id="1" xr3:uid="{9BFABD88-2E48-457D-A2CD-1B097B292821}" name="DATE" dataDxfId="970"/>
    <tableColumn id="12" xr3:uid="{C5199525-C339-4CAA-B533-B45DF324D176}" name="KILOMÉTRAGE PRÉC." dataDxfId="969">
      <calculatedColumnFormula array="1">IFERROR(MAX(KilométrageDébut,IF(Carburant61518212433364851[COMPTEUR KILOMÉTRIQUE]&lt;Carburant61518212433364851[[#This Row],[COMPTEUR KILOMÉTRIQUE]],Carburant61518212433364851[COMPTEUR KILOMÉTRIQUE])),"")</calculatedColumnFormula>
    </tableColumn>
    <tableColumn id="3" xr3:uid="{0D939271-EE19-47BD-AE11-8CF5E41F1424}" name="COÛT" dataDxfId="968" dataCellStyle="Cost"/>
    <tableColumn id="2" xr3:uid="{33435AFE-BD81-40B1-B4AB-45CCC5B1C843}" name="LITRES" dataCellStyle="Gallons"/>
    <tableColumn id="4" xr3:uid="{25E6F56E-31ED-4DD9-A5B9-5CB3CEF0A695}" name="COMPTEUR KILOMÉTRIQUE"/>
    <tableColumn id="9" xr3:uid="{AC13FEAB-2701-48B3-9A37-42D9F78F0E8B}" name="KM EFFECTUE" dataDxfId="967">
      <calculatedColumnFormula>IFERROR(Carburant61518212433364851[[#This Row],[COMPTEUR KILOMÉTRIQUE]]-Carburant61518212433364851[[#This Row],[KILOMÉTRAGE PRÉC.]],"")</calculatedColumnFormula>
    </tableColumn>
    <tableColumn id="5" xr3:uid="{A3407569-C61F-4BFB-88EA-A80814A5E09B}" name="LITRE(S) AUX 100" dataDxfId="966">
      <calculatedColumnFormula>IFERROR(Carburant61518212433364851[[#This Row],[KM EFFECTUE]]/Carburant61518212433364851[[#This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393B66F-99B2-4FAF-942F-2B61C4C6B497}" name="Remboursements71619222534374952" displayName="Remboursements71619222534374952" ref="B38:G40" totalsRowShown="0" headerRowDxfId="965">
  <autoFilter ref="B38:G40" xr:uid="{00000000-0009-0000-0100-000003000000}"/>
  <tableColumns count="6">
    <tableColumn id="1" xr3:uid="{4C256D6E-CFA8-40EB-9ACF-E345A6C882AB}" name="DATE" dataDxfId="964"/>
    <tableColumn id="2" xr3:uid="{39A8903E-1007-4C25-AB05-53D1529ACC1B}" name="ÉLÉMENT"/>
    <tableColumn id="3" xr3:uid="{93C12910-693F-493F-8AC4-1157F1D2C169}" name="MONTANT" dataDxfId="963"/>
    <tableColumn id="4" xr3:uid="{C81854DE-0284-445B-A848-9DB99184E641}" name="Colonne1"/>
    <tableColumn id="6" xr3:uid="{A84FAECC-ABBE-493F-A76B-3E2AA1B0A10C}" name="REMARQUES"/>
    <tableColumn id="5" xr3:uid="{BD31B5E9-9F9C-4029-A2C3-2274A7E98B6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9F7A0E49-D5F5-44D1-939D-79AC310BFA25}" name="Entretien5141720233235475053" displayName="Entretien5141720233235475053" ref="B29:G32" totalsRowShown="0" headerRowDxfId="962">
  <autoFilter ref="B29:G32" xr:uid="{00000000-0009-0000-0100-000001000000}"/>
  <tableColumns count="6">
    <tableColumn id="1" xr3:uid="{DE781ABE-EACF-470A-9007-CC4D95254336}" name="DATE" dataDxfId="961"/>
    <tableColumn id="2" xr3:uid="{45872E99-C79B-473C-9780-1E372E530407}" name="ÉLÉMENT"/>
    <tableColumn id="3" xr3:uid="{102E42A8-52D9-4B02-9C5C-AF0153B4F273}" name="COÛT" dataDxfId="960"/>
    <tableColumn id="4" xr3:uid="{EF1ECBDF-495B-48F4-962D-77724481AC78}" name="Colonne1" dataCellStyle="Odom"/>
    <tableColumn id="6" xr3:uid="{F10DAF29-38A2-471F-B9FE-8C056591BE7A}" name="REMARQUES"/>
    <tableColumn id="5" xr3:uid="{8CAB31A7-A7C7-4429-97D0-62EABC47F160}" name="COMPTEUR KILOMÉTRIQUE2" dataDxfId="95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308E6EE-896C-4FC6-BE65-6D004074A52A}" name="Carburant91227" displayName="Carburant91227" ref="B20:H23" totalsRowShown="0" headerRowDxfId="1153">
  <autoFilter ref="B20:H23" xr:uid="{00000000-0009-0000-0100-000002000000}"/>
  <tableColumns count="7">
    <tableColumn id="1" xr3:uid="{9E5A6FA0-9016-44EC-A64C-9098ACF31D21}" name="DATE" dataDxfId="1152"/>
    <tableColumn id="12" xr3:uid="{01387AE5-3429-460A-A772-B9F918690547}" name="KILOMÉTRAGE PRÉC." dataDxfId="1151">
      <calculatedColumnFormula array="1">IFERROR(MAX(KilométrageDébut,IF(Carburant91227[COMPTEUR KILOMÉTRIQUE]&lt;Carburant91227[[#This Row],[COMPTEUR KILOMÉTRIQUE]],Carburant91227[COMPTEUR KILOMÉTRIQUE])),"")</calculatedColumnFormula>
    </tableColumn>
    <tableColumn id="3" xr3:uid="{E785DFD0-C769-430F-B085-58A8701029E3}" name="COÛT" dataDxfId="1150" dataCellStyle="Cost"/>
    <tableColumn id="2" xr3:uid="{919629C2-EEFE-45FB-9C24-5B1AB20A8BFE}" name="LITRES" dataCellStyle="Gallons"/>
    <tableColumn id="4" xr3:uid="{2B85A655-0C77-4C0A-936C-2290D7737704}" name="COMPTEUR KILOMÉTRIQUE"/>
    <tableColumn id="9" xr3:uid="{1F77871E-5F69-4B6C-88E9-988E8B1F38A0}" name="KM EFFECTUE" dataDxfId="1149">
      <calculatedColumnFormula>IFERROR(Carburant91227[[#This Row],[COMPTEUR KILOMÉTRIQUE]]-Carburant91227[[#This Row],[KILOMÉTRAGE PRÉC.]],"")</calculatedColumnFormula>
    </tableColumn>
    <tableColumn id="5" xr3:uid="{F923A1A6-B3F9-4102-A0C1-B25F1FA08AAA}" name="LITRE(S) AUX 100" dataDxfId="1148">
      <calculatedColumnFormula>IFERROR(Carburant91227[[#This Row],[KM EFFECTUE]]/Carburant91227[[#This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86E0704A-8961-4A43-B5A5-12C13628A39B}" name="Carburant6151821243336485154" displayName="Carburant6151821243336485154" ref="B20:H23" totalsRowShown="0" headerRowDxfId="958">
  <autoFilter ref="B20:H23" xr:uid="{00000000-0009-0000-0100-000002000000}"/>
  <tableColumns count="7">
    <tableColumn id="1" xr3:uid="{07275975-076C-443B-A385-1E8E934D23FC}" name="DATE" dataDxfId="957"/>
    <tableColumn id="12" xr3:uid="{16460328-7212-44C2-8C8A-2D6B94A9ADCB}" name="KILOMÉTRAGE PRÉC." dataDxfId="956">
      <calculatedColumnFormula array="1">IFERROR(MAX(KilométrageDébut,IF(Carburant6151821243336485154[COMPTEUR KILOMÉTRIQUE]&lt;Carburant6151821243336485154[[#This Row],[COMPTEUR KILOMÉTRIQUE]],Carburant6151821243336485154[COMPTEUR KILOMÉTRIQUE])),"")</calculatedColumnFormula>
    </tableColumn>
    <tableColumn id="3" xr3:uid="{A80E80EA-00D4-4F68-A788-CEDEA04DA9C1}" name="COÛT" dataDxfId="955" dataCellStyle="Cost"/>
    <tableColumn id="2" xr3:uid="{AFE07974-B7EE-44B1-BB95-7022C32944C1}" name="LITRES" dataCellStyle="Gallons"/>
    <tableColumn id="4" xr3:uid="{FBFCF6E9-2C8B-47A5-8FA0-63E240434BDE}" name="COMPTEUR KILOMÉTRIQUE"/>
    <tableColumn id="9" xr3:uid="{D0D3ECB0-E796-45C7-98BE-72A62B310CCD}" name="KM EFFECTUE" dataDxfId="954">
      <calculatedColumnFormula>IFERROR(Carburant6151821243336485154[[#This Row],[COMPTEUR KILOMÉTRIQUE]]-Carburant6151821243336485154[[#This Row],[KILOMÉTRAGE PRÉC.]],"")</calculatedColumnFormula>
    </tableColumn>
    <tableColumn id="5" xr3:uid="{DBD9A304-5A5B-4F12-9DAB-04E2A140B59B}" name="LITRE(S) AUX 100" dataDxfId="953">
      <calculatedColumnFormula>IFERROR(Carburant6151821243336485154[[#This Row],[KM EFFECTUE]]/Carburant6151821243336485154[[#This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9CA1D6F5-FEEF-4F82-86B9-6AE44F618065}" name="Remboursements7161922253437495255" displayName="Remboursements7161922253437495255" ref="B38:G40" totalsRowShown="0" headerRowDxfId="952">
  <autoFilter ref="B38:G40" xr:uid="{00000000-0009-0000-0100-000003000000}"/>
  <tableColumns count="6">
    <tableColumn id="1" xr3:uid="{0A07046A-8D34-448D-B137-85EA4B7655AD}" name="DATE" dataDxfId="951"/>
    <tableColumn id="2" xr3:uid="{383BB3BA-0CD6-4768-98F0-53E2D4848C42}" name="ÉLÉMENT"/>
    <tableColumn id="3" xr3:uid="{B7C3D872-5E45-4F24-8740-66B5A7924E14}" name="MONTANT" dataDxfId="950"/>
    <tableColumn id="4" xr3:uid="{EABCBE5B-3509-4392-B9BC-F1115E965632}" name="Colonne1"/>
    <tableColumn id="6" xr3:uid="{62E18184-BCAA-4A54-BDED-7F69A145F86B}" name="REMARQUES"/>
    <tableColumn id="5" xr3:uid="{2A265FEA-86DE-4477-A786-DC76C8757B5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2DC73131-DD7A-4A57-843F-D0A794CB7AA4}" name="Entretien514172023323547505356" displayName="Entretien514172023323547505356" ref="B29:G32" totalsRowShown="0" headerRowDxfId="949">
  <autoFilter ref="B29:G32" xr:uid="{00000000-0009-0000-0100-000001000000}"/>
  <tableColumns count="6">
    <tableColumn id="1" xr3:uid="{838EBF15-91C5-44F3-B258-6E8B32DAD2E4}" name="DATE" dataDxfId="948"/>
    <tableColumn id="2" xr3:uid="{4C5DED9C-E42C-451C-8D2D-12FA5F019AB1}" name="ÉLÉMENT"/>
    <tableColumn id="3" xr3:uid="{67276C87-4FF9-4E01-9787-631D1002023F}" name="COÛT" dataDxfId="947"/>
    <tableColumn id="4" xr3:uid="{083A4481-7546-4466-B026-8CB1E63086DC}" name="Colonne1" dataCellStyle="Odom"/>
    <tableColumn id="6" xr3:uid="{4D30B457-D6F1-40BA-8B7C-92B141404EC0}" name="REMARQUES"/>
    <tableColumn id="5" xr3:uid="{FE4FE475-5ADC-47B5-B532-9981FFB4A9E2}" name="COMPTEUR KILOMÉTRIQUE2" dataDxfId="94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CDD8A4FF-284E-44CC-9BB1-660C4A743614}" name="Carburant615182124333648515457" displayName="Carburant615182124333648515457" ref="B20:H23" totalsRowShown="0" headerRowDxfId="945">
  <autoFilter ref="B20:H23" xr:uid="{00000000-0009-0000-0100-000002000000}"/>
  <tableColumns count="7">
    <tableColumn id="1" xr3:uid="{FE9BDB43-D4C2-4660-9126-73A42BCB1CFF}" name="DATE" dataDxfId="944"/>
    <tableColumn id="12" xr3:uid="{CC1BA5E8-8502-4561-8E2F-1A2D75428674}" name="KILOMÉTRAGE PRÉC." dataDxfId="943">
      <calculatedColumnFormula array="1">IFERROR(MAX(KilométrageDébut,IF(Carburant615182124333648515457[COMPTEUR KILOMÉTRIQUE]&lt;Carburant615182124333648515457[[#This Row],[COMPTEUR KILOMÉTRIQUE]],Carburant615182124333648515457[COMPTEUR KILOMÉTRIQUE])),"")</calculatedColumnFormula>
    </tableColumn>
    <tableColumn id="3" xr3:uid="{DFFDCCAD-CBEA-4326-959E-4C5965137B1B}" name="COÛT" dataDxfId="942" dataCellStyle="Cost"/>
    <tableColumn id="2" xr3:uid="{985F2E76-D4E1-4DFC-8059-8F9A98C91037}" name="LITRES" dataCellStyle="Gallons"/>
    <tableColumn id="4" xr3:uid="{B57E3CC1-1C42-48C5-83C4-B83AF5ACEDF5}" name="COMPTEUR KILOMÉTRIQUE"/>
    <tableColumn id="9" xr3:uid="{23BDB3F7-2BA8-4FA3-8DDE-76880CBD9580}" name="KM EFFECTUE" dataDxfId="941">
      <calculatedColumnFormula>IFERROR(Carburant615182124333648515457[[#This Row],[COMPTEUR KILOMÉTRIQUE]]-Carburant615182124333648515457[[#This Row],[KILOMÉTRAGE PRÉC.]],"")</calculatedColumnFormula>
    </tableColumn>
    <tableColumn id="5" xr3:uid="{3AE67410-6E61-427B-A34A-33CDFD1B7EC0}" name="LITRE(S) AUX 100" dataDxfId="940">
      <calculatedColumnFormula>IFERROR(Carburant615182124333648515457[[#This Row],[KM EFFECTUE]]/Carburant615182124333648515457[[#This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0E8F9CC-E63E-4A01-A0AD-CD2E8B69A2A5}" name="Remboursements716192225343749525558" displayName="Remboursements716192225343749525558" ref="B38:G40" totalsRowShown="0" headerRowDxfId="939">
  <autoFilter ref="B38:G40" xr:uid="{00000000-0009-0000-0100-000003000000}"/>
  <tableColumns count="6">
    <tableColumn id="1" xr3:uid="{7E7297FC-E40E-4313-AF47-D8A4A08C81A8}" name="DATE" dataDxfId="938"/>
    <tableColumn id="2" xr3:uid="{4B9BD444-FDC1-4A48-A612-9FBF5E67C246}" name="ÉLÉMENT"/>
    <tableColumn id="3" xr3:uid="{E4DE058D-327A-4A93-8D91-E649AE7A698F}" name="MONTANT" dataDxfId="937"/>
    <tableColumn id="4" xr3:uid="{4B7EFE68-7FA3-4E4A-8190-98088D39427D}" name="Colonne1"/>
    <tableColumn id="6" xr3:uid="{C111E939-A434-486E-807E-BD6C3A1F6F55}" name="REMARQUES"/>
    <tableColumn id="5" xr3:uid="{919EFEDA-D3F5-46F8-BB56-6D324EB2605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5DA7DB31-787A-4C84-BA83-943BCC7A7BE5}" name="Entretien51417202332354750535659" displayName="Entretien51417202332354750535659" ref="B29:G32" totalsRowShown="0" headerRowDxfId="936">
  <autoFilter ref="B29:G32" xr:uid="{00000000-0009-0000-0100-000001000000}"/>
  <tableColumns count="6">
    <tableColumn id="1" xr3:uid="{93C6BD9B-9284-489C-9600-886F42F6BA05}" name="DATE" dataDxfId="935"/>
    <tableColumn id="2" xr3:uid="{1DF60166-6B44-4391-A4FE-E26F7CCF39CF}" name="ÉLÉMENT"/>
    <tableColumn id="3" xr3:uid="{1B2F56DD-82FE-4D90-BE60-A061672053C3}" name="COÛT" dataDxfId="934"/>
    <tableColumn id="4" xr3:uid="{895A99C9-37A8-4F9E-A8B1-62A49D14688C}" name="Colonne1" dataCellStyle="Odom"/>
    <tableColumn id="6" xr3:uid="{AD11B404-CCE1-455F-A369-E71876D27246}" name="REMARQUES"/>
    <tableColumn id="5" xr3:uid="{E40E9099-E528-4474-ADC8-8B510EF57015}" name="COMPTEUR KILOMÉTRIQUE2" dataDxfId="93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FA57C0CB-CF6E-47D5-A644-FD8DE570DD77}" name="Carburant61518212433364851545760" displayName="Carburant61518212433364851545760" ref="B20:H23" totalsRowShown="0" headerRowDxfId="932">
  <autoFilter ref="B20:H23" xr:uid="{00000000-0009-0000-0100-000002000000}"/>
  <tableColumns count="7">
    <tableColumn id="1" xr3:uid="{1E10BF8C-5B37-494D-BA0D-8A3423122026}" name="DATE" dataDxfId="931"/>
    <tableColumn id="12" xr3:uid="{2C44D1BF-21C0-431F-BE01-A90E8038043C}" name="KILOMÉTRAGE PRÉC." dataDxfId="930">
      <calculatedColumnFormula array="1">IFERROR(MAX(KilométrageDébut,IF(Carburant61518212433364851545760[COMPTEUR KILOMÉTRIQUE]&lt;Carburant61518212433364851545760[[#This Row],[COMPTEUR KILOMÉTRIQUE]],Carburant61518212433364851545760[COMPTEUR KILOMÉTRIQUE])),"")</calculatedColumnFormula>
    </tableColumn>
    <tableColumn id="3" xr3:uid="{B1C333CB-811B-4C1D-A2F6-FCD274A53D16}" name="COÛT" dataDxfId="929" dataCellStyle="Cost"/>
    <tableColumn id="2" xr3:uid="{70B5F68B-58F2-477E-87FA-6F74F587964D}" name="LITRES" dataCellStyle="Gallons"/>
    <tableColumn id="4" xr3:uid="{3B3320CD-7648-47F1-B345-2C8634DA3002}" name="COMPTEUR KILOMÉTRIQUE"/>
    <tableColumn id="9" xr3:uid="{37C74374-B64C-48EA-A78D-E654A35CCA94}" name="KM EFFECTUE" dataDxfId="928">
      <calculatedColumnFormula>IFERROR(Carburant61518212433364851545760[[#This Row],[COMPTEUR KILOMÉTRIQUE]]-Carburant61518212433364851545760[[#This Row],[KILOMÉTRAGE PRÉC.]],"")</calculatedColumnFormula>
    </tableColumn>
    <tableColumn id="5" xr3:uid="{78A5A85D-B87C-48E5-B492-D81C714ACB96}" name="LITRE(S) AUX 100" dataDxfId="927">
      <calculatedColumnFormula>IFERROR(Carburant61518212433364851545760[[#This Row],[KM EFFECTUE]]/Carburant61518212433364851545760[[#This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9464EF70-1059-4B00-8D6F-CA2E8F983E7A}" name="Remboursements71619222534374952555861" displayName="Remboursements71619222534374952555861" ref="B38:G40" totalsRowShown="0" headerRowDxfId="926">
  <autoFilter ref="B38:G40" xr:uid="{00000000-0009-0000-0100-000003000000}"/>
  <tableColumns count="6">
    <tableColumn id="1" xr3:uid="{B90F5356-B661-4793-BEF2-213A3CDD5B96}" name="DATE" dataDxfId="925"/>
    <tableColumn id="2" xr3:uid="{30804C39-982E-4A87-A790-615ACD483E89}" name="ÉLÉMENT"/>
    <tableColumn id="3" xr3:uid="{F16766D3-0012-48AD-8547-E2AB14E4EC79}" name="MONTANT" dataDxfId="924"/>
    <tableColumn id="4" xr3:uid="{C36B9938-9632-4BB7-8C80-39EB37ECFD7B}" name="Colonne1"/>
    <tableColumn id="6" xr3:uid="{A53DACD9-272C-4AF5-B89D-93781E3C531B}" name="REMARQUES"/>
    <tableColumn id="5" xr3:uid="{185F339B-433D-4DAE-AFA5-25868E431D6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75327E7D-6B5F-4EA8-9F94-BD75B5867D42}" name="Entretien5141720233235475053565962" displayName="Entretien5141720233235475053565962" ref="B29:G32" totalsRowShown="0" headerRowDxfId="923">
  <autoFilter ref="B29:G32" xr:uid="{00000000-0009-0000-0100-000001000000}"/>
  <tableColumns count="6">
    <tableColumn id="1" xr3:uid="{CC9EE868-4BE5-4F91-BC33-4552E25FEE61}" name="DATE" dataDxfId="922"/>
    <tableColumn id="2" xr3:uid="{F69FD087-4B41-4BB3-8385-49203CFAA51E}" name="ÉLÉMENT"/>
    <tableColumn id="3" xr3:uid="{3385EB85-F496-48C1-904A-F7A172E2FC9A}" name="COÛT" dataDxfId="921"/>
    <tableColumn id="4" xr3:uid="{61534D27-7C87-4508-99D8-0E7D0E2E6F13}" name="Colonne1" dataCellStyle="Odom"/>
    <tableColumn id="6" xr3:uid="{B748C204-71DA-4FAA-9B20-35A25A0E2FF2}" name="REMARQUES"/>
    <tableColumn id="5" xr3:uid="{F6E6957F-548A-42DC-95B7-A7EE654C6BC0}" name="COMPTEUR KILOMÉTRIQUE2" dataDxfId="92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AB20D4CE-16CB-4ECD-BEC6-59F28747B1CF}" name="Carburant6151821243336485154576063" displayName="Carburant6151821243336485154576063" ref="B20:H23" totalsRowShown="0" headerRowDxfId="919">
  <autoFilter ref="B20:H23" xr:uid="{00000000-0009-0000-0100-000002000000}"/>
  <tableColumns count="7">
    <tableColumn id="1" xr3:uid="{BD39C0A8-BC59-4575-B218-96AB45AE6E4E}" name="DATE" dataDxfId="918"/>
    <tableColumn id="12" xr3:uid="{7EE4BD9F-6732-4122-ADB0-4284F096B5F4}" name="KILOMÉTRAGE PRÉC." dataDxfId="917">
      <calculatedColumnFormula array="1">IFERROR(MAX(KilométrageDébut,IF(Carburant6151821243336485154576063[COMPTEUR KILOMÉTRIQUE]&lt;Carburant6151821243336485154576063[[#This Row],[COMPTEUR KILOMÉTRIQUE]],Carburant6151821243336485154576063[COMPTEUR KILOMÉTRIQUE])),"")</calculatedColumnFormula>
    </tableColumn>
    <tableColumn id="3" xr3:uid="{27238E23-024F-424F-96A4-D881E56B1E52}" name="COÛT" dataDxfId="916" dataCellStyle="Cost"/>
    <tableColumn id="2" xr3:uid="{12138A07-6529-4402-9BEC-0F2AE977654C}" name="LITRES" dataCellStyle="Gallons"/>
    <tableColumn id="4" xr3:uid="{25CAC6A5-51D6-4B86-A61B-318757065D2E}" name="COMPTEUR KILOMÉTRIQUE"/>
    <tableColumn id="9" xr3:uid="{C58E3356-3697-48DF-AE24-8ACD87136164}" name="KM EFFECTUE" dataDxfId="915">
      <calculatedColumnFormula>IFERROR(Carburant6151821243336485154576063[[#This Row],[COMPTEUR KILOMÉTRIQUE]]-Carburant6151821243336485154576063[[#This Row],[KILOMÉTRAGE PRÉC.]],"")</calculatedColumnFormula>
    </tableColumn>
    <tableColumn id="5" xr3:uid="{1F71674D-4CE0-4BAF-AE11-E56BDAE3A66C}" name="LITRE(S) AUX 100" dataDxfId="914">
      <calculatedColumnFormula>IFERROR(Carburant6151821243336485154576063[[#This Row],[KM EFFECTUE]]/Carburant6151821243336485154576063[[#This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76561FB-C6D1-4256-B2B3-A84556146085}" name="Remboursements101328" displayName="Remboursements101328" ref="B38:G40" totalsRowShown="0" headerRowDxfId="1147">
  <autoFilter ref="B38:G40" xr:uid="{00000000-0009-0000-0100-000003000000}"/>
  <tableColumns count="6">
    <tableColumn id="1" xr3:uid="{BDE02219-B5DA-44EE-902F-A5843CCE6284}" name="DATE" dataDxfId="1146"/>
    <tableColumn id="2" xr3:uid="{99EF8E27-FF54-461C-B774-34E4DD3CE910}" name="ÉLÉMENT"/>
    <tableColumn id="3" xr3:uid="{FD9A06FE-E073-4F4D-B81B-E13E2532EF60}" name="MONTANT" dataDxfId="1145"/>
    <tableColumn id="4" xr3:uid="{53517F75-8BFE-48DF-A8C7-62E5A40571EA}" name="Colonne1"/>
    <tableColumn id="6" xr3:uid="{F4C0509C-47CC-4377-99D8-FEB3B70222EC}" name="REMARQUES"/>
    <tableColumn id="5" xr3:uid="{C2D133F2-0BD6-478C-9BA0-7D94DC554AD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BEEF72B4-3BD0-43EA-AE72-364025A87049}" name="Remboursements7161922253437495255586164" displayName="Remboursements7161922253437495255586164" ref="B38:G40" totalsRowShown="0" headerRowDxfId="913">
  <autoFilter ref="B38:G40" xr:uid="{00000000-0009-0000-0100-000003000000}"/>
  <tableColumns count="6">
    <tableColumn id="1" xr3:uid="{1943F915-F43D-45B4-8D33-AEF3FEFA7556}" name="DATE" dataDxfId="912"/>
    <tableColumn id="2" xr3:uid="{4A207E40-1AB9-46CA-ACEF-80A4B0802C31}" name="ÉLÉMENT"/>
    <tableColumn id="3" xr3:uid="{0355B04D-4944-487B-8836-1E6462FD1749}" name="MONTANT" dataDxfId="911"/>
    <tableColumn id="4" xr3:uid="{4E4DEF69-D612-4779-A5CF-6D80A9628D2C}" name="Colonne1"/>
    <tableColumn id="6" xr3:uid="{4F423FF3-C8B7-454C-BF7A-F02F910E2BFB}" name="REMARQUES"/>
    <tableColumn id="5" xr3:uid="{F809F857-D9BB-465A-A464-6057A4A02A8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E40DB521-2726-4FC9-89AC-5318AACAB233}" name="Entretien514172023323547505356596265" displayName="Entretien514172023323547505356596265" ref="B29:G32" totalsRowShown="0" headerRowDxfId="910">
  <autoFilter ref="B29:G32" xr:uid="{00000000-0009-0000-0100-000001000000}"/>
  <tableColumns count="6">
    <tableColumn id="1" xr3:uid="{65C57F55-DA80-46A9-B040-E7459F570F90}" name="DATE" dataDxfId="909"/>
    <tableColumn id="2" xr3:uid="{D2422A71-AD20-4B4F-9453-DDEE482F62C6}" name="ÉLÉMENT"/>
    <tableColumn id="3" xr3:uid="{91E1FA39-DAA2-43EB-AA35-DABD654C3A2E}" name="COÛT" dataDxfId="908"/>
    <tableColumn id="4" xr3:uid="{EEAAF59B-0755-4F9D-B19C-58A85C0A256F}" name="Colonne1" dataCellStyle="Odom"/>
    <tableColumn id="6" xr3:uid="{C7078C68-1E7E-45E4-AEC5-FE413B9FD3E2}" name="REMARQUES"/>
    <tableColumn id="5" xr3:uid="{93F7EFD0-C103-43E6-B32B-D0B2F49291F8}" name="COMPTEUR KILOMÉTRIQUE2" dataDxfId="90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65B4CB0-B8B8-4493-B562-08E28FDADD27}" name="Carburant615182124333648515457606366" displayName="Carburant615182124333648515457606366" ref="B20:H23" totalsRowShown="0" headerRowDxfId="906">
  <autoFilter ref="B20:H23" xr:uid="{00000000-0009-0000-0100-000002000000}"/>
  <tableColumns count="7">
    <tableColumn id="1" xr3:uid="{5AB17EA9-9CF7-4DD7-A23E-27841387B7B3}" name="DATE" dataDxfId="905"/>
    <tableColumn id="12" xr3:uid="{AB42DDD2-7973-4197-8128-F3F497C4893F}" name="KILOMÉTRAGE PRÉC." dataDxfId="904">
      <calculatedColumnFormula array="1">IFERROR(MAX(KilométrageDébut,IF(Carburant615182124333648515457606366[COMPTEUR KILOMÉTRIQUE]&lt;Carburant615182124333648515457606366[[#This Row],[COMPTEUR KILOMÉTRIQUE]],Carburant615182124333648515457606366[COMPTEUR KILOMÉTRIQUE])),"")</calculatedColumnFormula>
    </tableColumn>
    <tableColumn id="3" xr3:uid="{C3BD02BD-5C9D-4E5A-877C-0056237E99D2}" name="COÛT" dataDxfId="903" dataCellStyle="Cost"/>
    <tableColumn id="2" xr3:uid="{CA266A09-8E8C-47C3-AC93-77ABC24B43F6}" name="LITRES" dataCellStyle="Gallons"/>
    <tableColumn id="4" xr3:uid="{D731B7A5-2785-4E69-BAF1-834573943237}" name="COMPTEUR KILOMÉTRIQUE"/>
    <tableColumn id="9" xr3:uid="{86350AC8-5286-4D30-BD2C-26C1D37DD639}" name="KM EFFECTUE" dataDxfId="902">
      <calculatedColumnFormula>IFERROR(Carburant615182124333648515457606366[[#This Row],[COMPTEUR KILOMÉTRIQUE]]-Carburant615182124333648515457606366[[#This Row],[KILOMÉTRAGE PRÉC.]],"")</calculatedColumnFormula>
    </tableColumn>
    <tableColumn id="5" xr3:uid="{E9AAFDC4-FAD9-4C34-AD00-3C85CC13E08D}" name="LITRE(S) AUX 100" dataDxfId="901">
      <calculatedColumnFormula>IFERROR(Carburant615182124333648515457606366[[#This Row],[KM EFFECTUE]]/Carburant615182124333648515457606366[[#This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0EBC602-CD64-4E5D-A1FC-48851ED2A44E}" name="Remboursements716192225343749525558616467" displayName="Remboursements716192225343749525558616467" ref="B38:G40" totalsRowShown="0" headerRowDxfId="900">
  <autoFilter ref="B38:G40" xr:uid="{00000000-0009-0000-0100-000003000000}"/>
  <tableColumns count="6">
    <tableColumn id="1" xr3:uid="{0766914D-B156-4824-8927-097A10CAB577}" name="DATE" dataDxfId="899"/>
    <tableColumn id="2" xr3:uid="{31A6A501-398F-457F-ABD4-602E04A5F333}" name="ÉLÉMENT"/>
    <tableColumn id="3" xr3:uid="{DC24874D-F570-4D93-92E7-987456C905E7}" name="MONTANT" dataDxfId="898"/>
    <tableColumn id="4" xr3:uid="{47A5C50E-8B06-44FB-B47C-F196C12935B4}" name="Colonne1"/>
    <tableColumn id="6" xr3:uid="{E5D4059D-8107-4173-B1A2-DD9CBF88F704}" name="REMARQUES"/>
    <tableColumn id="5" xr3:uid="{2025F7CB-659C-4431-9710-D9732592FB93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CF21134-4C1E-4F3A-8A05-715E99029E2E}" name="Entretien51417202332354750535659626544" displayName="Entretien51417202332354750535659626544" ref="B29:G32" totalsRowShown="0" headerRowDxfId="897">
  <autoFilter ref="B29:G32" xr:uid="{00000000-0009-0000-0100-000001000000}"/>
  <tableColumns count="6">
    <tableColumn id="1" xr3:uid="{DDC40CFA-E429-4A36-BF57-37DA6288E78E}" name="DATE" dataDxfId="896"/>
    <tableColumn id="2" xr3:uid="{13EEDC39-9587-4B07-BD39-4235933E43B7}" name="ÉLÉMENT"/>
    <tableColumn id="3" xr3:uid="{D07B3C06-F725-4F18-BD76-61770F16568E}" name="COÛT" dataDxfId="895"/>
    <tableColumn id="4" xr3:uid="{C6675F5D-62B8-43FA-A0C8-9943D9E33AFE}" name="Colonne1" dataCellStyle="Odom"/>
    <tableColumn id="6" xr3:uid="{FC8A9129-78F9-4698-A68A-C21496B7C11E}" name="REMARQUES"/>
    <tableColumn id="5" xr3:uid="{47052354-207C-4DF1-91FD-98E83027E5D1}" name="COMPTEUR KILOMÉTRIQUE2" dataDxfId="89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7FB161C3-1764-4926-A7F5-08AA3D19A305}" name="Carburant61518212433364851545760636645" displayName="Carburant61518212433364851545760636645" ref="B20:H23" totalsRowShown="0" headerRowDxfId="893">
  <autoFilter ref="B20:H23" xr:uid="{00000000-0009-0000-0100-000002000000}"/>
  <tableColumns count="7">
    <tableColumn id="1" xr3:uid="{E8B91CF1-63FB-4FB8-9305-A9FEEE102386}" name="DATE" dataDxfId="892"/>
    <tableColumn id="12" xr3:uid="{0D3497DA-DFAD-44F3-9E9D-EB5EC2787480}" name="KILOMÉTRAGE PRÉC." dataDxfId="891">
      <calculatedColumnFormula array="1">IFERROR(MAX(KilométrageDébut,IF(Carburant61518212433364851545760636645[COMPTEUR KILOMÉTRIQUE]&lt;Carburant61518212433364851545760636645[[#This Row],[COMPTEUR KILOMÉTRIQUE]],Carburant61518212433364851545760636645[COMPTEUR KILOMÉTRIQUE])),"")</calculatedColumnFormula>
    </tableColumn>
    <tableColumn id="3" xr3:uid="{F722C7C0-5653-4230-B263-A65E5E165067}" name="COÛT" dataDxfId="890" dataCellStyle="Cost"/>
    <tableColumn id="2" xr3:uid="{86B68C84-B347-4950-AAB0-0C8601B1B4D7}" name="LITRES" dataCellStyle="Gallons"/>
    <tableColumn id="4" xr3:uid="{F4890C98-6C41-4F66-A981-D99D0CE7F328}" name="COMPTEUR KILOMÉTRIQUE"/>
    <tableColumn id="9" xr3:uid="{F2FC5556-F15D-4C23-A45F-B7444E975E3E}" name="KM EFFECTUE" dataDxfId="889">
      <calculatedColumnFormula>IFERROR(Carburant61518212433364851545760636645[[#This Row],[COMPTEUR KILOMÉTRIQUE]]-Carburant61518212433364851545760636645[[#This Row],[KILOMÉTRAGE PRÉC.]],"")</calculatedColumnFormula>
    </tableColumn>
    <tableColumn id="5" xr3:uid="{12AAFC6B-898A-4D7D-9AA8-A1358969C9D4}" name="LITRE(S) AUX 100" dataDxfId="888">
      <calculatedColumnFormula>IFERROR(Carburant61518212433364851545760636645[[#This Row],[KM EFFECTUE]]/Carburant61518212433364851545760636645[[#This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FD5F62E-AF5C-403C-863B-91AEF11B70C5}" name="Remboursements71619222534374952555861646746" displayName="Remboursements71619222534374952555861646746" ref="B38:G40" totalsRowShown="0" headerRowDxfId="887">
  <autoFilter ref="B38:G40" xr:uid="{00000000-0009-0000-0100-000003000000}"/>
  <tableColumns count="6">
    <tableColumn id="1" xr3:uid="{81AE0545-9258-49B0-8EB4-DE7B2864C36D}" name="DATE" dataDxfId="886"/>
    <tableColumn id="2" xr3:uid="{6980012B-2D18-4300-8559-CCC3D21D43F3}" name="ÉLÉMENT"/>
    <tableColumn id="3" xr3:uid="{18315A32-9F94-442A-8E82-E5B5A92D3C5E}" name="MONTANT" dataDxfId="885"/>
    <tableColumn id="4" xr3:uid="{E88F27C7-8977-48D8-AED2-9C4B020D5F1B}" name="Colonne1"/>
    <tableColumn id="6" xr3:uid="{34E8C734-3D87-45A6-86FF-47837C6E99AF}" name="REMARQUES"/>
    <tableColumn id="5" xr3:uid="{B6821697-E3AE-497A-ADCC-7F08E9E49268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BAB26BA4-87D4-45A0-B647-E9FB87965A85}" name="Entretien514172023323547505356596265446871" displayName="Entretien514172023323547505356596265446871" ref="B29:G32" totalsRowShown="0" headerRowDxfId="884">
  <autoFilter ref="B29:G32" xr:uid="{00000000-0009-0000-0100-000001000000}"/>
  <tableColumns count="6">
    <tableColumn id="1" xr3:uid="{2B8F975C-F52A-4EA5-AA39-27E8F23DA808}" name="DATE" dataDxfId="883"/>
    <tableColumn id="2" xr3:uid="{F67EA1F5-71CA-47B3-83DE-5B3C21D20372}" name="ÉLÉMENT"/>
    <tableColumn id="3" xr3:uid="{96133A00-84F0-4740-8320-79DB803D3D3F}" name="COÛT" dataDxfId="882"/>
    <tableColumn id="4" xr3:uid="{6A31AF1D-3A67-46EC-960A-13C9D1D7DA5E}" name="Colonne1" dataCellStyle="Odom"/>
    <tableColumn id="6" xr3:uid="{C8069EC9-CBFC-4E13-819F-48AE7305E9F8}" name="REMARQUES"/>
    <tableColumn id="5" xr3:uid="{8194DA8C-C9AC-4E11-B3D8-45B59FBAB7C9}" name="COMPTEUR KILOMÉTRIQUE2" dataDxfId="88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91CD66A6-FAF2-46B6-B4AD-9DDCFE90A015}" name="Carburant615182124333648515457606366456972" displayName="Carburant615182124333648515457606366456972" ref="B20:H23" totalsRowShown="0" headerRowDxfId="880">
  <autoFilter ref="B20:H23" xr:uid="{00000000-0009-0000-0100-000002000000}"/>
  <tableColumns count="7">
    <tableColumn id="1" xr3:uid="{2D7468DD-D9C8-4F6F-8F47-C846C1798D82}" name="DATE" dataDxfId="879"/>
    <tableColumn id="12" xr3:uid="{DA1F9531-334E-4D55-BD50-244AEB4C967F}" name="KILOMÉTRAGE PRÉC." dataDxfId="878">
      <calculatedColumnFormula array="1">IFERROR(MAX(KilométrageDébut,IF(Carburant615182124333648515457606366456972[COMPTEUR KILOMÉTRIQUE]&lt;Carburant615182124333648515457606366456972[[#This Row],[COMPTEUR KILOMÉTRIQUE]],Carburant615182124333648515457606366456972[COMPTEUR KILOMÉTRIQUE])),"")</calculatedColumnFormula>
    </tableColumn>
    <tableColumn id="3" xr3:uid="{739ABA27-C021-4F92-9EA0-BB172B0A946B}" name="COÛT" dataDxfId="877" dataCellStyle="Cost"/>
    <tableColumn id="2" xr3:uid="{771099D7-6E97-4F20-96C2-1D1F5E353A3A}" name="LITRES" dataCellStyle="Gallons"/>
    <tableColumn id="4" xr3:uid="{329034B8-D81A-4E50-8F10-D3C0D728CD51}" name="COMPTEUR KILOMÉTRIQUE"/>
    <tableColumn id="9" xr3:uid="{85F0B4F0-19CA-45C2-8953-4AAD5E7C15A2}" name="KM EFFECTUE" dataDxfId="876">
      <calculatedColumnFormula>IFERROR(Carburant615182124333648515457606366456972[[#This Row],[COMPTEUR KILOMÉTRIQUE]]-Carburant615182124333648515457606366456972[[#This Row],[KILOMÉTRAGE PRÉC.]],"")</calculatedColumnFormula>
    </tableColumn>
    <tableColumn id="5" xr3:uid="{9077FA9F-1E95-4894-A343-D315BD31E7C3}" name="LITRE(S) AUX 100" dataDxfId="875">
      <calculatedColumnFormula>IFERROR(Carburant615182124333648515457606366456972[[#This Row],[KM EFFECTUE]]/Carburant615182124333648515457606366456972[[#This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7043A35D-AB2D-4907-94ED-2B8E04D6745D}" name="Remboursements716192225343749525558616467467073" displayName="Remboursements716192225343749525558616467467073" ref="B38:G40" totalsRowShown="0" headerRowDxfId="874">
  <autoFilter ref="B38:G40" xr:uid="{00000000-0009-0000-0100-000003000000}"/>
  <tableColumns count="6">
    <tableColumn id="1" xr3:uid="{F7ED4977-4223-44A2-9D8B-73B51F317F7B}" name="DATE" dataDxfId="873"/>
    <tableColumn id="2" xr3:uid="{3C7E37D6-03D6-41C2-8CA1-D7856526CEC5}" name="ÉLÉMENT"/>
    <tableColumn id="3" xr3:uid="{29F2E7C9-8A65-414D-B53B-8C14F7BEBAAB}" name="MONTANT" dataDxfId="872"/>
    <tableColumn id="4" xr3:uid="{11E76BC4-439E-401F-9A26-9343A98B2C0C}" name="Colonne1"/>
    <tableColumn id="6" xr3:uid="{D3478D51-995E-4D6A-AF7F-3B0DE29DFECA}" name="REMARQUES"/>
    <tableColumn id="5" xr3:uid="{8A00BAF8-9355-4A26-AF20-EF33364A1DF4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2416134A-88B6-4B98-B5EC-B9967D1A6A47}" name="Entretien8112641" displayName="Entretien8112641" ref="B29:G32" totalsRowShown="0" headerRowDxfId="1144">
  <autoFilter ref="B29:G32" xr:uid="{00000000-0009-0000-0100-000001000000}"/>
  <tableColumns count="6">
    <tableColumn id="1" xr3:uid="{E156C37F-C618-4254-8099-0A5EDDDB8743}" name="DATE" dataDxfId="1143"/>
    <tableColumn id="2" xr3:uid="{E6460E87-5ECB-468A-9387-D408E072A0A4}" name="ÉLÉMENT"/>
    <tableColumn id="3" xr3:uid="{DCBA1125-D561-4609-BD15-E567E422288F}" name="COÛT" dataDxfId="1142"/>
    <tableColumn id="4" xr3:uid="{68DEF6AB-E3EF-469B-8A2F-7D055039E26D}" name="Colonne1" dataCellStyle="Odom"/>
    <tableColumn id="6" xr3:uid="{9D1297D3-E047-4553-A094-312F77BE8FFF}" name="REMARQUES"/>
    <tableColumn id="5" xr3:uid="{A48C227A-B600-4053-BCB4-745E9367B664}" name="COMPTEUR KILOMÉTRIQUE2" dataDxfId="114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93DEF647-6546-4CEE-A3CC-AC2B8240ADC0}" name="Entretien5141720233235475053565962654468" displayName="Entretien5141720233235475053565962654468" ref="B29:G32" totalsRowShown="0" headerRowDxfId="871">
  <autoFilter ref="B29:G32" xr:uid="{00000000-0009-0000-0100-000001000000}"/>
  <tableColumns count="6">
    <tableColumn id="1" xr3:uid="{A283DFB0-C6AC-45E7-B275-93451790BB87}" name="DATE" dataDxfId="870"/>
    <tableColumn id="2" xr3:uid="{BA7146F6-3BCA-4C33-9436-CFC5B2BCEC28}" name="ÉLÉMENT"/>
    <tableColumn id="3" xr3:uid="{8225C8D2-73A5-4A21-AE29-BCA1AC38BED8}" name="COÛT" dataDxfId="869"/>
    <tableColumn id="4" xr3:uid="{9BE5B025-D25E-4CCC-A63D-95D19EC7FC71}" name="Colonne1" dataCellStyle="Odom"/>
    <tableColumn id="6" xr3:uid="{4A97E4E2-AE3D-4E4C-A701-84F97D1446CF}" name="REMARQUES"/>
    <tableColumn id="5" xr3:uid="{9A4264E7-9816-493D-962D-C0BE1DB0D825}" name="COMPTEUR KILOMÉTRIQUE2" dataDxfId="868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98DB4F89-2379-4712-82F0-B0B88CBAF342}" name="Carburant6151821243336485154576063664569" displayName="Carburant6151821243336485154576063664569" ref="B20:H23" totalsRowShown="0" headerRowDxfId="867">
  <autoFilter ref="B20:H23" xr:uid="{00000000-0009-0000-0100-000002000000}"/>
  <tableColumns count="7">
    <tableColumn id="1" xr3:uid="{B146AEBF-4E2C-4BEA-889B-0CB11CBABD70}" name="DATE" dataDxfId="866"/>
    <tableColumn id="12" xr3:uid="{9C4BC7AD-5D94-4668-ABC3-39D6BA60BD56}" name="KILOMÉTRAGE PRÉC." dataDxfId="865">
      <calculatedColumnFormula array="1">IFERROR(MAX(KilométrageDébut,IF(Carburant6151821243336485154576063664569[COMPTEUR KILOMÉTRIQUE]&lt;Carburant6151821243336485154576063664569[[#This Row],[COMPTEUR KILOMÉTRIQUE]],Carburant6151821243336485154576063664569[COMPTEUR KILOMÉTRIQUE])),"")</calculatedColumnFormula>
    </tableColumn>
    <tableColumn id="3" xr3:uid="{F3682575-7F4A-4ACC-A3B2-42B89A5E6E4D}" name="COÛT" dataDxfId="864" dataCellStyle="Cost"/>
    <tableColumn id="2" xr3:uid="{1C1FF78A-8BEF-47A4-BF7F-F9B12D9D8F1B}" name="LITRES" dataCellStyle="Gallons"/>
    <tableColumn id="4" xr3:uid="{976178CF-C3C6-4A73-98E1-F50EE784EE9D}" name="COMPTEUR KILOMÉTRIQUE"/>
    <tableColumn id="9" xr3:uid="{0394DD8C-135F-410C-A149-781B60390D15}" name="KM EFFECTUE" dataDxfId="863">
      <calculatedColumnFormula>IFERROR(Carburant6151821243336485154576063664569[[#This Row],[COMPTEUR KILOMÉTRIQUE]]-Carburant6151821243336485154576063664569[[#This Row],[KILOMÉTRAGE PRÉC.]],"")</calculatedColumnFormula>
    </tableColumn>
    <tableColumn id="5" xr3:uid="{7F69FAEE-D115-4268-9094-8D9C5588ACCB}" name="LITRE(S) AUX 100" dataDxfId="862">
      <calculatedColumnFormula>IFERROR(Carburant6151821243336485154576063664569[[#This Row],[KM EFFECTUE]]/Carburant6151821243336485154576063664569[[#This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3CF375F3-669C-4AB6-839A-95926211228A}" name="Remboursements7161922253437495255586164674670" displayName="Remboursements7161922253437495255586164674670" ref="B38:G40" totalsRowShown="0" headerRowDxfId="861">
  <autoFilter ref="B38:G40" xr:uid="{00000000-0009-0000-0100-000003000000}"/>
  <tableColumns count="6">
    <tableColumn id="1" xr3:uid="{5A4623DA-3E7D-4F0E-94B9-5C81832A109C}" name="DATE" dataDxfId="860"/>
    <tableColumn id="2" xr3:uid="{75C2D06B-CB66-4727-B199-3C95AB5F4E2D}" name="ÉLÉMENT"/>
    <tableColumn id="3" xr3:uid="{16F24D3E-3495-47A3-BD09-6D9B0A66C85C}" name="MONTANT" dataDxfId="859"/>
    <tableColumn id="4" xr3:uid="{BFBC5AEC-9E30-4801-8F7A-240517A983FF}" name="Colonne1"/>
    <tableColumn id="6" xr3:uid="{1A61D32B-8827-4FA4-A195-B883A0A2A560}" name="REMARQUES"/>
    <tableColumn id="5" xr3:uid="{6A4DD22C-E82F-45FB-857B-5AFDFF471F8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634300D4-13FC-4052-A4D7-68C92020505F}" name="Entretien514172023323547505356596265446874" displayName="Entretien514172023323547505356596265446874" ref="B29:G32" totalsRowShown="0" headerRowDxfId="858">
  <autoFilter ref="B29:G32" xr:uid="{00000000-0009-0000-0100-000001000000}"/>
  <tableColumns count="6">
    <tableColumn id="1" xr3:uid="{C8F9C799-A72F-4A9D-A397-F501E993CF65}" name="DATE" dataDxfId="857"/>
    <tableColumn id="2" xr3:uid="{7AFFF10F-392B-41CD-A807-DA394E08E1EC}" name="ÉLÉMENT"/>
    <tableColumn id="3" xr3:uid="{83B3539F-15EB-4699-882E-B6D87F4A64FD}" name="COÛT" dataDxfId="856"/>
    <tableColumn id="4" xr3:uid="{ED32E7C2-27D9-4F20-A8D8-C356BECD0DDF}" name="Colonne1" dataCellStyle="Odom"/>
    <tableColumn id="6" xr3:uid="{7D2026FD-82B8-4EDC-BB7A-5F54BD06DA10}" name="REMARQUES"/>
    <tableColumn id="5" xr3:uid="{4BCF39C1-D2B7-479A-9442-1C209CC67C69}" name="COMPTEUR KILOMÉTRIQUE2" dataDxfId="855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1807BFFC-03DA-4AD1-8216-77E9CDC548FC}" name="Carburant615182124333648515457606366456975" displayName="Carburant615182124333648515457606366456975" ref="B20:H23" totalsRowShown="0" headerRowDxfId="854">
  <autoFilter ref="B20:H23" xr:uid="{00000000-0009-0000-0100-000002000000}"/>
  <tableColumns count="7">
    <tableColumn id="1" xr3:uid="{6B4CB2CA-B5BC-4A5E-A7FF-7E0CEA7F5456}" name="DATE" dataDxfId="853"/>
    <tableColumn id="12" xr3:uid="{346E4DA8-6272-4F0A-BB38-623C51C30CF1}" name="KILOMÉTRAGE PRÉC." dataDxfId="852">
      <calculatedColumnFormula array="1">IFERROR(MAX(KilométrageDébut,IF(Carburant615182124333648515457606366456975[COMPTEUR KILOMÉTRIQUE]&lt;Carburant615182124333648515457606366456975[[#This Row],[COMPTEUR KILOMÉTRIQUE]],Carburant615182124333648515457606366456975[COMPTEUR KILOMÉTRIQUE])),"")</calculatedColumnFormula>
    </tableColumn>
    <tableColumn id="3" xr3:uid="{5B890A62-3CE4-4B28-91E3-2889B0EE2615}" name="COÛT" dataDxfId="851" dataCellStyle="Cost"/>
    <tableColumn id="2" xr3:uid="{364983A9-F7E2-441C-8ACB-35E832648940}" name="LITRES" dataCellStyle="Gallons"/>
    <tableColumn id="4" xr3:uid="{0CDD7DC7-A5F8-49C3-8D8B-11B4EB6349DC}" name="COMPTEUR KILOMÉTRIQUE"/>
    <tableColumn id="9" xr3:uid="{362ED548-8D24-43B0-BA8E-5E29CA52D390}" name="KM EFFECTUE" dataDxfId="850">
      <calculatedColumnFormula>IFERROR(Carburant615182124333648515457606366456975[[#This Row],[COMPTEUR KILOMÉTRIQUE]]-Carburant615182124333648515457606366456975[[#This Row],[KILOMÉTRAGE PRÉC.]],"")</calculatedColumnFormula>
    </tableColumn>
    <tableColumn id="5" xr3:uid="{A137E95F-124D-4FB0-AE0B-99F4F5C02C85}" name="LITRE(S) AUX 100" dataDxfId="849">
      <calculatedColumnFormula>IFERROR(Carburant615182124333648515457606366456975[[#This Row],[KM EFFECTUE]]/Carburant615182124333648515457606366456975[[#This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AB170A61-723B-47EE-98EA-5EDC420C17AF}" name="Remboursements716192225343749525558616467467076" displayName="Remboursements716192225343749525558616467467076" ref="B38:G40" totalsRowShown="0" headerRowDxfId="848">
  <autoFilter ref="B38:G40" xr:uid="{00000000-0009-0000-0100-000003000000}"/>
  <tableColumns count="6">
    <tableColumn id="1" xr3:uid="{626DB812-9E85-4189-8B64-3EBD20E506C4}" name="DATE" dataDxfId="847"/>
    <tableColumn id="2" xr3:uid="{3E9CE352-63F5-4612-AAB4-EE671A258D4A}" name="ÉLÉMENT"/>
    <tableColumn id="3" xr3:uid="{2FEEF53D-C2C8-48A4-AB71-C960A6B6BBE6}" name="MONTANT" dataDxfId="846"/>
    <tableColumn id="4" xr3:uid="{61FA32FA-DFD8-498A-8429-7890236ECAC2}" name="Colonne1"/>
    <tableColumn id="6" xr3:uid="{5FC67935-16A4-44BC-9D01-C5FA667194A6}" name="REMARQUES"/>
    <tableColumn id="5" xr3:uid="{FF0A75F6-976C-412B-8385-00FF1E2B4FB9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E057CAD3-17E0-4AFD-BF3C-D234FB18A655}" name="Entretien51417202332354750535659626544687477" displayName="Entretien51417202332354750535659626544687477" ref="B29:G32" totalsRowShown="0" headerRowDxfId="845">
  <autoFilter ref="B29:G32" xr:uid="{00000000-0009-0000-0100-000001000000}"/>
  <tableColumns count="6">
    <tableColumn id="1" xr3:uid="{B480C173-6C6D-4620-90F7-AA5DEE9E4789}" name="DATE" dataDxfId="844"/>
    <tableColumn id="2" xr3:uid="{A6DC4639-F819-4BBD-964B-77663C81446F}" name="ÉLÉMENT"/>
    <tableColumn id="3" xr3:uid="{7C048C57-B136-46A5-A30A-B4F2BE53C659}" name="COÛT" dataDxfId="843"/>
    <tableColumn id="4" xr3:uid="{5527BC40-B7FD-4FC1-951D-16091B2EAC06}" name="Colonne1" dataCellStyle="Odom"/>
    <tableColumn id="6" xr3:uid="{F51604B5-3AC2-4342-953C-E70F4DA1118C}" name="REMARQUES"/>
    <tableColumn id="5" xr3:uid="{3ED3B428-5360-4412-8752-509F0ED449F9}" name="COMPTEUR KILOMÉTRIQUE2" dataDxfId="842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53FC9F6D-6E84-4F78-A728-8E0553E44E2D}" name="Carburant61518212433364851545760636645697578" displayName="Carburant61518212433364851545760636645697578" ref="B20:H23" totalsRowShown="0" headerRowDxfId="841">
  <autoFilter ref="B20:H23" xr:uid="{00000000-0009-0000-0100-000002000000}"/>
  <tableColumns count="7">
    <tableColumn id="1" xr3:uid="{8F9BDDD5-0E1D-470C-A7A4-672E349E1427}" name="DATE" dataDxfId="840"/>
    <tableColumn id="12" xr3:uid="{9BA9A070-F48D-42B5-A7B8-10DEA149908A}" name="KILOMÉTRAGE PRÉC." dataDxfId="839">
      <calculatedColumnFormula array="1">IFERROR(MAX(KilométrageDébut,IF(Carburant61518212433364851545760636645697578[COMPTEUR KILOMÉTRIQUE]&lt;Carburant61518212433364851545760636645697578[[#This Row],[COMPTEUR KILOMÉTRIQUE]],Carburant61518212433364851545760636645697578[COMPTEUR KILOMÉTRIQUE])),"")</calculatedColumnFormula>
    </tableColumn>
    <tableColumn id="3" xr3:uid="{1D93F828-33DB-44BE-9A55-C692E0E94A00}" name="COÛT" dataDxfId="838" dataCellStyle="Cost"/>
    <tableColumn id="2" xr3:uid="{9E431A8A-4CD2-4E2B-84D4-A73B22953B92}" name="LITRES" dataCellStyle="Gallons"/>
    <tableColumn id="4" xr3:uid="{0FA159D4-9DED-41D3-9D6C-2279B9D67D3A}" name="COMPTEUR KILOMÉTRIQUE"/>
    <tableColumn id="9" xr3:uid="{CB4DADF7-61CF-4589-A181-6276280EB353}" name="KM EFFECTUE" dataDxfId="837">
      <calculatedColumnFormula>IFERROR(Carburant61518212433364851545760636645697578[[#This Row],[COMPTEUR KILOMÉTRIQUE]]-Carburant61518212433364851545760636645697578[[#This Row],[KILOMÉTRAGE PRÉC.]],"")</calculatedColumnFormula>
    </tableColumn>
    <tableColumn id="5" xr3:uid="{2CD925E2-1A72-453D-94E3-FC26676EBBB5}" name="LITRE(S) AUX 100" dataDxfId="836">
      <calculatedColumnFormula>IFERROR(Carburant61518212433364851545760636645697578[[#This Row],[KM EFFECTUE]]/Carburant61518212433364851545760636645697578[[#This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DDC1233F-2C39-4532-9D0B-CA7AB8138F8A}" name="Remboursements71619222534374952555861646746707679" displayName="Remboursements71619222534374952555861646746707679" ref="B38:G40" totalsRowShown="0" headerRowDxfId="835">
  <autoFilter ref="B38:G40" xr:uid="{00000000-0009-0000-0100-000003000000}"/>
  <tableColumns count="6">
    <tableColumn id="1" xr3:uid="{07C31FA7-1902-4344-BA10-337F4CF89153}" name="DATE" dataDxfId="834"/>
    <tableColumn id="2" xr3:uid="{710D10E9-4910-4705-A660-36D5371A9746}" name="ÉLÉMENT"/>
    <tableColumn id="3" xr3:uid="{7EF104A1-8B79-43AE-B499-0C9CF2D38B44}" name="MONTANT" dataDxfId="833"/>
    <tableColumn id="4" xr3:uid="{9BFC52DE-6E8F-4733-BB26-661C4F6B2FBA}" name="Colonne1"/>
    <tableColumn id="6" xr3:uid="{FA245C27-CA73-41C0-B082-FE7B90D6731C}" name="REMARQUES"/>
    <tableColumn id="5" xr3:uid="{16C76B06-558B-43AC-A2AD-452403E0FF67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9C5BFC5-8596-4615-AB15-4E6224971828}" name="Entretien5141720233235475053565962654468747780" displayName="Entretien5141720233235475053565962654468747780" ref="B29:G32" totalsRowShown="0" headerRowDxfId="832">
  <autoFilter ref="B29:G32" xr:uid="{00000000-0009-0000-0100-000001000000}"/>
  <tableColumns count="6">
    <tableColumn id="1" xr3:uid="{8C56C826-2B54-4169-A479-9E3E3E90F42D}" name="DATE" dataDxfId="831"/>
    <tableColumn id="2" xr3:uid="{77659A7F-6C2E-4300-B244-4AD454119F09}" name="ÉLÉMENT"/>
    <tableColumn id="3" xr3:uid="{98A8EF61-E8FB-4DB8-9EB3-B2DB30ABE3C0}" name="COÛT" dataDxfId="830"/>
    <tableColumn id="4" xr3:uid="{659BCB3B-A751-45D0-91FD-C949E0EBEE71}" name="Colonne1" dataCellStyle="Odom"/>
    <tableColumn id="6" xr3:uid="{EBA70D0A-B6B3-499E-828D-323446C96FE0}" name="REMARQUES"/>
    <tableColumn id="5" xr3:uid="{419EB1F7-9AB9-4040-8AA7-11D24ABCC318}" name="COMPTEUR KILOMÉTRIQUE2" dataDxfId="829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A306647-F877-447E-8072-60DCC0DF5240}" name="Carburant9122742" displayName="Carburant9122742" ref="B20:H23" totalsRowShown="0" headerRowDxfId="1140">
  <autoFilter ref="B20:H23" xr:uid="{00000000-0009-0000-0100-000002000000}"/>
  <tableColumns count="7">
    <tableColumn id="1" xr3:uid="{E1C662A7-D597-4039-8B8E-5230FDC3E815}" name="DATE" dataDxfId="1139"/>
    <tableColumn id="12" xr3:uid="{139ADA08-537B-4F0D-8888-CF9A52F551C6}" name="KILOMÉTRAGE PRÉC." dataDxfId="1138">
      <calculatedColumnFormula array="1">IFERROR(MAX(KilométrageDébut,IF(Carburant9122742[COMPTEUR KILOMÉTRIQUE]&lt;Carburant9122742[[#This Row],[COMPTEUR KILOMÉTRIQUE]],Carburant9122742[COMPTEUR KILOMÉTRIQUE])),"")</calculatedColumnFormula>
    </tableColumn>
    <tableColumn id="3" xr3:uid="{03F88608-0427-4A27-912C-D82AF36866F5}" name="COÛT" dataDxfId="1137" dataCellStyle="Cost"/>
    <tableColumn id="2" xr3:uid="{E812D398-FE11-426D-BF23-AD217BEEDFF3}" name="LITRES" dataCellStyle="Gallons"/>
    <tableColumn id="4" xr3:uid="{53B0841B-FFE5-493A-98EB-2D8C21A7A187}" name="COMPTEUR KILOMÉTRIQUE"/>
    <tableColumn id="9" xr3:uid="{4F41ACC7-D629-4710-88BA-19294F060577}" name="KM EFFECTUE" dataDxfId="1136">
      <calculatedColumnFormula>IFERROR(Carburant9122742[[#This Row],[COMPTEUR KILOMÉTRIQUE]]-Carburant9122742[[#This Row],[KILOMÉTRAGE PRÉC.]],"")</calculatedColumnFormula>
    </tableColumn>
    <tableColumn id="5" xr3:uid="{AFA62064-D0CF-4319-9587-9DAF7454AD69}" name="LITRE(S) AUX 100" dataDxfId="1135">
      <calculatedColumnFormula>IFERROR(Carburant9122742[[#This Row],[KM EFFECTUE]]/Carburant9122742[[#This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FC287700-4873-4B48-AF7C-B908B84B3CB1}" name="Carburant6151821243336485154576063664569757881" displayName="Carburant6151821243336485154576063664569757881" ref="B20:H23" totalsRowShown="0" headerRowDxfId="828">
  <autoFilter ref="B20:H23" xr:uid="{00000000-0009-0000-0100-000002000000}"/>
  <tableColumns count="7">
    <tableColumn id="1" xr3:uid="{B77F4162-C9DF-438D-9296-B88F2D1884E2}" name="DATE" dataDxfId="827"/>
    <tableColumn id="12" xr3:uid="{90FAD15C-92E8-40E7-9D6E-627D666F39B9}" name="KILOMÉTRAGE PRÉC." dataDxfId="826">
      <calculatedColumnFormula array="1">IFERROR(MAX(KilométrageDébut,IF(Carburant6151821243336485154576063664569757881[COMPTEUR KILOMÉTRIQUE]&lt;Carburant6151821243336485154576063664569757881[[#This Row],[COMPTEUR KILOMÉTRIQUE]],Carburant6151821243336485154576063664569757881[COMPTEUR KILOMÉTRIQUE])),"")</calculatedColumnFormula>
    </tableColumn>
    <tableColumn id="3" xr3:uid="{88CDC0BB-EDBF-4CF4-94FD-A9F47D4A8E43}" name="COÛT" dataDxfId="825" dataCellStyle="Cost"/>
    <tableColumn id="2" xr3:uid="{CCC18A90-DCC0-44D8-AA6F-B4F0391D3028}" name="LITRES" dataCellStyle="Gallons"/>
    <tableColumn id="4" xr3:uid="{3FFD6170-BD2D-4677-BE10-65DEC4DF6178}" name="COMPTEUR KILOMÉTRIQUE"/>
    <tableColumn id="9" xr3:uid="{69F693FA-C0CE-4448-BEF8-FB32B7CD94B6}" name="KM EFFECTUE" dataDxfId="824">
      <calculatedColumnFormula>IFERROR(Carburant6151821243336485154576063664569757881[[#This Row],[COMPTEUR KILOMÉTRIQUE]]-Carburant6151821243336485154576063664569757881[[#This Row],[KILOMÉTRAGE PRÉC.]],"")</calculatedColumnFormula>
    </tableColumn>
    <tableColumn id="5" xr3:uid="{8B9D8A0C-B824-42DD-9773-0933ABAD81D6}" name="LITRE(S) AUX 100" dataDxfId="823">
      <calculatedColumnFormula>IFERROR(Carburant6151821243336485154576063664569757881[[#This Row],[KM EFFECTUE]]/Carburant6151821243336485154576063664569757881[[#This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1EC85C0C-7354-4E78-A0EC-2F9BC99BB710}" name="Remboursements7161922253437495255586164674670767982" displayName="Remboursements7161922253437495255586164674670767982" ref="B38:G40" totalsRowShown="0" headerRowDxfId="822">
  <autoFilter ref="B38:G40" xr:uid="{00000000-0009-0000-0100-000003000000}"/>
  <tableColumns count="6">
    <tableColumn id="1" xr3:uid="{598A216C-0BDD-4C27-907C-B36F37493DFC}" name="DATE" dataDxfId="821"/>
    <tableColumn id="2" xr3:uid="{EFC8F33D-1CFF-4F4B-8F40-F4FA98EE72EA}" name="ÉLÉMENT"/>
    <tableColumn id="3" xr3:uid="{E7F0D24A-E653-48AF-9F09-A92C1E06102D}" name="MONTANT" dataDxfId="820"/>
    <tableColumn id="4" xr3:uid="{D23C807D-F349-4550-9964-9CEFDC74916C}" name="Colonne1"/>
    <tableColumn id="6" xr3:uid="{134F31BA-4C08-4E1D-914B-AEFF1D477B51}" name="REMARQUES"/>
    <tableColumn id="5" xr3:uid="{CA62D0D4-453A-49F2-B15A-3F8B78B037CA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A5E85F54-98E5-4A86-ABB6-47B9CC52FA62}" name="Entretien514172023323547505356596265446874778083" displayName="Entretien514172023323547505356596265446874778083" ref="B29:G32" totalsRowShown="0" headerRowDxfId="819">
  <autoFilter ref="B29:G32" xr:uid="{00000000-0009-0000-0100-000001000000}"/>
  <tableColumns count="6">
    <tableColumn id="1" xr3:uid="{635F3077-2337-4E52-BCCF-5D8949681579}" name="DATE" dataDxfId="818"/>
    <tableColumn id="2" xr3:uid="{C418D53F-C6B5-440D-A706-C2967DBF13A9}" name="ÉLÉMENT"/>
    <tableColumn id="3" xr3:uid="{CCC8B1B8-BB20-472A-8668-C10081C3E65E}" name="COÛT" dataDxfId="817"/>
    <tableColumn id="4" xr3:uid="{8C67C605-6EDB-41E0-8A0C-CB86BC824B3E}" name="Colonne1" dataCellStyle="Odom"/>
    <tableColumn id="6" xr3:uid="{5E5298D5-28D9-4034-897D-286988B2552A}" name="REMARQUES"/>
    <tableColumn id="5" xr3:uid="{7984AD15-8BB1-4350-9E2A-4631C560725C}" name="COMPTEUR KILOMÉTRIQUE2" dataDxfId="816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2458E115-9964-439C-A61A-848755F4C289}" name="Carburant615182124333648515457606366456975788184" displayName="Carburant615182124333648515457606366456975788184" ref="B20:H23" totalsRowShown="0" headerRowDxfId="815">
  <autoFilter ref="B20:H23" xr:uid="{00000000-0009-0000-0100-000002000000}"/>
  <tableColumns count="7">
    <tableColumn id="1" xr3:uid="{DABE6BE9-1BDD-4BFB-9577-1148E4DB14C5}" name="DATE" dataDxfId="814"/>
    <tableColumn id="12" xr3:uid="{AAAAA924-07FE-4796-BA9E-7A9A2309FB4D}" name="KILOMÉTRAGE PRÉC." dataDxfId="813">
      <calculatedColumnFormula array="1">IFERROR(MAX(KilométrageDébut,IF(Carburant615182124333648515457606366456975788184[COMPTEUR KILOMÉTRIQUE]&lt;Carburant615182124333648515457606366456975788184[[#This Row],[COMPTEUR KILOMÉTRIQUE]],Carburant615182124333648515457606366456975788184[COMPTEUR KILOMÉTRIQUE])),"")</calculatedColumnFormula>
    </tableColumn>
    <tableColumn id="3" xr3:uid="{41D64BC5-4D0C-44A8-A900-260ADDE5D05E}" name="COÛT" dataDxfId="812" dataCellStyle="Cost"/>
    <tableColumn id="2" xr3:uid="{947BD241-E417-40CB-85E1-5DD200DE1161}" name="LITRES" dataCellStyle="Gallons"/>
    <tableColumn id="4" xr3:uid="{AB582726-F859-4E9D-9FCC-4E962711A51E}" name="COMPTEUR KILOMÉTRIQUE"/>
    <tableColumn id="9" xr3:uid="{F4613FF7-B764-48E7-80ED-270E98C9E4D1}" name="KM EFFECTUE" dataDxfId="811">
      <calculatedColumnFormula>IFERROR(Carburant615182124333648515457606366456975788184[[#This Row],[COMPTEUR KILOMÉTRIQUE]]-Carburant615182124333648515457606366456975788184[[#This Row],[KILOMÉTRAGE PRÉC.]],"")</calculatedColumnFormula>
    </tableColumn>
    <tableColumn id="5" xr3:uid="{39FF0894-3805-4477-85F3-6B7320683E7F}" name="LITRE(S) AUX 100" dataDxfId="810">
      <calculatedColumnFormula>IFERROR(Carburant615182124333648515457606366456975788184[[#This Row],[KM EFFECTUE]]/Carburant615182124333648515457606366456975788184[[#This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48273FE9-44BF-489C-9FAC-DDD7EE74292F}" name="Remboursements716192225343749525558616467467076798285" displayName="Remboursements716192225343749525558616467467076798285" ref="B38:G40" totalsRowShown="0" headerRowDxfId="809">
  <autoFilter ref="B38:G40" xr:uid="{00000000-0009-0000-0100-000003000000}"/>
  <tableColumns count="6">
    <tableColumn id="1" xr3:uid="{913F67EA-2B05-4D28-ADBA-38CF4322A903}" name="DATE" dataDxfId="808"/>
    <tableColumn id="2" xr3:uid="{782C4648-1F07-41E7-BDB9-80E41D5ABC69}" name="ÉLÉMENT"/>
    <tableColumn id="3" xr3:uid="{85D55BA7-96BE-4118-8785-4B4BBDF9046E}" name="MONTANT" dataDxfId="807"/>
    <tableColumn id="4" xr3:uid="{9250B1BC-7F65-42DB-AC0B-59FA4CFF8CA6}" name="Colonne1"/>
    <tableColumn id="6" xr3:uid="{AFDE14F1-B45F-40D2-9AE6-3706F172266A}" name="REMARQUES"/>
    <tableColumn id="5" xr3:uid="{91D979F2-B1A7-49F1-B5A1-38E79E51C975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424EF34-DCEA-4A3E-A165-D325E0C34745}" name="Entretien51417202332354750535659626544687477808386" displayName="Entretien51417202332354750535659626544687477808386" ref="B29:G32" totalsRowShown="0" headerRowDxfId="806">
  <autoFilter ref="B29:G32" xr:uid="{00000000-0009-0000-0100-000001000000}"/>
  <tableColumns count="6">
    <tableColumn id="1" xr3:uid="{AC722279-4CDA-411D-844F-98F879AECAB6}" name="DATE" dataDxfId="805"/>
    <tableColumn id="2" xr3:uid="{2E633A3E-0324-470B-9296-2E57B9169131}" name="ÉLÉMENT"/>
    <tableColumn id="3" xr3:uid="{17C2C621-7872-4035-B0B4-B3347BAB5437}" name="COÛT" dataDxfId="804"/>
    <tableColumn id="4" xr3:uid="{3FF68E28-C910-473E-BF37-213F9D194608}" name="Colonne1" dataCellStyle="Odom"/>
    <tableColumn id="6" xr3:uid="{AD656C53-74D7-444D-AB3A-E01E5056259A}" name="REMARQUES"/>
    <tableColumn id="5" xr3:uid="{DD19C49E-53BF-47A6-9C62-620B6D28EE0C}" name="COMPTEUR KILOMÉTRIQUE2" dataDxfId="803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A1CE1AAE-A2BB-4648-8A01-C38861252316}" name="Carburant61518212433364851545760636645697578818487" displayName="Carburant61518212433364851545760636645697578818487" ref="B20:H23" totalsRowShown="0" headerRowDxfId="802">
  <autoFilter ref="B20:H23" xr:uid="{00000000-0009-0000-0100-000002000000}"/>
  <tableColumns count="7">
    <tableColumn id="1" xr3:uid="{EA1DE003-BD78-4C7C-B509-2274FBA8A543}" name="DATE" dataDxfId="801"/>
    <tableColumn id="12" xr3:uid="{1826C472-99D6-4A09-80AF-F7314F355867}" name="KILOMÉTRAGE PRÉC." dataDxfId="800">
      <calculatedColumnFormula array="1">IFERROR(MAX(KilométrageDébut,IF(Carburant61518212433364851545760636645697578818487[COMPTEUR KILOMÉTRIQUE]&lt;Carburant61518212433364851545760636645697578818487[[#This Row],[COMPTEUR KILOMÉTRIQUE]],Carburant61518212433364851545760636645697578818487[COMPTEUR KILOMÉTRIQUE])),"")</calculatedColumnFormula>
    </tableColumn>
    <tableColumn id="3" xr3:uid="{6246E2B1-98E8-4C0B-811F-8B526A5E403D}" name="COÛT" dataDxfId="799" dataCellStyle="Cost"/>
    <tableColumn id="2" xr3:uid="{4CE0DE3A-163F-4EDD-AB27-8D519D2A2659}" name="LITRES" dataCellStyle="Gallons"/>
    <tableColumn id="4" xr3:uid="{D612DAA6-44C0-41BA-B03B-EFF040AF5B63}" name="COMPTEUR KILOMÉTRIQUE"/>
    <tableColumn id="9" xr3:uid="{A0D99510-1531-4164-B85D-5682241FB3DD}" name="KM EFFECTUE" dataDxfId="798">
      <calculatedColumnFormula>IFERROR(Carburant61518212433364851545760636645697578818487[[#This Row],[COMPTEUR KILOMÉTRIQUE]]-Carburant61518212433364851545760636645697578818487[[#This Row],[KILOMÉTRAGE PRÉC.]],"")</calculatedColumnFormula>
    </tableColumn>
    <tableColumn id="5" xr3:uid="{36577FF6-8F29-4F91-8E7F-FFCBC2DE3DD7}" name="LITRE(S) AUX 100" dataDxfId="797">
      <calculatedColumnFormula>IFERROR(Carburant61518212433364851545760636645697578818487[[#This Row],[KM EFFECTUE]]/Carburant61518212433364851545760636645697578818487[[#This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B132BEEE-910B-435B-8255-91F842C2425B}" name="Remboursements71619222534374952555861646746707679828588" displayName="Remboursements71619222534374952555861646746707679828588" ref="B38:G40" totalsRowShown="0" headerRowDxfId="796">
  <autoFilter ref="B38:G40" xr:uid="{00000000-0009-0000-0100-000003000000}"/>
  <tableColumns count="6">
    <tableColumn id="1" xr3:uid="{3FA70B90-194E-4428-8CB5-8995F47410B1}" name="DATE" dataDxfId="795"/>
    <tableColumn id="2" xr3:uid="{5B599A45-7002-4363-82B3-BDFD5F6EB986}" name="ÉLÉMENT"/>
    <tableColumn id="3" xr3:uid="{1F4C3B28-BB51-4C07-90E2-990008C37DD9}" name="MONTANT" dataDxfId="794"/>
    <tableColumn id="4" xr3:uid="{B305B042-124D-407A-A638-50C1E0139103}" name="Colonne1"/>
    <tableColumn id="6" xr3:uid="{A6271097-6CDF-4885-97BD-5F397B114CE3}" name="REMARQUES"/>
    <tableColumn id="5" xr3:uid="{F902E77A-0A54-488E-B3EA-3524AA427B8B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C1911CCC-4ED9-4AF4-A2BA-6F15C32729E7}" name="Entretien5141720233235475053565962654468747780838689" displayName="Entretien5141720233235475053565962654468747780838689" ref="B29:G32" totalsRowShown="0" headerRowDxfId="793">
  <autoFilter ref="B29:G32" xr:uid="{00000000-0009-0000-0100-000001000000}"/>
  <tableColumns count="6">
    <tableColumn id="1" xr3:uid="{33AD32DB-6C6C-42C7-BE36-156A5E055B6B}" name="DATE" dataDxfId="792"/>
    <tableColumn id="2" xr3:uid="{00D66344-B9A0-498F-B264-53B76DC05194}" name="ÉLÉMENT"/>
    <tableColumn id="3" xr3:uid="{BAB1D29E-845C-4005-AE95-766D7C6018B6}" name="COÛT" dataDxfId="791"/>
    <tableColumn id="4" xr3:uid="{7B003BAB-9055-4B37-98AB-72F4321FA364}" name="Colonne1" dataCellStyle="Odom"/>
    <tableColumn id="6" xr3:uid="{42910E96-9A58-40BF-A6A8-58A54D9B1B60}" name="REMARQUES"/>
    <tableColumn id="5" xr3:uid="{BD31418E-E2A6-46E0-96B8-5449A1373E4F}" name="COMPTEUR KILOMÉTRIQUE2" dataDxfId="790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CC9521AC-5D5B-4701-8CD1-DD0A30B2187B}" name="Carburant6151821243336485154576063664569757881848790" displayName="Carburant6151821243336485154576063664569757881848790" ref="B20:H23" totalsRowShown="0" headerRowDxfId="789">
  <autoFilter ref="B20:H23" xr:uid="{00000000-0009-0000-0100-000002000000}"/>
  <tableColumns count="7">
    <tableColumn id="1" xr3:uid="{9D232C38-2726-42B4-8C9E-EA00B260F666}" name="DATE" dataDxfId="788"/>
    <tableColumn id="12" xr3:uid="{BDA143DA-9389-4177-BF82-4251A364344C}" name="KILOMÉTRAGE PRÉC." dataDxfId="787">
      <calculatedColumnFormula array="1">IFERROR(MAX(KilométrageDébut,IF(Carburant6151821243336485154576063664569757881848790[COMPTEUR KILOMÉTRIQUE]&lt;Carburant6151821243336485154576063664569757881848790[[#This Row],[COMPTEUR KILOMÉTRIQUE]],Carburant6151821243336485154576063664569757881848790[COMPTEUR KILOMÉTRIQUE])),"")</calculatedColumnFormula>
    </tableColumn>
    <tableColumn id="3" xr3:uid="{70554C1A-A6D4-428D-8526-24D66F012680}" name="COÛT" dataDxfId="786" dataCellStyle="Cost"/>
    <tableColumn id="2" xr3:uid="{4E7468B0-5BCD-468C-8A3E-59E66417A9A3}" name="LITRES" dataCellStyle="Gallons"/>
    <tableColumn id="4" xr3:uid="{1E3A9AB3-84DB-4139-9A32-7F102A011A4A}" name="COMPTEUR KILOMÉTRIQUE"/>
    <tableColumn id="9" xr3:uid="{3E5663DD-6AE4-430C-8CC3-1CC7B43CF6EF}" name="KM EFFECTUE" dataDxfId="785">
      <calculatedColumnFormula>IFERROR(Carburant6151821243336485154576063664569757881848790[[#This Row],[COMPTEUR KILOMÉTRIQUE]]-Carburant6151821243336485154576063664569757881848790[[#This Row],[KILOMÉTRAGE PRÉC.]],"")</calculatedColumnFormula>
    </tableColumn>
    <tableColumn id="5" xr3:uid="{28ABABFE-8A3D-426E-B283-4851EA79BE8A}" name="LITRE(S) AUX 100" dataDxfId="784">
      <calculatedColumnFormula>IFERROR(Carburant6151821243336485154576063664569757881848790[[#This Row],[KM EFFECTUE]]/Carburant6151821243336485154576063664569757881848790[[#This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D69698-47BA-4CB0-8388-C99185AAD76F}" name="Remboursements10132843" displayName="Remboursements10132843" ref="B38:G40" totalsRowShown="0" headerRowDxfId="1134">
  <autoFilter ref="B38:G40" xr:uid="{00000000-0009-0000-0100-000003000000}"/>
  <tableColumns count="6">
    <tableColumn id="1" xr3:uid="{DEFC6389-E576-4836-91C0-2D2F633AF2CF}" name="DATE" dataDxfId="1133"/>
    <tableColumn id="2" xr3:uid="{4497D8BB-B7EB-443A-ACF0-D859F48CA28C}" name="ÉLÉMENT"/>
    <tableColumn id="3" xr3:uid="{802FF178-2263-4F40-9BC8-860474125468}" name="MONTANT" dataDxfId="1132"/>
    <tableColumn id="4" xr3:uid="{533EA7CE-8770-4AD0-80F5-51971CBEC074}" name="Colonne1"/>
    <tableColumn id="6" xr3:uid="{287AB4D1-5725-4302-B5D9-7C4D8AEB4E92}" name="REMARQUES"/>
    <tableColumn id="5" xr3:uid="{E4AC7FA1-F9B9-46DD-9399-FA39FAFDE4DF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3C026761-A9E1-40DE-B328-561DED00C85D}" name="Remboursements7161922253437495255586164674670767982858891" displayName="Remboursements7161922253437495255586164674670767982858891" ref="B38:G40" totalsRowShown="0" headerRowDxfId="783">
  <autoFilter ref="B38:G40" xr:uid="{00000000-0009-0000-0100-000003000000}"/>
  <tableColumns count="6">
    <tableColumn id="1" xr3:uid="{96BD31FB-F0EB-4FCD-AA5B-356BAC475548}" name="DATE" dataDxfId="782"/>
    <tableColumn id="2" xr3:uid="{6CC5AC58-1C61-4EE7-AD94-25FBDD5E81EA}" name="ÉLÉMENT"/>
    <tableColumn id="3" xr3:uid="{FB4CD491-B06A-4DDA-8E31-8A24EB8B9C59}" name="MONTANT" dataDxfId="781"/>
    <tableColumn id="4" xr3:uid="{5CADE089-7866-4522-8FD2-667210A33CBF}" name="Colonne1"/>
    <tableColumn id="6" xr3:uid="{98EEA923-D52C-40CC-91F9-14197DC31A8C}" name="REMARQUES"/>
    <tableColumn id="5" xr3:uid="{E6B58292-DBBC-41DD-850E-FFDFDA8118F0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C41724B2-6832-428A-89BD-D25612C7F205}" name="Entretien514172023323547505356596265446874778083868995" displayName="Entretien514172023323547505356596265446874778083868995" ref="B29:G32" totalsRowShown="0" headerRowDxfId="780">
  <autoFilter ref="B29:G32" xr:uid="{00000000-0009-0000-0100-000001000000}"/>
  <tableColumns count="6">
    <tableColumn id="1" xr3:uid="{8A9B78C7-CDAA-4E8C-811F-C437E00A3737}" name="DATE" dataDxfId="779"/>
    <tableColumn id="2" xr3:uid="{B9C1DB63-C21A-4DD6-8B36-8C5F0B675F44}" name="ÉLÉMENT"/>
    <tableColumn id="3" xr3:uid="{F71F81E4-D83E-45C6-9631-6F8470140EA6}" name="COÛT" dataDxfId="778"/>
    <tableColumn id="4" xr3:uid="{8BEB0AC4-E463-4F4D-8B4A-E9A004C41D8F}" name="Colonne1" dataCellStyle="Odom"/>
    <tableColumn id="6" xr3:uid="{0D8CBCB1-596F-4B88-B580-26DD6084CCCC}" name="REMARQUES"/>
    <tableColumn id="5" xr3:uid="{218434B3-E5B4-4811-B812-CC72248B618A}" name="COMPTEUR KILOMÉTRIQUE2" dataDxfId="777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6C1DF42B-0D4C-47E4-AC4C-AF4AF0576825}" name="Carburant615182124333648515457606366456975788184879096" displayName="Carburant615182124333648515457606366456975788184879096" ref="B20:H23" totalsRowShown="0" headerRowDxfId="776">
  <autoFilter ref="B20:H23" xr:uid="{00000000-0009-0000-0100-000002000000}"/>
  <tableColumns count="7">
    <tableColumn id="1" xr3:uid="{0730217B-3F08-4375-B9B1-D671F72F01F9}" name="DATE" dataDxfId="775"/>
    <tableColumn id="12" xr3:uid="{948C3B68-C80B-4FE6-85B0-82E15BC8C785}" name="KILOMÉTRAGE PRÉC." dataDxfId="774">
      <calculatedColumnFormula array="1">IFERROR(MAX(KilométrageDébut,IF(Carburant615182124333648515457606366456975788184879096[COMPTEUR KILOMÉTRIQUE]&lt;Carburant615182124333648515457606366456975788184879096[[#This Row],[COMPTEUR KILOMÉTRIQUE]],Carburant615182124333648515457606366456975788184879096[COMPTEUR KILOMÉTRIQUE])),"")</calculatedColumnFormula>
    </tableColumn>
    <tableColumn id="3" xr3:uid="{B01A23A7-94B2-4257-B543-B7305120D343}" name="COÛT" dataDxfId="773" dataCellStyle="Cost"/>
    <tableColumn id="2" xr3:uid="{7A2A5D42-73CC-48EA-9A1E-587BD65C70C2}" name="LITRES" dataCellStyle="Gallons"/>
    <tableColumn id="4" xr3:uid="{A31CA798-07E6-4014-A3F1-3A70D466B089}" name="COMPTEUR KILOMÉTRIQUE"/>
    <tableColumn id="9" xr3:uid="{E76C283E-383A-40B7-9A3B-14397D962C20}" name="KM EFFECTUE" dataDxfId="772">
      <calculatedColumnFormula>IFERROR(Carburant615182124333648515457606366456975788184879096[[#This Row],[COMPTEUR KILOMÉTRIQUE]]-Carburant615182124333648515457606366456975788184879096[[#This Row],[KILOMÉTRAGE PRÉC.]],"")</calculatedColumnFormula>
    </tableColumn>
    <tableColumn id="5" xr3:uid="{8D14B351-EDC1-4D7C-9D65-9FBD658D5A77}" name="LITRE(S) AUX 100" dataDxfId="771">
      <calculatedColumnFormula>IFERROR(Carburant615182124333648515457606366456975788184879096[[#This Row],[KM EFFECTUE]]/Carburant615182124333648515457606366456975788184879096[[#This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8709B9FE-CD10-43C6-A288-AB90AFE08D31}" name="Remboursements716192225343749525558616467467076798285889197" displayName="Remboursements716192225343749525558616467467076798285889197" ref="B38:G40" totalsRowShown="0" headerRowDxfId="770">
  <autoFilter ref="B38:G40" xr:uid="{00000000-0009-0000-0100-000003000000}"/>
  <tableColumns count="6">
    <tableColumn id="1" xr3:uid="{34CA72D4-8DE3-4D5E-A774-E1A0FC9DF7B6}" name="DATE" dataDxfId="769"/>
    <tableColumn id="2" xr3:uid="{207F1CE0-9E52-4394-9A58-399CB4DE9F5D}" name="ÉLÉMENT"/>
    <tableColumn id="3" xr3:uid="{4B3AA6BE-15FE-444F-B633-C1407CA6EC03}" name="MONTANT" dataDxfId="768"/>
    <tableColumn id="4" xr3:uid="{49676AA1-9AEB-4746-A692-AAE11049BBA4}" name="Colonne1"/>
    <tableColumn id="6" xr3:uid="{3ACC1D75-7C1D-43EF-A5BE-8E749D53968B}" name="REMARQUES"/>
    <tableColumn id="5" xr3:uid="{710B3660-2493-40AA-A406-985C8AAFBC12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F82F47EC-7910-43B1-9093-92CDEC901539}" name="Entretien51417202332354750535659626544687477808386899598" displayName="Entretien51417202332354750535659626544687477808386899598" ref="B29:G32" totalsRowShown="0" headerRowDxfId="767">
  <autoFilter ref="B29:G32" xr:uid="{00000000-0009-0000-0100-000001000000}"/>
  <tableColumns count="6">
    <tableColumn id="1" xr3:uid="{83DF3042-0F95-4B24-924C-8032E069C181}" name="DATE" dataDxfId="766"/>
    <tableColumn id="2" xr3:uid="{D6976B1A-89D1-4F95-B791-EF6B047BE0C1}" name="ÉLÉMENT"/>
    <tableColumn id="3" xr3:uid="{3F1B8E10-85C8-49FE-BD31-06FE781E4CEF}" name="COÛT" dataDxfId="765"/>
    <tableColumn id="4" xr3:uid="{FDB657F1-22C8-4984-8EDA-2EE81C68A22C}" name="Colonne1" dataCellStyle="Odom"/>
    <tableColumn id="6" xr3:uid="{1DDA60A7-EDB1-4D1C-AB50-FD228ECCCF76}" name="REMARQUES"/>
    <tableColumn id="5" xr3:uid="{CE30FEFD-7231-4385-B0EB-860A4918FFF5}" name="COMPTEUR KILOMÉTRIQUE2" dataDxfId="764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49E61811-18BB-4A28-8DBD-8043743A0510}" name="Carburant61518212433364851545760636645697578818487909699" displayName="Carburant61518212433364851545760636645697578818487909699" ref="B20:H23" totalsRowShown="0" headerRowDxfId="763">
  <autoFilter ref="B20:H23" xr:uid="{00000000-0009-0000-0100-000002000000}"/>
  <tableColumns count="7">
    <tableColumn id="1" xr3:uid="{508236CB-09E2-424A-AC4C-0B5ED9E96D1B}" name="DATE" dataDxfId="762"/>
    <tableColumn id="12" xr3:uid="{4DA21C89-670E-4C06-8774-424CE7C0FB03}" name="KILOMÉTRAGE PRÉC." dataDxfId="761">
      <calculatedColumnFormula array="1">IFERROR(MAX(KilométrageDébut,IF(Carburant61518212433364851545760636645697578818487909699[COMPTEUR KILOMÉTRIQUE]&lt;Carburant61518212433364851545760636645697578818487909699[[#This Row],[COMPTEUR KILOMÉTRIQUE]],Carburant61518212433364851545760636645697578818487909699[COMPTEUR KILOMÉTRIQUE])),"")</calculatedColumnFormula>
    </tableColumn>
    <tableColumn id="3" xr3:uid="{39DF9080-C8FC-4D89-84A1-17B948F3C37B}" name="COÛT" dataDxfId="760" dataCellStyle="Cost"/>
    <tableColumn id="2" xr3:uid="{21DF8C2B-C65F-4C26-8823-607ED915727A}" name="LITRES" dataCellStyle="Gallons"/>
    <tableColumn id="4" xr3:uid="{600F8A74-5051-4755-98C7-67A7CA89EC66}" name="COMPTEUR KILOMÉTRIQUE"/>
    <tableColumn id="9" xr3:uid="{97F6F2D7-BCBD-4E8A-A673-543AF483BED8}" name="KM EFFECTUE" dataDxfId="759">
      <calculatedColumnFormula>IFERROR(Carburant61518212433364851545760636645697578818487909699[[#This Row],[COMPTEUR KILOMÉTRIQUE]]-Carburant61518212433364851545760636645697578818487909699[[#This Row],[KILOMÉTRAGE PRÉC.]],"")</calculatedColumnFormula>
    </tableColumn>
    <tableColumn id="5" xr3:uid="{AF443900-A7F9-4F4B-98FF-ECC37E150F53}" name="LITRE(S) AUX 100" dataDxfId="758">
      <calculatedColumnFormula>IFERROR(Carburant61518212433364851545760636645697578818487909699[[#This Row],[KM EFFECTUE]]/Carburant61518212433364851545760636645697578818487909699[[#This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3FCECAD-6240-4C96-B91E-7115B2BF4062}" name="Remboursements716192225343749525558616467467076798285889197100" displayName="Remboursements716192225343749525558616467467076798285889197100" ref="B38:G40" totalsRowShown="0" headerRowDxfId="757">
  <autoFilter ref="B38:G40" xr:uid="{00000000-0009-0000-0100-000003000000}"/>
  <tableColumns count="6">
    <tableColumn id="1" xr3:uid="{78265310-B24C-48A7-BE0D-AD8E078789A3}" name="DATE" dataDxfId="756"/>
    <tableColumn id="2" xr3:uid="{CF8B6699-1B7E-4145-9AE6-EAB7B9D009A3}" name="ÉLÉMENT"/>
    <tableColumn id="3" xr3:uid="{7BD0B604-2C1B-4994-B0FE-417D9E6B3C87}" name="MONTANT" dataDxfId="755"/>
    <tableColumn id="4" xr3:uid="{2E41CC07-440C-4AD2-A5B8-A555763E6ED6}" name="Colonne1"/>
    <tableColumn id="6" xr3:uid="{89667459-A4ED-40AA-B7B0-8CB51F007DA9}" name="REMARQUES"/>
    <tableColumn id="5" xr3:uid="{3AEF4AD9-75CB-484F-B278-8D082FCA2D41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1E90BDA4-446D-4190-AB66-1FE71E5C2C50}" name="Entretien51417202332354750535659626544687477808386899598101" displayName="Entretien51417202332354750535659626544687477808386899598101" ref="B29:G32" totalsRowShown="0" headerRowDxfId="754">
  <autoFilter ref="B29:G32" xr:uid="{00000000-0009-0000-0100-000001000000}"/>
  <tableColumns count="6">
    <tableColumn id="1" xr3:uid="{3971095F-EEEA-42C0-A15E-87F418218E22}" name="DATE" dataDxfId="753"/>
    <tableColumn id="2" xr3:uid="{D0534C8C-6E66-45DB-99FA-D7082265D552}" name="ÉLÉMENT"/>
    <tableColumn id="3" xr3:uid="{D378366D-8A0D-4D88-BFC9-E7D09DFE2DEA}" name="COÛT" dataDxfId="752"/>
    <tableColumn id="4" xr3:uid="{501D90ED-E623-4671-8C73-B660E0357248}" name="Colonne1" dataCellStyle="Odom"/>
    <tableColumn id="6" xr3:uid="{D67A5CD6-2407-4577-A09E-D614FEB5590D}" name="REMARQUES"/>
    <tableColumn id="5" xr3:uid="{A7648F4F-D5B0-4C43-B399-313F6F8F48E9}" name="COMPTEUR KILOMÉTRIQUE2" dataDxfId="751" dataCellStyle="Odom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Entretien" altTextSummary="Liste des éléments liés à l’entretien (date, élément, coût, kilométrage et remarques)."/>
    </ext>
  </extLst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E080E49B-E8ED-4F8A-B646-7BF0DF4AB3C5}" name="Carburant61518212433364851545760636645697578818487909699102" displayName="Carburant61518212433364851545760636645697578818487909699102" ref="B20:H23" totalsRowShown="0" headerRowDxfId="750">
  <autoFilter ref="B20:H23" xr:uid="{00000000-0009-0000-0100-000002000000}"/>
  <tableColumns count="7">
    <tableColumn id="1" xr3:uid="{8DE01E80-9E10-4BBB-9750-180F0F2512B3}" name="DATE" dataDxfId="749"/>
    <tableColumn id="12" xr3:uid="{21341D9B-9F83-4C77-8B44-74850F3C60F9}" name="KILOMÉTRAGE PRÉC." dataDxfId="748">
      <calculatedColumnFormula array="1">IFERROR(MAX(KilométrageDébut,IF(Carburant61518212433364851545760636645697578818487909699102[COMPTEUR KILOMÉTRIQUE]&lt;Carburant61518212433364851545760636645697578818487909699102[[#This Row],[COMPTEUR KILOMÉTRIQUE]],Carburant61518212433364851545760636645697578818487909699102[COMPTEUR KILOMÉTRIQUE])),"")</calculatedColumnFormula>
    </tableColumn>
    <tableColumn id="3" xr3:uid="{0EC7F6F2-6B8B-4B6D-99E9-D04D1750FF6D}" name="COÛT" dataDxfId="747" dataCellStyle="Cost"/>
    <tableColumn id="2" xr3:uid="{9FDCAA18-994D-47B5-B956-C70958AB9341}" name="LITRES" dataCellStyle="Gallons"/>
    <tableColumn id="4" xr3:uid="{459BBDC9-5CD4-4769-A7E0-360032B6AFA5}" name="COMPTEUR KILOMÉTRIQUE"/>
    <tableColumn id="9" xr3:uid="{37412D1F-0929-49B5-AD81-3A8993936D3D}" name="KM EFFECTUE" dataDxfId="746">
      <calculatedColumnFormula>IFERROR(Carburant61518212433364851545760636645697578818487909699102[[#This Row],[COMPTEUR KILOMÉTRIQUE]]-Carburant61518212433364851545760636645697578818487909699102[[#This Row],[KILOMÉTRAGE PRÉC.]],"")</calculatedColumnFormula>
    </tableColumn>
    <tableColumn id="5" xr3:uid="{F9B628E4-D456-418E-BF06-8104FCFAD7D6}" name="LITRE(S) AUX 100" dataDxfId="745">
      <calculatedColumnFormula>IFERROR(Carburant61518212433364851545760636645697578818487909699102[[#This Row],[KM EFFECTUE]]/Carburant61518212433364851545760636645697578818487909699102[[#This Row],[LITRES]],"")</calculatedColumnFormula>
    </tableColumn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Carburant" altTextSummary="Liste des dépenses liées au carburant indiquant le kilométrage précédent, la date, le nombre de litres, le coût total et le kilométrage actuel. "/>
    </ext>
  </extLst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8C6BBFC-4A14-4D54-B0A2-3630419C8776}" name="Remboursements716192225343749525558616467467076798285889197100103" displayName="Remboursements716192225343749525558616467467076798285889197100103" ref="B38:G40" totalsRowShown="0" headerRowDxfId="744">
  <autoFilter ref="B38:G40" xr:uid="{00000000-0009-0000-0100-000003000000}"/>
  <tableColumns count="6">
    <tableColumn id="1" xr3:uid="{50A13DF0-0E7D-4AAE-A1CC-96C7421AE628}" name="DATE" dataDxfId="743"/>
    <tableColumn id="2" xr3:uid="{06EFAAC1-C243-43A8-8F2F-EB9967855DAB}" name="ÉLÉMENT"/>
    <tableColumn id="3" xr3:uid="{A757DB8B-1AE2-4C2C-BA90-BA4B2F474178}" name="MONTANT" dataDxfId="742"/>
    <tableColumn id="4" xr3:uid="{AAC18A35-F9A8-4CF0-B3AF-33017887BD0D}" name="Colonne1"/>
    <tableColumn id="6" xr3:uid="{BE47612F-BE7D-4838-B757-23967EEDB4E3}" name="REMARQUES"/>
    <tableColumn id="5" xr3:uid="{E07ADBF1-7590-43F3-A4B3-41A7117A2B81}" name="COMPTEUR KILOMÉTRIQUE2"/>
  </tableColumns>
  <tableStyleInfo name="Vehicle Log Book" showFirstColumn="0" showLastColumn="0" showRowStripes="1" showColumnStripes="0"/>
  <extLst>
    <ext xmlns:x14="http://schemas.microsoft.com/office/spreadsheetml/2009/9/main" uri="{504A1905-F514-4f6f-8877-14C23A59335A}">
      <x14:table altText="Remboursements du prêt" altTextSummary="Liste des remboursements du prêt (date, élément, montant, numéro de chèque et remarques)."/>
    </ext>
  </extLst>
</table>
</file>

<file path=xl/theme/theme1.xml><?xml version="1.0" encoding="utf-8"?>
<a:theme xmlns:a="http://schemas.openxmlformats.org/drawingml/2006/main" name="Office Theme">
  <a:themeElements>
    <a:clrScheme name="Vehicle Log Book">
      <a:dk1>
        <a:sysClr val="windowText" lastClr="000000"/>
      </a:dk1>
      <a:lt1>
        <a:sysClr val="window" lastClr="FFFFFF"/>
      </a:lt1>
      <a:dk2>
        <a:srgbClr val="252E2C"/>
      </a:dk2>
      <a:lt2>
        <a:srgbClr val="EBEBE7"/>
      </a:lt2>
      <a:accent1>
        <a:srgbClr val="F79E20"/>
      </a:accent1>
      <a:accent2>
        <a:srgbClr val="94B9AE"/>
      </a:accent2>
      <a:accent3>
        <a:srgbClr val="ECC942"/>
      </a:accent3>
      <a:accent4>
        <a:srgbClr val="68B57F"/>
      </a:accent4>
      <a:accent5>
        <a:srgbClr val="E37437"/>
      </a:accent5>
      <a:accent6>
        <a:srgbClr val="8A6870"/>
      </a:accent6>
      <a:hlink>
        <a:srgbClr val="94B9AE"/>
      </a:hlink>
      <a:folHlink>
        <a:srgbClr val="8A6870"/>
      </a:folHlink>
    </a:clrScheme>
    <a:fontScheme name="Vehicle Log Book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5.xml"/><Relationship Id="rId4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27.xml"/><Relationship Id="rId4" Type="http://schemas.openxmlformats.org/officeDocument/2006/relationships/table" Target="../tables/table2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5" Type="http://schemas.openxmlformats.org/officeDocument/2006/relationships/table" Target="../tables/table30.xml"/><Relationship Id="rId4" Type="http://schemas.openxmlformats.org/officeDocument/2006/relationships/table" Target="../tables/table2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39.xml"/><Relationship Id="rId4" Type="http://schemas.openxmlformats.org/officeDocument/2006/relationships/table" Target="../tables/table3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5" Type="http://schemas.openxmlformats.org/officeDocument/2006/relationships/table" Target="../tables/table48.xml"/><Relationship Id="rId4" Type="http://schemas.openxmlformats.org/officeDocument/2006/relationships/table" Target="../tables/table4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51.xml"/><Relationship Id="rId4" Type="http://schemas.openxmlformats.org/officeDocument/2006/relationships/table" Target="../tables/table5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5" Type="http://schemas.openxmlformats.org/officeDocument/2006/relationships/table" Target="../tables/table54.xml"/><Relationship Id="rId4" Type="http://schemas.openxmlformats.org/officeDocument/2006/relationships/table" Target="../tables/table5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57.xml"/><Relationship Id="rId4" Type="http://schemas.openxmlformats.org/officeDocument/2006/relationships/table" Target="../tables/table5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5" Type="http://schemas.openxmlformats.org/officeDocument/2006/relationships/table" Target="../tables/table60.xml"/><Relationship Id="rId4" Type="http://schemas.openxmlformats.org/officeDocument/2006/relationships/table" Target="../tables/table5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63.xml"/><Relationship Id="rId4" Type="http://schemas.openxmlformats.org/officeDocument/2006/relationships/table" Target="../tables/table6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66.xml"/><Relationship Id="rId4" Type="http://schemas.openxmlformats.org/officeDocument/2006/relationships/table" Target="../tables/table6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5" Type="http://schemas.openxmlformats.org/officeDocument/2006/relationships/table" Target="../tables/table72.xml"/><Relationship Id="rId4" Type="http://schemas.openxmlformats.org/officeDocument/2006/relationships/table" Target="../tables/table7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75.xml"/><Relationship Id="rId4" Type="http://schemas.openxmlformats.org/officeDocument/2006/relationships/table" Target="../tables/table7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6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Relationship Id="rId5" Type="http://schemas.openxmlformats.org/officeDocument/2006/relationships/table" Target="../tables/table78.xml"/><Relationship Id="rId4" Type="http://schemas.openxmlformats.org/officeDocument/2006/relationships/table" Target="../tables/table7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Relationship Id="rId5" Type="http://schemas.openxmlformats.org/officeDocument/2006/relationships/table" Target="../tables/table81.xml"/><Relationship Id="rId4" Type="http://schemas.openxmlformats.org/officeDocument/2006/relationships/table" Target="../tables/table8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Relationship Id="rId5" Type="http://schemas.openxmlformats.org/officeDocument/2006/relationships/table" Target="../tables/table84.xml"/><Relationship Id="rId4" Type="http://schemas.openxmlformats.org/officeDocument/2006/relationships/table" Target="../tables/table8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5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87.xml"/><Relationship Id="rId4" Type="http://schemas.openxmlformats.org/officeDocument/2006/relationships/table" Target="../tables/table8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90.xml"/><Relationship Id="rId4" Type="http://schemas.openxmlformats.org/officeDocument/2006/relationships/table" Target="../tables/table8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1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Relationship Id="rId5" Type="http://schemas.openxmlformats.org/officeDocument/2006/relationships/table" Target="../tables/table93.xml"/><Relationship Id="rId4" Type="http://schemas.openxmlformats.org/officeDocument/2006/relationships/table" Target="../tables/table9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4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Relationship Id="rId5" Type="http://schemas.openxmlformats.org/officeDocument/2006/relationships/table" Target="../tables/table96.xml"/><Relationship Id="rId4" Type="http://schemas.openxmlformats.org/officeDocument/2006/relationships/table" Target="../tables/table9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0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Relationship Id="rId5" Type="http://schemas.openxmlformats.org/officeDocument/2006/relationships/table" Target="../tables/table102.xml"/><Relationship Id="rId4" Type="http://schemas.openxmlformats.org/officeDocument/2006/relationships/table" Target="../tables/table10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3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Relationship Id="rId5" Type="http://schemas.openxmlformats.org/officeDocument/2006/relationships/table" Target="../tables/table105.xml"/><Relationship Id="rId4" Type="http://schemas.openxmlformats.org/officeDocument/2006/relationships/table" Target="../tables/table10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6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Relationship Id="rId5" Type="http://schemas.openxmlformats.org/officeDocument/2006/relationships/table" Target="../tables/table108.xml"/><Relationship Id="rId4" Type="http://schemas.openxmlformats.org/officeDocument/2006/relationships/table" Target="../tables/table10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9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Relationship Id="rId5" Type="http://schemas.openxmlformats.org/officeDocument/2006/relationships/table" Target="../tables/table111.xml"/><Relationship Id="rId4" Type="http://schemas.openxmlformats.org/officeDocument/2006/relationships/table" Target="../tables/table110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2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5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Relationship Id="rId5" Type="http://schemas.openxmlformats.org/officeDocument/2006/relationships/table" Target="../tables/table117.xml"/><Relationship Id="rId4" Type="http://schemas.openxmlformats.org/officeDocument/2006/relationships/table" Target="../tables/table11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Relationship Id="rId5" Type="http://schemas.openxmlformats.org/officeDocument/2006/relationships/table" Target="../tables/table120.xml"/><Relationship Id="rId4" Type="http://schemas.openxmlformats.org/officeDocument/2006/relationships/table" Target="../tables/table119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1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Relationship Id="rId5" Type="http://schemas.openxmlformats.org/officeDocument/2006/relationships/table" Target="../tables/table123.xml"/><Relationship Id="rId4" Type="http://schemas.openxmlformats.org/officeDocument/2006/relationships/table" Target="../tables/table12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4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Relationship Id="rId5" Type="http://schemas.openxmlformats.org/officeDocument/2006/relationships/table" Target="../tables/table126.xml"/><Relationship Id="rId4" Type="http://schemas.openxmlformats.org/officeDocument/2006/relationships/table" Target="../tables/table12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0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Relationship Id="rId5" Type="http://schemas.openxmlformats.org/officeDocument/2006/relationships/table" Target="../tables/table132.xml"/><Relationship Id="rId4" Type="http://schemas.openxmlformats.org/officeDocument/2006/relationships/table" Target="../tables/table13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3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Relationship Id="rId5" Type="http://schemas.openxmlformats.org/officeDocument/2006/relationships/table" Target="../tables/table135.xml"/><Relationship Id="rId4" Type="http://schemas.openxmlformats.org/officeDocument/2006/relationships/table" Target="../tables/table13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6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Relationship Id="rId5" Type="http://schemas.openxmlformats.org/officeDocument/2006/relationships/table" Target="../tables/table138.xml"/><Relationship Id="rId4" Type="http://schemas.openxmlformats.org/officeDocument/2006/relationships/table" Target="../tables/table137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9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Relationship Id="rId5" Type="http://schemas.openxmlformats.org/officeDocument/2006/relationships/table" Target="../tables/table141.xml"/><Relationship Id="rId4" Type="http://schemas.openxmlformats.org/officeDocument/2006/relationships/table" Target="../tables/table140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5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Relationship Id="rId5" Type="http://schemas.openxmlformats.org/officeDocument/2006/relationships/table" Target="../tables/table147.xml"/><Relationship Id="rId4" Type="http://schemas.openxmlformats.org/officeDocument/2006/relationships/table" Target="../tables/table146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8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Relationship Id="rId5" Type="http://schemas.openxmlformats.org/officeDocument/2006/relationships/table" Target="../tables/table150.xml"/><Relationship Id="rId4" Type="http://schemas.openxmlformats.org/officeDocument/2006/relationships/table" Target="../tables/table14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1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Relationship Id="rId5" Type="http://schemas.openxmlformats.org/officeDocument/2006/relationships/table" Target="../tables/table153.xml"/><Relationship Id="rId4" Type="http://schemas.openxmlformats.org/officeDocument/2006/relationships/table" Target="../tables/table152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4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Relationship Id="rId5" Type="http://schemas.openxmlformats.org/officeDocument/2006/relationships/table" Target="../tables/table156.xml"/><Relationship Id="rId4" Type="http://schemas.openxmlformats.org/officeDocument/2006/relationships/table" Target="../tables/table155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0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Relationship Id="rId5" Type="http://schemas.openxmlformats.org/officeDocument/2006/relationships/table" Target="../tables/table162.xml"/><Relationship Id="rId4" Type="http://schemas.openxmlformats.org/officeDocument/2006/relationships/table" Target="../tables/table16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3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Relationship Id="rId5" Type="http://schemas.openxmlformats.org/officeDocument/2006/relationships/table" Target="../tables/table165.xml"/><Relationship Id="rId4" Type="http://schemas.openxmlformats.org/officeDocument/2006/relationships/table" Target="../tables/table164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Relationship Id="rId5" Type="http://schemas.openxmlformats.org/officeDocument/2006/relationships/table" Target="../tables/table168.xml"/><Relationship Id="rId4" Type="http://schemas.openxmlformats.org/officeDocument/2006/relationships/table" Target="../tables/table167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9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Relationship Id="rId5" Type="http://schemas.openxmlformats.org/officeDocument/2006/relationships/table" Target="../tables/table171.xml"/><Relationship Id="rId4" Type="http://schemas.openxmlformats.org/officeDocument/2006/relationships/table" Target="../tables/table170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2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5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Relationship Id="rId5" Type="http://schemas.openxmlformats.org/officeDocument/2006/relationships/table" Target="../tables/table177.xml"/><Relationship Id="rId4" Type="http://schemas.openxmlformats.org/officeDocument/2006/relationships/table" Target="../tables/table176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8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180.xml"/><Relationship Id="rId4" Type="http://schemas.openxmlformats.org/officeDocument/2006/relationships/table" Target="../tables/table179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1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5" Type="http://schemas.openxmlformats.org/officeDocument/2006/relationships/table" Target="../tables/table183.xml"/><Relationship Id="rId4" Type="http://schemas.openxmlformats.org/officeDocument/2006/relationships/table" Target="../tables/table182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4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Relationship Id="rId5" Type="http://schemas.openxmlformats.org/officeDocument/2006/relationships/table" Target="../tables/table186.xml"/><Relationship Id="rId4" Type="http://schemas.openxmlformats.org/officeDocument/2006/relationships/table" Target="../tables/table185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7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189.xml"/><Relationship Id="rId4" Type="http://schemas.openxmlformats.org/officeDocument/2006/relationships/table" Target="../tables/table18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0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Relationship Id="rId5" Type="http://schemas.openxmlformats.org/officeDocument/2006/relationships/table" Target="../tables/table192.xml"/><Relationship Id="rId4" Type="http://schemas.openxmlformats.org/officeDocument/2006/relationships/table" Target="../tables/table19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3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Relationship Id="rId5" Type="http://schemas.openxmlformats.org/officeDocument/2006/relationships/table" Target="../tables/table195.xml"/><Relationship Id="rId4" Type="http://schemas.openxmlformats.org/officeDocument/2006/relationships/table" Target="../tables/table194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6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198.xml"/><Relationship Id="rId4" Type="http://schemas.openxmlformats.org/officeDocument/2006/relationships/table" Target="../tables/table197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9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Relationship Id="rId5" Type="http://schemas.openxmlformats.org/officeDocument/2006/relationships/table" Target="../tables/table201.xml"/><Relationship Id="rId4" Type="http://schemas.openxmlformats.org/officeDocument/2006/relationships/table" Target="../tables/table200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2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Relationship Id="rId5" Type="http://schemas.openxmlformats.org/officeDocument/2006/relationships/table" Target="../tables/table204.xml"/><Relationship Id="rId4" Type="http://schemas.openxmlformats.org/officeDocument/2006/relationships/table" Target="../tables/table20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5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07.xml"/><Relationship Id="rId4" Type="http://schemas.openxmlformats.org/officeDocument/2006/relationships/table" Target="../tables/table206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8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Relationship Id="rId5" Type="http://schemas.openxmlformats.org/officeDocument/2006/relationships/table" Target="../tables/table210.xml"/><Relationship Id="rId4" Type="http://schemas.openxmlformats.org/officeDocument/2006/relationships/table" Target="../tables/table209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1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Relationship Id="rId5" Type="http://schemas.openxmlformats.org/officeDocument/2006/relationships/table" Target="../tables/table213.xml"/><Relationship Id="rId4" Type="http://schemas.openxmlformats.org/officeDocument/2006/relationships/table" Target="../tables/table212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16.xml"/><Relationship Id="rId4" Type="http://schemas.openxmlformats.org/officeDocument/2006/relationships/table" Target="../tables/table215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7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Relationship Id="rId5" Type="http://schemas.openxmlformats.org/officeDocument/2006/relationships/table" Target="../tables/table219.xml"/><Relationship Id="rId4" Type="http://schemas.openxmlformats.org/officeDocument/2006/relationships/table" Target="../tables/table21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0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Relationship Id="rId5" Type="http://schemas.openxmlformats.org/officeDocument/2006/relationships/table" Target="../tables/table222.xml"/><Relationship Id="rId4" Type="http://schemas.openxmlformats.org/officeDocument/2006/relationships/table" Target="../tables/table22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3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225.xml"/><Relationship Id="rId4" Type="http://schemas.openxmlformats.org/officeDocument/2006/relationships/table" Target="../tables/table224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6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Relationship Id="rId5" Type="http://schemas.openxmlformats.org/officeDocument/2006/relationships/table" Target="../tables/table228.xml"/><Relationship Id="rId4" Type="http://schemas.openxmlformats.org/officeDocument/2006/relationships/table" Target="../tables/table227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9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Relationship Id="rId5" Type="http://schemas.openxmlformats.org/officeDocument/2006/relationships/table" Target="../tables/table231.xml"/><Relationship Id="rId4" Type="http://schemas.openxmlformats.org/officeDocument/2006/relationships/table" Target="../tables/table230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5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Relationship Id="rId5" Type="http://schemas.openxmlformats.org/officeDocument/2006/relationships/table" Target="../tables/table237.xml"/><Relationship Id="rId4" Type="http://schemas.openxmlformats.org/officeDocument/2006/relationships/table" Target="../tables/table236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8.x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Relationship Id="rId5" Type="http://schemas.openxmlformats.org/officeDocument/2006/relationships/table" Target="../tables/table240.xml"/><Relationship Id="rId4" Type="http://schemas.openxmlformats.org/officeDocument/2006/relationships/table" Target="../tables/table239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1.x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Relationship Id="rId5" Type="http://schemas.openxmlformats.org/officeDocument/2006/relationships/table" Target="../tables/table243.xml"/><Relationship Id="rId4" Type="http://schemas.openxmlformats.org/officeDocument/2006/relationships/table" Target="../tables/table242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4.x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Relationship Id="rId5" Type="http://schemas.openxmlformats.org/officeDocument/2006/relationships/table" Target="../tables/table246.xml"/><Relationship Id="rId4" Type="http://schemas.openxmlformats.org/officeDocument/2006/relationships/table" Target="../tables/table245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0.x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Relationship Id="rId5" Type="http://schemas.openxmlformats.org/officeDocument/2006/relationships/table" Target="../tables/table252.xml"/><Relationship Id="rId4" Type="http://schemas.openxmlformats.org/officeDocument/2006/relationships/table" Target="../tables/table25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3.x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Relationship Id="rId5" Type="http://schemas.openxmlformats.org/officeDocument/2006/relationships/table" Target="../tables/table255.xml"/><Relationship Id="rId4" Type="http://schemas.openxmlformats.org/officeDocument/2006/relationships/table" Target="../tables/table254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6.x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Relationship Id="rId5" Type="http://schemas.openxmlformats.org/officeDocument/2006/relationships/table" Target="../tables/table258.xml"/><Relationship Id="rId4" Type="http://schemas.openxmlformats.org/officeDocument/2006/relationships/table" Target="../tables/table257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9.x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Relationship Id="rId5" Type="http://schemas.openxmlformats.org/officeDocument/2006/relationships/table" Target="../tables/table261.xml"/><Relationship Id="rId4" Type="http://schemas.openxmlformats.org/officeDocument/2006/relationships/table" Target="../tables/table260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5.x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Relationship Id="rId5" Type="http://schemas.openxmlformats.org/officeDocument/2006/relationships/table" Target="../tables/table267.xml"/><Relationship Id="rId4" Type="http://schemas.openxmlformats.org/officeDocument/2006/relationships/table" Target="../tables/table266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8.x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Relationship Id="rId5" Type="http://schemas.openxmlformats.org/officeDocument/2006/relationships/table" Target="../tables/table270.xml"/><Relationship Id="rId4" Type="http://schemas.openxmlformats.org/officeDocument/2006/relationships/table" Target="../tables/table26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D390D-D44B-4726-B028-D4F3E83F2724}">
  <dimension ref="A1:AQ102"/>
  <sheetViews>
    <sheetView tabSelected="1" workbookViewId="0">
      <selection activeCell="A2" sqref="A2:A102"/>
    </sheetView>
  </sheetViews>
  <sheetFormatPr baseColWidth="10" defaultRowHeight="15.6" x14ac:dyDescent="0.3"/>
  <cols>
    <col min="1" max="1" width="11.296875" bestFit="1" customWidth="1"/>
    <col min="2" max="2" width="13" bestFit="1" customWidth="1"/>
    <col min="3" max="3" width="14.8984375" bestFit="1" customWidth="1"/>
    <col min="4" max="4" width="10.3984375" bestFit="1" customWidth="1"/>
    <col min="5" max="5" width="20.296875" bestFit="1" customWidth="1"/>
    <col min="6" max="6" width="17.296875" customWidth="1"/>
    <col min="7" max="7" width="19" customWidth="1"/>
    <col min="8" max="8" width="10.5" bestFit="1" customWidth="1"/>
    <col min="9" max="9" width="14.09765625" bestFit="1" customWidth="1"/>
    <col min="10" max="10" width="19.8984375" bestFit="1" customWidth="1"/>
    <col min="11" max="11" width="18.59765625" bestFit="1" customWidth="1"/>
    <col min="12" max="12" width="21.296875" bestFit="1" customWidth="1"/>
    <col min="13" max="13" width="18.3984375" customWidth="1"/>
    <col min="14" max="14" width="9.5" customWidth="1"/>
    <col min="15" max="30" width="17.69921875" customWidth="1"/>
    <col min="31" max="31" width="73.8984375" bestFit="1" customWidth="1"/>
    <col min="33" max="33" width="14.69921875" customWidth="1"/>
    <col min="34" max="34" width="12" customWidth="1"/>
    <col min="35" max="35" width="16.69921875" bestFit="1" customWidth="1"/>
    <col min="37" max="37" width="15.8984375" bestFit="1" customWidth="1"/>
    <col min="38" max="38" width="10.3984375" bestFit="1" customWidth="1"/>
    <col min="39" max="39" width="12.59765625" bestFit="1" customWidth="1"/>
    <col min="40" max="40" width="10.8984375" bestFit="1" customWidth="1"/>
    <col min="41" max="41" width="13.19921875" bestFit="1" customWidth="1"/>
    <col min="42" max="42" width="10.8984375" bestFit="1" customWidth="1"/>
    <col min="43" max="43" width="12.59765625" bestFit="1" customWidth="1"/>
  </cols>
  <sheetData>
    <row r="1" spans="1:43" ht="31.8" thickBot="1" x14ac:dyDescent="0.35">
      <c r="A1" s="660" t="s">
        <v>33</v>
      </c>
      <c r="B1" s="661" t="s">
        <v>34</v>
      </c>
      <c r="C1" s="661" t="s">
        <v>35</v>
      </c>
      <c r="D1" s="661" t="s">
        <v>36</v>
      </c>
      <c r="E1" s="661" t="s">
        <v>37</v>
      </c>
      <c r="F1" s="662" t="s">
        <v>38</v>
      </c>
      <c r="G1" s="662" t="s">
        <v>39</v>
      </c>
      <c r="H1" s="661" t="s">
        <v>40</v>
      </c>
      <c r="I1" s="661" t="s">
        <v>41</v>
      </c>
      <c r="J1" s="661" t="s">
        <v>42</v>
      </c>
      <c r="K1" s="661" t="s">
        <v>43</v>
      </c>
      <c r="L1" s="661" t="s">
        <v>44</v>
      </c>
      <c r="M1" s="661" t="s">
        <v>45</v>
      </c>
      <c r="N1" s="668" t="s">
        <v>46</v>
      </c>
      <c r="O1" s="670" t="s">
        <v>47</v>
      </c>
      <c r="P1" s="663" t="s">
        <v>48</v>
      </c>
      <c r="Q1" s="664" t="s">
        <v>49</v>
      </c>
      <c r="R1" s="664" t="s">
        <v>50</v>
      </c>
      <c r="S1" s="665" t="s">
        <v>51</v>
      </c>
      <c r="T1" s="665" t="s">
        <v>52</v>
      </c>
      <c r="U1" s="666" t="s">
        <v>53</v>
      </c>
      <c r="V1" s="662" t="s">
        <v>54</v>
      </c>
      <c r="W1" s="662" t="s">
        <v>55</v>
      </c>
      <c r="X1" s="662" t="s">
        <v>56</v>
      </c>
      <c r="Y1" s="662" t="s">
        <v>57</v>
      </c>
      <c r="Z1" s="662" t="s">
        <v>58</v>
      </c>
      <c r="AA1" s="662" t="s">
        <v>59</v>
      </c>
      <c r="AB1" s="671" t="s">
        <v>60</v>
      </c>
      <c r="AC1" s="669" t="s">
        <v>61</v>
      </c>
      <c r="AD1" s="662" t="s">
        <v>62</v>
      </c>
      <c r="AE1" s="662" t="s">
        <v>63</v>
      </c>
      <c r="AF1" s="661">
        <v>2021</v>
      </c>
      <c r="AG1" s="661" t="s">
        <v>64</v>
      </c>
      <c r="AH1" s="661">
        <v>2022</v>
      </c>
      <c r="AI1" s="661" t="s">
        <v>64</v>
      </c>
      <c r="AJ1" s="661">
        <v>2023</v>
      </c>
      <c r="AK1" s="661" t="s">
        <v>64</v>
      </c>
      <c r="AL1" s="661">
        <v>2024</v>
      </c>
      <c r="AM1" s="661" t="s">
        <v>64</v>
      </c>
      <c r="AN1" s="661">
        <v>2025</v>
      </c>
      <c r="AO1" s="661" t="s">
        <v>64</v>
      </c>
      <c r="AP1" s="661">
        <v>2026</v>
      </c>
      <c r="AQ1" s="667" t="s">
        <v>64</v>
      </c>
    </row>
    <row r="2" spans="1:43" x14ac:dyDescent="0.3">
      <c r="A2" s="580" t="s">
        <v>65</v>
      </c>
      <c r="B2" s="801" t="s">
        <v>66</v>
      </c>
      <c r="C2" s="28" t="s">
        <v>67</v>
      </c>
      <c r="D2" s="28" t="s">
        <v>68</v>
      </c>
      <c r="E2" s="28" t="s">
        <v>69</v>
      </c>
      <c r="F2" s="28"/>
      <c r="G2" s="28" t="s">
        <v>70</v>
      </c>
      <c r="H2" s="28" t="s">
        <v>71</v>
      </c>
      <c r="I2" s="28" t="s">
        <v>72</v>
      </c>
      <c r="J2" s="28" t="s">
        <v>73</v>
      </c>
      <c r="K2" s="28" t="s">
        <v>74</v>
      </c>
      <c r="L2" s="28" t="s">
        <v>75</v>
      </c>
      <c r="M2" s="28" t="s">
        <v>43</v>
      </c>
      <c r="N2" s="29" t="s">
        <v>76</v>
      </c>
      <c r="O2" s="237">
        <v>4950</v>
      </c>
      <c r="P2" s="238">
        <f t="shared" ref="P2:P15" si="0">O2-Q2</f>
        <v>272</v>
      </c>
      <c r="Q2" s="238">
        <v>4678</v>
      </c>
      <c r="R2" s="238">
        <f>SUM(Q2-S2)</f>
        <v>726</v>
      </c>
      <c r="S2" s="238">
        <v>3952</v>
      </c>
      <c r="T2" s="238">
        <v>820</v>
      </c>
      <c r="U2" s="336">
        <v>800</v>
      </c>
      <c r="V2" s="335">
        <v>8</v>
      </c>
      <c r="W2" s="239">
        <v>8</v>
      </c>
      <c r="X2" s="239">
        <v>5</v>
      </c>
      <c r="Y2" s="240">
        <f t="shared" ref="Y2:Y18" si="1">SUM(V2+X2+W2)</f>
        <v>21</v>
      </c>
      <c r="Z2" s="240">
        <v>8</v>
      </c>
      <c r="AA2" s="240">
        <v>8</v>
      </c>
      <c r="AB2" s="241">
        <f t="shared" ref="AB2:AB31" si="2">SUM(Z2:AA2)</f>
        <v>16</v>
      </c>
      <c r="AC2" s="29">
        <v>2014</v>
      </c>
      <c r="AD2" s="672">
        <f t="shared" ref="AD2:AD31" si="3">SUM(2023-AC2)</f>
        <v>9</v>
      </c>
      <c r="AE2" s="31"/>
      <c r="AF2" s="693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694"/>
    </row>
    <row r="3" spans="1:43" x14ac:dyDescent="0.3">
      <c r="A3" s="581" t="s">
        <v>65</v>
      </c>
      <c r="B3" s="801" t="s">
        <v>77</v>
      </c>
      <c r="C3" s="32" t="s">
        <v>78</v>
      </c>
      <c r="D3" s="32" t="s">
        <v>68</v>
      </c>
      <c r="E3" s="32" t="s">
        <v>79</v>
      </c>
      <c r="F3" s="32"/>
      <c r="G3" s="32" t="s">
        <v>80</v>
      </c>
      <c r="H3" s="32" t="s">
        <v>71</v>
      </c>
      <c r="I3" s="32" t="s">
        <v>72</v>
      </c>
      <c r="J3" s="32" t="s">
        <v>73</v>
      </c>
      <c r="K3" s="32" t="s">
        <v>81</v>
      </c>
      <c r="L3" s="32" t="s">
        <v>82</v>
      </c>
      <c r="M3" s="32" t="s">
        <v>43</v>
      </c>
      <c r="N3" s="30" t="s">
        <v>83</v>
      </c>
      <c r="O3" s="242">
        <v>6458</v>
      </c>
      <c r="P3" s="243">
        <f t="shared" si="0"/>
        <v>275</v>
      </c>
      <c r="Q3" s="244">
        <v>6183</v>
      </c>
      <c r="R3" s="243">
        <v>6458</v>
      </c>
      <c r="S3" s="243">
        <v>6011</v>
      </c>
      <c r="T3" s="245">
        <v>165</v>
      </c>
      <c r="U3" s="322">
        <v>250</v>
      </c>
      <c r="V3" s="309">
        <v>8</v>
      </c>
      <c r="W3" s="245">
        <v>7</v>
      </c>
      <c r="X3" s="245">
        <v>4</v>
      </c>
      <c r="Y3" s="244">
        <f t="shared" si="1"/>
        <v>19</v>
      </c>
      <c r="Z3" s="244">
        <v>0</v>
      </c>
      <c r="AA3" s="244">
        <v>0</v>
      </c>
      <c r="AB3" s="246">
        <f t="shared" si="2"/>
        <v>0</v>
      </c>
      <c r="AC3" s="29">
        <v>2009</v>
      </c>
      <c r="AD3" s="673">
        <f t="shared" si="3"/>
        <v>14</v>
      </c>
      <c r="AE3" s="31" t="s">
        <v>84</v>
      </c>
      <c r="AF3" s="32"/>
      <c r="AG3" s="32"/>
      <c r="AH3" s="32"/>
      <c r="AI3" s="32"/>
      <c r="AJ3" s="32"/>
      <c r="AK3" s="32"/>
      <c r="AL3" s="32"/>
      <c r="AM3" s="32"/>
      <c r="AN3" s="695">
        <v>30000</v>
      </c>
      <c r="AO3" s="32" t="s">
        <v>85</v>
      </c>
      <c r="AP3" s="32"/>
      <c r="AQ3" s="696"/>
    </row>
    <row r="4" spans="1:43" x14ac:dyDescent="0.3">
      <c r="A4" s="582" t="s">
        <v>65</v>
      </c>
      <c r="B4" s="802" t="s">
        <v>86</v>
      </c>
      <c r="C4" s="565"/>
      <c r="D4" s="565" t="s">
        <v>68</v>
      </c>
      <c r="E4" s="565"/>
      <c r="F4" s="565"/>
      <c r="G4" s="565"/>
      <c r="H4" s="565"/>
      <c r="I4" s="565" t="s">
        <v>72</v>
      </c>
      <c r="J4" s="565" t="s">
        <v>73</v>
      </c>
      <c r="K4" s="565" t="s">
        <v>74</v>
      </c>
      <c r="L4" s="565"/>
      <c r="M4" s="565"/>
      <c r="N4" s="33" t="s">
        <v>76</v>
      </c>
      <c r="O4" s="566">
        <v>422</v>
      </c>
      <c r="P4" s="567">
        <f t="shared" si="0"/>
        <v>318</v>
      </c>
      <c r="Q4" s="568">
        <v>104</v>
      </c>
      <c r="R4" s="567">
        <v>422</v>
      </c>
      <c r="S4" s="247"/>
      <c r="T4" s="247"/>
      <c r="U4" s="569"/>
      <c r="V4" s="310">
        <v>10</v>
      </c>
      <c r="W4" s="247">
        <v>10</v>
      </c>
      <c r="X4" s="247">
        <v>8</v>
      </c>
      <c r="Y4" s="248">
        <f t="shared" si="1"/>
        <v>28</v>
      </c>
      <c r="Z4" s="248">
        <v>5</v>
      </c>
      <c r="AA4" s="248">
        <v>8</v>
      </c>
      <c r="AB4" s="249">
        <f t="shared" si="2"/>
        <v>13</v>
      </c>
      <c r="AC4" s="33">
        <v>2021</v>
      </c>
      <c r="AD4" s="674">
        <f t="shared" si="3"/>
        <v>2</v>
      </c>
      <c r="AE4" s="570"/>
      <c r="AF4" s="697"/>
      <c r="AG4" s="698"/>
      <c r="AH4" s="565"/>
      <c r="AI4" s="565"/>
      <c r="AJ4" s="565"/>
      <c r="AK4" s="565"/>
      <c r="AL4" s="565"/>
      <c r="AM4" s="565"/>
      <c r="AN4" s="565"/>
      <c r="AO4" s="565"/>
      <c r="AP4" s="565"/>
      <c r="AQ4" s="699"/>
    </row>
    <row r="5" spans="1:43" x14ac:dyDescent="0.3">
      <c r="A5" s="583" t="s">
        <v>87</v>
      </c>
      <c r="B5" s="796" t="s">
        <v>693</v>
      </c>
      <c r="C5" s="558" t="s">
        <v>89</v>
      </c>
      <c r="D5" s="558" t="s">
        <v>90</v>
      </c>
      <c r="E5" s="558" t="s">
        <v>91</v>
      </c>
      <c r="F5" s="558" t="s">
        <v>92</v>
      </c>
      <c r="G5" s="558" t="s">
        <v>93</v>
      </c>
      <c r="H5" s="558" t="s">
        <v>71</v>
      </c>
      <c r="I5" s="558" t="s">
        <v>72</v>
      </c>
      <c r="J5" s="558" t="s">
        <v>73</v>
      </c>
      <c r="K5" s="558" t="s">
        <v>94</v>
      </c>
      <c r="L5" s="558" t="s">
        <v>95</v>
      </c>
      <c r="M5" s="558" t="s">
        <v>96</v>
      </c>
      <c r="N5" s="34" t="s">
        <v>97</v>
      </c>
      <c r="O5" s="559">
        <v>145994</v>
      </c>
      <c r="P5" s="560">
        <f t="shared" si="0"/>
        <v>4369</v>
      </c>
      <c r="Q5" s="253">
        <v>141625</v>
      </c>
      <c r="R5" s="253">
        <f t="shared" ref="R5:R13" si="4">SUM(Q5-S5)</f>
        <v>13296</v>
      </c>
      <c r="S5" s="253">
        <v>128329</v>
      </c>
      <c r="T5" s="253">
        <v>9765</v>
      </c>
      <c r="U5" s="561">
        <v>11701</v>
      </c>
      <c r="V5" s="562">
        <v>1</v>
      </c>
      <c r="W5" s="563">
        <v>4</v>
      </c>
      <c r="X5" s="563">
        <v>2</v>
      </c>
      <c r="Y5" s="253">
        <f t="shared" si="1"/>
        <v>7</v>
      </c>
      <c r="Z5" s="253">
        <v>2</v>
      </c>
      <c r="AA5" s="253">
        <v>2</v>
      </c>
      <c r="AB5" s="254">
        <f t="shared" si="2"/>
        <v>4</v>
      </c>
      <c r="AC5" s="34">
        <v>2005</v>
      </c>
      <c r="AD5" s="558">
        <f t="shared" si="3"/>
        <v>18</v>
      </c>
      <c r="AE5" s="564" t="s">
        <v>98</v>
      </c>
      <c r="AF5" s="558"/>
      <c r="AG5" s="558"/>
      <c r="AH5" s="700"/>
      <c r="AI5" s="700"/>
      <c r="AJ5" s="701">
        <v>19175</v>
      </c>
      <c r="AK5" s="558" t="s">
        <v>99</v>
      </c>
      <c r="AL5" s="558"/>
      <c r="AM5" s="558"/>
      <c r="AN5" s="558"/>
      <c r="AO5" s="558"/>
      <c r="AP5" s="558"/>
      <c r="AQ5" s="702"/>
    </row>
    <row r="6" spans="1:43" x14ac:dyDescent="0.3">
      <c r="A6" s="583" t="s">
        <v>87</v>
      </c>
      <c r="B6" s="796" t="s">
        <v>692</v>
      </c>
      <c r="C6" s="558" t="s">
        <v>89</v>
      </c>
      <c r="D6" s="558" t="s">
        <v>90</v>
      </c>
      <c r="E6" s="558" t="s">
        <v>91</v>
      </c>
      <c r="F6" s="558" t="s">
        <v>92</v>
      </c>
      <c r="G6" s="558" t="s">
        <v>93</v>
      </c>
      <c r="H6" s="558" t="s">
        <v>71</v>
      </c>
      <c r="I6" s="558" t="s">
        <v>72</v>
      </c>
      <c r="J6" s="558" t="s">
        <v>73</v>
      </c>
      <c r="K6" s="558" t="s">
        <v>94</v>
      </c>
      <c r="L6" s="558" t="s">
        <v>95</v>
      </c>
      <c r="M6" s="558" t="s">
        <v>101</v>
      </c>
      <c r="N6" s="34" t="s">
        <v>97</v>
      </c>
      <c r="O6" s="559">
        <v>161223</v>
      </c>
      <c r="P6" s="560">
        <f t="shared" si="0"/>
        <v>6311</v>
      </c>
      <c r="Q6" s="253">
        <v>154912</v>
      </c>
      <c r="R6" s="560">
        <f t="shared" si="4"/>
        <v>10581</v>
      </c>
      <c r="S6" s="253">
        <v>144331</v>
      </c>
      <c r="T6" s="253">
        <v>7476</v>
      </c>
      <c r="U6" s="561">
        <v>8516</v>
      </c>
      <c r="V6" s="562">
        <v>0</v>
      </c>
      <c r="W6" s="563">
        <v>2</v>
      </c>
      <c r="X6" s="563">
        <v>2</v>
      </c>
      <c r="Y6" s="253">
        <f t="shared" si="1"/>
        <v>4</v>
      </c>
      <c r="Z6" s="253">
        <v>3</v>
      </c>
      <c r="AA6" s="253">
        <v>1</v>
      </c>
      <c r="AB6" s="254">
        <f t="shared" si="2"/>
        <v>4</v>
      </c>
      <c r="AC6" s="34">
        <v>2005</v>
      </c>
      <c r="AD6" s="558">
        <f t="shared" si="3"/>
        <v>18</v>
      </c>
      <c r="AE6" s="564" t="s">
        <v>102</v>
      </c>
      <c r="AF6" s="558"/>
      <c r="AG6" s="558"/>
      <c r="AH6" s="700"/>
      <c r="AI6" s="700"/>
      <c r="AJ6" s="703">
        <v>19175</v>
      </c>
      <c r="AK6" s="704" t="s">
        <v>99</v>
      </c>
      <c r="AL6" s="558"/>
      <c r="AM6" s="558"/>
      <c r="AN6" s="558"/>
      <c r="AO6" s="558"/>
      <c r="AP6" s="558"/>
      <c r="AQ6" s="702"/>
    </row>
    <row r="7" spans="1:43" x14ac:dyDescent="0.3">
      <c r="A7" s="584" t="s">
        <v>87</v>
      </c>
      <c r="B7" s="796" t="s">
        <v>103</v>
      </c>
      <c r="C7" s="35" t="s">
        <v>104</v>
      </c>
      <c r="D7" s="35" t="s">
        <v>105</v>
      </c>
      <c r="E7" s="35" t="s">
        <v>106</v>
      </c>
      <c r="F7" s="35" t="s">
        <v>107</v>
      </c>
      <c r="G7" s="35" t="s">
        <v>108</v>
      </c>
      <c r="H7" s="35" t="s">
        <v>71</v>
      </c>
      <c r="I7" s="35" t="s">
        <v>72</v>
      </c>
      <c r="J7" s="35" t="s">
        <v>109</v>
      </c>
      <c r="K7" s="35" t="s">
        <v>110</v>
      </c>
      <c r="L7" s="35"/>
      <c r="M7" s="35" t="s">
        <v>111</v>
      </c>
      <c r="N7" s="36" t="s">
        <v>112</v>
      </c>
      <c r="O7" s="251">
        <v>120863</v>
      </c>
      <c r="P7" s="250">
        <f t="shared" si="0"/>
        <v>10192</v>
      </c>
      <c r="Q7" s="250">
        <v>110671</v>
      </c>
      <c r="R7" s="250">
        <f t="shared" si="4"/>
        <v>10373</v>
      </c>
      <c r="S7" s="250">
        <v>100298</v>
      </c>
      <c r="T7" s="250">
        <v>5034</v>
      </c>
      <c r="U7" s="323">
        <v>1803</v>
      </c>
      <c r="V7" s="311">
        <v>8</v>
      </c>
      <c r="W7" s="252">
        <v>8</v>
      </c>
      <c r="X7" s="252">
        <v>10</v>
      </c>
      <c r="Y7" s="253">
        <f t="shared" si="1"/>
        <v>26</v>
      </c>
      <c r="Z7" s="253">
        <v>3</v>
      </c>
      <c r="AA7" s="253">
        <v>3</v>
      </c>
      <c r="AB7" s="254">
        <f t="shared" si="2"/>
        <v>6</v>
      </c>
      <c r="AC7" s="36">
        <v>2008</v>
      </c>
      <c r="AD7" s="558">
        <f t="shared" si="3"/>
        <v>15</v>
      </c>
      <c r="AE7" s="37" t="s">
        <v>113</v>
      </c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705"/>
    </row>
    <row r="8" spans="1:43" x14ac:dyDescent="0.3">
      <c r="A8" s="585" t="s">
        <v>87</v>
      </c>
      <c r="B8" s="797" t="s">
        <v>114</v>
      </c>
      <c r="C8" s="38" t="s">
        <v>115</v>
      </c>
      <c r="D8" s="38" t="s">
        <v>90</v>
      </c>
      <c r="E8" s="38" t="s">
        <v>116</v>
      </c>
      <c r="F8" s="38" t="s">
        <v>92</v>
      </c>
      <c r="G8" s="38" t="s">
        <v>93</v>
      </c>
      <c r="H8" s="38" t="s">
        <v>71</v>
      </c>
      <c r="I8" s="38" t="s">
        <v>72</v>
      </c>
      <c r="J8" s="38" t="s">
        <v>73</v>
      </c>
      <c r="K8" s="38" t="s">
        <v>81</v>
      </c>
      <c r="L8" s="38" t="s">
        <v>117</v>
      </c>
      <c r="M8" s="38" t="s">
        <v>43</v>
      </c>
      <c r="N8" s="39" t="s">
        <v>97</v>
      </c>
      <c r="O8" s="255">
        <v>138073</v>
      </c>
      <c r="P8" s="256">
        <f t="shared" si="0"/>
        <v>5826</v>
      </c>
      <c r="Q8" s="256">
        <v>132247</v>
      </c>
      <c r="R8" s="256">
        <f t="shared" si="4"/>
        <v>18947</v>
      </c>
      <c r="S8" s="256">
        <v>113300</v>
      </c>
      <c r="T8" s="256">
        <v>13143</v>
      </c>
      <c r="U8" s="324">
        <v>13503</v>
      </c>
      <c r="V8" s="312">
        <v>7</v>
      </c>
      <c r="W8" s="257">
        <v>3</v>
      </c>
      <c r="X8" s="257">
        <v>5</v>
      </c>
      <c r="Y8" s="258">
        <f t="shared" si="1"/>
        <v>15</v>
      </c>
      <c r="Z8" s="258">
        <v>3</v>
      </c>
      <c r="AA8" s="258">
        <v>1</v>
      </c>
      <c r="AB8" s="259">
        <f t="shared" si="2"/>
        <v>4</v>
      </c>
      <c r="AC8" s="39">
        <v>2009</v>
      </c>
      <c r="AD8" s="675">
        <f t="shared" si="3"/>
        <v>14</v>
      </c>
      <c r="AE8" s="40" t="s">
        <v>118</v>
      </c>
      <c r="AF8" s="38"/>
      <c r="AG8" s="38"/>
      <c r="AH8" s="38"/>
      <c r="AI8" s="38"/>
      <c r="AJ8" s="38"/>
      <c r="AK8" s="38"/>
      <c r="AL8" s="706">
        <v>21500</v>
      </c>
      <c r="AM8" s="38" t="s">
        <v>119</v>
      </c>
      <c r="AN8" s="38"/>
      <c r="AO8" s="38"/>
      <c r="AP8" s="38"/>
      <c r="AQ8" s="707"/>
    </row>
    <row r="9" spans="1:43" x14ac:dyDescent="0.3">
      <c r="A9" s="586" t="s">
        <v>120</v>
      </c>
      <c r="B9" s="795" t="s">
        <v>121</v>
      </c>
      <c r="C9" s="360" t="s">
        <v>122</v>
      </c>
      <c r="D9" s="360" t="s">
        <v>68</v>
      </c>
      <c r="E9" s="360" t="s">
        <v>122</v>
      </c>
      <c r="F9" s="623"/>
      <c r="G9" s="623" t="s">
        <v>123</v>
      </c>
      <c r="H9" s="360" t="s">
        <v>71</v>
      </c>
      <c r="I9" s="360" t="s">
        <v>72</v>
      </c>
      <c r="J9" s="360" t="s">
        <v>73</v>
      </c>
      <c r="K9" s="360" t="s">
        <v>74</v>
      </c>
      <c r="L9" s="360" t="s">
        <v>124</v>
      </c>
      <c r="M9" s="360" t="s">
        <v>43</v>
      </c>
      <c r="N9" s="361"/>
      <c r="O9" s="362"/>
      <c r="P9" s="363">
        <f t="shared" si="0"/>
        <v>0</v>
      </c>
      <c r="Q9" s="364"/>
      <c r="R9" s="363">
        <f t="shared" si="4"/>
        <v>0</v>
      </c>
      <c r="S9" s="364">
        <v>0</v>
      </c>
      <c r="T9" s="364">
        <v>0</v>
      </c>
      <c r="U9" s="365">
        <v>0</v>
      </c>
      <c r="V9" s="366">
        <v>10</v>
      </c>
      <c r="W9" s="364"/>
      <c r="X9" s="364">
        <v>10</v>
      </c>
      <c r="Y9" s="367">
        <f t="shared" si="1"/>
        <v>20</v>
      </c>
      <c r="Z9" s="367"/>
      <c r="AA9" s="367">
        <v>10</v>
      </c>
      <c r="AB9" s="368">
        <f t="shared" si="2"/>
        <v>10</v>
      </c>
      <c r="AC9" s="361">
        <v>2021</v>
      </c>
      <c r="AD9" s="360">
        <f t="shared" si="3"/>
        <v>2</v>
      </c>
      <c r="AE9" s="369"/>
      <c r="AF9" s="360"/>
      <c r="AG9" s="360"/>
      <c r="AH9" s="360"/>
      <c r="AI9" s="360"/>
      <c r="AJ9" s="360"/>
      <c r="AK9" s="360"/>
      <c r="AL9" s="360"/>
      <c r="AM9" s="360"/>
      <c r="AN9" s="360"/>
      <c r="AO9" s="360"/>
      <c r="AP9" s="360"/>
      <c r="AQ9" s="708"/>
    </row>
    <row r="10" spans="1:43" x14ac:dyDescent="0.3">
      <c r="A10" s="587" t="s">
        <v>125</v>
      </c>
      <c r="B10" s="798" t="s">
        <v>126</v>
      </c>
      <c r="C10" s="42" t="s">
        <v>127</v>
      </c>
      <c r="D10" s="42" t="s">
        <v>90</v>
      </c>
      <c r="E10" s="621" t="s">
        <v>128</v>
      </c>
      <c r="F10" s="626" t="s">
        <v>129</v>
      </c>
      <c r="G10" s="659" t="s">
        <v>130</v>
      </c>
      <c r="H10" s="622" t="s">
        <v>71</v>
      </c>
      <c r="I10" s="42" t="s">
        <v>72</v>
      </c>
      <c r="J10" s="42" t="s">
        <v>73</v>
      </c>
      <c r="K10" s="42" t="s">
        <v>74</v>
      </c>
      <c r="L10" s="42" t="s">
        <v>131</v>
      </c>
      <c r="M10" s="42" t="s">
        <v>43</v>
      </c>
      <c r="N10" s="43" t="s">
        <v>97</v>
      </c>
      <c r="O10" s="260">
        <v>88635</v>
      </c>
      <c r="P10" s="261">
        <f t="shared" si="0"/>
        <v>7047</v>
      </c>
      <c r="Q10" s="261">
        <v>81588</v>
      </c>
      <c r="R10" s="261">
        <f t="shared" si="4"/>
        <v>13214</v>
      </c>
      <c r="S10" s="261">
        <v>68374</v>
      </c>
      <c r="T10" s="261">
        <v>9175</v>
      </c>
      <c r="U10" s="325">
        <v>8647</v>
      </c>
      <c r="V10" s="313">
        <v>8</v>
      </c>
      <c r="W10" s="262">
        <v>3</v>
      </c>
      <c r="X10" s="262">
        <v>5</v>
      </c>
      <c r="Y10" s="263">
        <f t="shared" si="1"/>
        <v>16</v>
      </c>
      <c r="Z10" s="263">
        <v>3</v>
      </c>
      <c r="AA10" s="263">
        <v>3</v>
      </c>
      <c r="AB10" s="264">
        <f t="shared" si="2"/>
        <v>6</v>
      </c>
      <c r="AC10" s="43">
        <v>2012</v>
      </c>
      <c r="AD10" s="676">
        <f t="shared" si="3"/>
        <v>11</v>
      </c>
      <c r="AE10" s="44" t="s">
        <v>132</v>
      </c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709"/>
    </row>
    <row r="11" spans="1:43" x14ac:dyDescent="0.3">
      <c r="A11" s="588" t="s">
        <v>125</v>
      </c>
      <c r="B11" s="799" t="s">
        <v>133</v>
      </c>
      <c r="C11" s="45" t="s">
        <v>134</v>
      </c>
      <c r="D11" s="45" t="s">
        <v>105</v>
      </c>
      <c r="E11" s="624" t="s">
        <v>135</v>
      </c>
      <c r="F11" s="624" t="s">
        <v>136</v>
      </c>
      <c r="G11" s="45" t="s">
        <v>108</v>
      </c>
      <c r="H11" s="625" t="s">
        <v>71</v>
      </c>
      <c r="I11" s="45" t="s">
        <v>137</v>
      </c>
      <c r="J11" s="45" t="s">
        <v>138</v>
      </c>
      <c r="K11" s="45" t="s">
        <v>139</v>
      </c>
      <c r="L11" s="45" t="s">
        <v>139</v>
      </c>
      <c r="M11" s="45" t="s">
        <v>140</v>
      </c>
      <c r="N11" s="46" t="s">
        <v>141</v>
      </c>
      <c r="O11" s="265">
        <v>44817</v>
      </c>
      <c r="P11" s="266">
        <f t="shared" si="0"/>
        <v>21109</v>
      </c>
      <c r="Q11" s="266">
        <v>23708</v>
      </c>
      <c r="R11" s="266">
        <f t="shared" si="4"/>
        <v>23708</v>
      </c>
      <c r="S11" s="267">
        <v>0</v>
      </c>
      <c r="T11" s="267">
        <v>0</v>
      </c>
      <c r="U11" s="326">
        <v>0</v>
      </c>
      <c r="V11" s="314">
        <v>10</v>
      </c>
      <c r="W11" s="267">
        <v>10</v>
      </c>
      <c r="X11" s="267">
        <v>10</v>
      </c>
      <c r="Y11" s="268">
        <f t="shared" si="1"/>
        <v>30</v>
      </c>
      <c r="Z11" s="268">
        <v>8</v>
      </c>
      <c r="AA11" s="268">
        <v>6</v>
      </c>
      <c r="AB11" s="269">
        <f t="shared" si="2"/>
        <v>14</v>
      </c>
      <c r="AC11" s="46">
        <v>2021</v>
      </c>
      <c r="AD11" s="677">
        <f t="shared" si="3"/>
        <v>2</v>
      </c>
      <c r="AE11" s="47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710"/>
    </row>
    <row r="12" spans="1:43" x14ac:dyDescent="0.3">
      <c r="A12" s="589" t="s">
        <v>142</v>
      </c>
      <c r="B12" s="795" t="s">
        <v>143</v>
      </c>
      <c r="C12" s="371" t="s">
        <v>144</v>
      </c>
      <c r="D12" s="371" t="s">
        <v>68</v>
      </c>
      <c r="E12" s="371" t="s">
        <v>143</v>
      </c>
      <c r="F12" s="371"/>
      <c r="G12" s="371" t="s">
        <v>145</v>
      </c>
      <c r="H12" s="371"/>
      <c r="I12" s="371" t="s">
        <v>72</v>
      </c>
      <c r="J12" s="371" t="s">
        <v>73</v>
      </c>
      <c r="K12" s="371" t="s">
        <v>94</v>
      </c>
      <c r="L12" s="371" t="s">
        <v>146</v>
      </c>
      <c r="M12" s="371" t="s">
        <v>43</v>
      </c>
      <c r="N12" s="372"/>
      <c r="O12" s="373"/>
      <c r="P12" s="363">
        <f t="shared" si="0"/>
        <v>0</v>
      </c>
      <c r="Q12" s="374"/>
      <c r="R12" s="363">
        <f t="shared" si="4"/>
        <v>0</v>
      </c>
      <c r="S12" s="374"/>
      <c r="T12" s="374"/>
      <c r="U12" s="375"/>
      <c r="V12" s="376"/>
      <c r="W12" s="374"/>
      <c r="X12" s="374"/>
      <c r="Y12" s="367">
        <f t="shared" si="1"/>
        <v>0</v>
      </c>
      <c r="Z12" s="367"/>
      <c r="AA12" s="367">
        <v>3</v>
      </c>
      <c r="AB12" s="368">
        <f t="shared" si="2"/>
        <v>3</v>
      </c>
      <c r="AC12" s="372">
        <v>2009</v>
      </c>
      <c r="AD12" s="360">
        <f t="shared" si="3"/>
        <v>14</v>
      </c>
      <c r="AE12" s="377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711"/>
    </row>
    <row r="13" spans="1:43" x14ac:dyDescent="0.3">
      <c r="A13" s="590" t="s">
        <v>147</v>
      </c>
      <c r="B13" s="800" t="s">
        <v>148</v>
      </c>
      <c r="C13" s="346" t="s">
        <v>149</v>
      </c>
      <c r="D13" s="346" t="s">
        <v>68</v>
      </c>
      <c r="E13" s="346" t="s">
        <v>150</v>
      </c>
      <c r="F13" s="371"/>
      <c r="G13" s="620" t="s">
        <v>151</v>
      </c>
      <c r="H13" s="346" t="s">
        <v>71</v>
      </c>
      <c r="I13" s="346" t="s">
        <v>72</v>
      </c>
      <c r="J13" s="346" t="s">
        <v>109</v>
      </c>
      <c r="K13" s="346" t="s">
        <v>152</v>
      </c>
      <c r="L13" s="346" t="s">
        <v>153</v>
      </c>
      <c r="M13" s="346" t="s">
        <v>43</v>
      </c>
      <c r="N13" s="357" t="s">
        <v>154</v>
      </c>
      <c r="O13" s="348"/>
      <c r="P13" s="349">
        <f t="shared" si="0"/>
        <v>0</v>
      </c>
      <c r="Q13" s="350"/>
      <c r="R13" s="349">
        <f t="shared" si="4"/>
        <v>0</v>
      </c>
      <c r="S13" s="350"/>
      <c r="T13" s="350"/>
      <c r="U13" s="370"/>
      <c r="V13" s="358"/>
      <c r="W13" s="350"/>
      <c r="X13" s="350"/>
      <c r="Y13" s="355">
        <f t="shared" si="1"/>
        <v>0</v>
      </c>
      <c r="Z13" s="355"/>
      <c r="AA13" s="355">
        <v>9</v>
      </c>
      <c r="AB13" s="356">
        <f t="shared" si="2"/>
        <v>9</v>
      </c>
      <c r="AC13" s="357">
        <v>2018</v>
      </c>
      <c r="AD13" s="387">
        <f t="shared" si="3"/>
        <v>5</v>
      </c>
      <c r="AE13" s="359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712"/>
    </row>
    <row r="14" spans="1:43" x14ac:dyDescent="0.3">
      <c r="A14" s="627" t="s">
        <v>155</v>
      </c>
      <c r="B14" s="803" t="s">
        <v>156</v>
      </c>
      <c r="C14" s="629" t="s">
        <v>157</v>
      </c>
      <c r="D14" s="629" t="s">
        <v>68</v>
      </c>
      <c r="E14" s="629" t="s">
        <v>158</v>
      </c>
      <c r="F14" s="629"/>
      <c r="G14" s="629" t="s">
        <v>159</v>
      </c>
      <c r="H14" s="629" t="s">
        <v>71</v>
      </c>
      <c r="I14" s="629" t="s">
        <v>72</v>
      </c>
      <c r="J14" s="629" t="s">
        <v>73</v>
      </c>
      <c r="K14" s="630" t="s">
        <v>94</v>
      </c>
      <c r="L14" s="629" t="s">
        <v>160</v>
      </c>
      <c r="M14" s="629" t="s">
        <v>43</v>
      </c>
      <c r="N14" s="628" t="s">
        <v>76</v>
      </c>
      <c r="O14" s="631">
        <v>968</v>
      </c>
      <c r="P14" s="632">
        <f t="shared" si="0"/>
        <v>204</v>
      </c>
      <c r="Q14" s="633">
        <v>764</v>
      </c>
      <c r="R14" s="632">
        <v>968</v>
      </c>
      <c r="S14" s="633">
        <v>686</v>
      </c>
      <c r="T14" s="633"/>
      <c r="U14" s="634"/>
      <c r="V14" s="635">
        <v>8</v>
      </c>
      <c r="W14" s="633">
        <v>7</v>
      </c>
      <c r="X14" s="633">
        <v>7</v>
      </c>
      <c r="Y14" s="636">
        <f t="shared" si="1"/>
        <v>22</v>
      </c>
      <c r="Z14" s="636">
        <v>7</v>
      </c>
      <c r="AA14" s="636">
        <v>7</v>
      </c>
      <c r="AB14" s="637">
        <f t="shared" si="2"/>
        <v>14</v>
      </c>
      <c r="AC14" s="628">
        <v>2016</v>
      </c>
      <c r="AD14" s="630">
        <f t="shared" si="3"/>
        <v>7</v>
      </c>
      <c r="AE14" s="638" t="s">
        <v>161</v>
      </c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713">
        <v>35000</v>
      </c>
      <c r="AQ14" s="714" t="s">
        <v>162</v>
      </c>
    </row>
    <row r="15" spans="1:43" x14ac:dyDescent="0.3">
      <c r="A15" s="591" t="s">
        <v>155</v>
      </c>
      <c r="B15" s="804" t="s">
        <v>163</v>
      </c>
      <c r="C15" s="52" t="s">
        <v>157</v>
      </c>
      <c r="D15" s="794" t="s">
        <v>68</v>
      </c>
      <c r="E15" s="52" t="s">
        <v>158</v>
      </c>
      <c r="F15" s="52"/>
      <c r="G15" s="52" t="s">
        <v>159</v>
      </c>
      <c r="H15" s="52" t="s">
        <v>71</v>
      </c>
      <c r="I15" s="52" t="s">
        <v>72</v>
      </c>
      <c r="J15" s="52" t="s">
        <v>73</v>
      </c>
      <c r="K15" s="52" t="s">
        <v>94</v>
      </c>
      <c r="L15" s="52" t="s">
        <v>164</v>
      </c>
      <c r="M15" s="52" t="s">
        <v>43</v>
      </c>
      <c r="N15" s="53" t="s">
        <v>76</v>
      </c>
      <c r="O15" s="270">
        <v>934</v>
      </c>
      <c r="P15" s="271">
        <f t="shared" si="0"/>
        <v>290</v>
      </c>
      <c r="Q15" s="272">
        <v>644</v>
      </c>
      <c r="R15" s="271">
        <v>934</v>
      </c>
      <c r="S15" s="272">
        <v>352</v>
      </c>
      <c r="T15" s="272"/>
      <c r="U15" s="327"/>
      <c r="V15" s="315">
        <v>10</v>
      </c>
      <c r="W15" s="272">
        <v>9</v>
      </c>
      <c r="X15" s="272">
        <v>7</v>
      </c>
      <c r="Y15" s="273">
        <f t="shared" si="1"/>
        <v>26</v>
      </c>
      <c r="Z15" s="273">
        <v>8</v>
      </c>
      <c r="AA15" s="273">
        <v>7</v>
      </c>
      <c r="AB15" s="274">
        <f t="shared" si="2"/>
        <v>15</v>
      </c>
      <c r="AC15" s="53">
        <v>2019</v>
      </c>
      <c r="AD15" s="678">
        <f t="shared" si="3"/>
        <v>4</v>
      </c>
      <c r="AE15" s="54" t="s">
        <v>165</v>
      </c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715"/>
    </row>
    <row r="16" spans="1:43" x14ac:dyDescent="0.3">
      <c r="A16" s="592" t="s">
        <v>166</v>
      </c>
      <c r="B16" s="800" t="s">
        <v>694</v>
      </c>
      <c r="C16" s="380" t="s">
        <v>167</v>
      </c>
      <c r="D16" s="380" t="s">
        <v>90</v>
      </c>
      <c r="E16" s="380" t="s">
        <v>91</v>
      </c>
      <c r="F16" s="618" t="s">
        <v>92</v>
      </c>
      <c r="G16" s="618" t="s">
        <v>93</v>
      </c>
      <c r="H16" s="380" t="s">
        <v>71</v>
      </c>
      <c r="I16" s="380" t="s">
        <v>72</v>
      </c>
      <c r="J16" s="380" t="s">
        <v>73</v>
      </c>
      <c r="K16" s="380" t="s">
        <v>81</v>
      </c>
      <c r="L16" s="380" t="s">
        <v>117</v>
      </c>
      <c r="M16" s="380" t="s">
        <v>43</v>
      </c>
      <c r="N16" s="381" t="s">
        <v>97</v>
      </c>
      <c r="O16" s="382"/>
      <c r="P16" s="351"/>
      <c r="Q16" s="383">
        <v>238853</v>
      </c>
      <c r="R16" s="349">
        <f>SUM(Q16-S16)</f>
        <v>2442</v>
      </c>
      <c r="S16" s="383">
        <v>236411</v>
      </c>
      <c r="T16" s="383">
        <v>4928</v>
      </c>
      <c r="U16" s="384">
        <v>5324</v>
      </c>
      <c r="V16" s="385">
        <v>0</v>
      </c>
      <c r="W16" s="351">
        <v>4</v>
      </c>
      <c r="X16" s="351">
        <v>4</v>
      </c>
      <c r="Y16" s="355">
        <f t="shared" si="1"/>
        <v>8</v>
      </c>
      <c r="Z16" s="355"/>
      <c r="AA16" s="355"/>
      <c r="AB16" s="356">
        <f t="shared" si="2"/>
        <v>0</v>
      </c>
      <c r="AC16" s="381">
        <v>2003</v>
      </c>
      <c r="AD16" s="380">
        <f t="shared" si="3"/>
        <v>20</v>
      </c>
      <c r="AE16" s="386" t="s">
        <v>168</v>
      </c>
      <c r="AF16" s="716"/>
      <c r="AG16" s="716"/>
      <c r="AH16" s="717">
        <v>19175</v>
      </c>
      <c r="AI16" s="718" t="s">
        <v>99</v>
      </c>
      <c r="AJ16" s="719"/>
      <c r="AK16" s="380"/>
      <c r="AL16" s="380"/>
      <c r="AM16" s="380"/>
      <c r="AN16" s="380"/>
      <c r="AO16" s="380"/>
      <c r="AP16" s="380"/>
      <c r="AQ16" s="720"/>
    </row>
    <row r="17" spans="1:43" x14ac:dyDescent="0.3">
      <c r="A17" s="593" t="s">
        <v>169</v>
      </c>
      <c r="B17" s="800" t="s">
        <v>170</v>
      </c>
      <c r="C17" s="387" t="s">
        <v>171</v>
      </c>
      <c r="D17" s="387" t="s">
        <v>68</v>
      </c>
      <c r="E17" s="346" t="s">
        <v>68</v>
      </c>
      <c r="F17" s="620"/>
      <c r="G17" s="620" t="s">
        <v>151</v>
      </c>
      <c r="H17" s="346" t="s">
        <v>71</v>
      </c>
      <c r="I17" s="346" t="s">
        <v>172</v>
      </c>
      <c r="J17" s="346" t="s">
        <v>173</v>
      </c>
      <c r="K17" s="346" t="s">
        <v>174</v>
      </c>
      <c r="L17" s="346" t="s">
        <v>175</v>
      </c>
      <c r="M17" s="346" t="s">
        <v>43</v>
      </c>
      <c r="N17" s="357" t="s">
        <v>176</v>
      </c>
      <c r="O17" s="348"/>
      <c r="P17" s="349">
        <f t="shared" ref="P17:P24" si="5">O17-Q17</f>
        <v>0</v>
      </c>
      <c r="Q17" s="350"/>
      <c r="R17" s="349">
        <f>SUM(Q17-S17)</f>
        <v>0</v>
      </c>
      <c r="S17" s="351"/>
      <c r="T17" s="351"/>
      <c r="U17" s="352"/>
      <c r="V17" s="385"/>
      <c r="W17" s="351"/>
      <c r="X17" s="351"/>
      <c r="Y17" s="355">
        <f t="shared" si="1"/>
        <v>0</v>
      </c>
      <c r="Z17" s="355"/>
      <c r="AA17" s="355">
        <v>10</v>
      </c>
      <c r="AB17" s="356">
        <f t="shared" si="2"/>
        <v>10</v>
      </c>
      <c r="AC17" s="347">
        <v>2012</v>
      </c>
      <c r="AD17" s="387">
        <f t="shared" si="3"/>
        <v>11</v>
      </c>
      <c r="AE17" s="386"/>
      <c r="AF17" s="346"/>
      <c r="AG17" s="346"/>
      <c r="AH17" s="346"/>
      <c r="AI17" s="346"/>
      <c r="AJ17" s="346"/>
      <c r="AK17" s="346"/>
      <c r="AL17" s="346"/>
      <c r="AM17" s="346"/>
      <c r="AN17" s="346"/>
      <c r="AO17" s="346"/>
      <c r="AP17" s="346"/>
      <c r="AQ17" s="721"/>
    </row>
    <row r="18" spans="1:43" x14ac:dyDescent="0.3">
      <c r="A18" s="590" t="s">
        <v>177</v>
      </c>
      <c r="B18" s="800" t="s">
        <v>178</v>
      </c>
      <c r="C18" s="346" t="s">
        <v>177</v>
      </c>
      <c r="D18" s="346" t="s">
        <v>90</v>
      </c>
      <c r="E18" s="346" t="s">
        <v>179</v>
      </c>
      <c r="F18" s="371" t="s">
        <v>129</v>
      </c>
      <c r="G18" s="371" t="s">
        <v>130</v>
      </c>
      <c r="H18" s="346" t="s">
        <v>71</v>
      </c>
      <c r="I18" s="346" t="s">
        <v>72</v>
      </c>
      <c r="J18" s="346" t="s">
        <v>73</v>
      </c>
      <c r="K18" s="346" t="s">
        <v>74</v>
      </c>
      <c r="L18" s="346" t="s">
        <v>131</v>
      </c>
      <c r="M18" s="346" t="s">
        <v>43</v>
      </c>
      <c r="N18" s="357" t="s">
        <v>180</v>
      </c>
      <c r="O18" s="348">
        <v>30975</v>
      </c>
      <c r="P18" s="349">
        <f t="shared" si="5"/>
        <v>3944</v>
      </c>
      <c r="Q18" s="349">
        <v>27031</v>
      </c>
      <c r="R18" s="349">
        <f>SUM(Q18-S18)</f>
        <v>3671</v>
      </c>
      <c r="S18" s="350">
        <v>23360</v>
      </c>
      <c r="T18" s="350"/>
      <c r="U18" s="370"/>
      <c r="V18" s="358">
        <v>10</v>
      </c>
      <c r="W18" s="350">
        <v>6</v>
      </c>
      <c r="X18" s="350">
        <v>6</v>
      </c>
      <c r="Y18" s="355">
        <f t="shared" si="1"/>
        <v>22</v>
      </c>
      <c r="Z18" s="355">
        <v>7</v>
      </c>
      <c r="AA18" s="355">
        <v>7</v>
      </c>
      <c r="AB18" s="356">
        <f t="shared" si="2"/>
        <v>14</v>
      </c>
      <c r="AC18" s="357">
        <v>2016</v>
      </c>
      <c r="AD18" s="387">
        <f t="shared" si="3"/>
        <v>7</v>
      </c>
      <c r="AE18" s="359"/>
      <c r="AF18" s="346"/>
      <c r="AG18" s="346"/>
      <c r="AH18" s="346"/>
      <c r="AI18" s="346"/>
      <c r="AJ18" s="346"/>
      <c r="AK18" s="346"/>
      <c r="AL18" s="722">
        <v>23650</v>
      </c>
      <c r="AM18" s="723" t="s">
        <v>177</v>
      </c>
      <c r="AN18" s="346"/>
      <c r="AO18" s="346"/>
      <c r="AP18" s="346"/>
      <c r="AQ18" s="721"/>
    </row>
    <row r="19" spans="1:43" x14ac:dyDescent="0.3">
      <c r="A19" s="594" t="s">
        <v>181</v>
      </c>
      <c r="B19" s="800" t="s">
        <v>182</v>
      </c>
      <c r="C19" s="388" t="s">
        <v>157</v>
      </c>
      <c r="D19" s="388" t="s">
        <v>68</v>
      </c>
      <c r="E19" s="388" t="s">
        <v>158</v>
      </c>
      <c r="F19" s="619"/>
      <c r="G19" s="619" t="s">
        <v>159</v>
      </c>
      <c r="H19" s="388" t="s">
        <v>71</v>
      </c>
      <c r="I19" s="388" t="s">
        <v>72</v>
      </c>
      <c r="J19" s="388" t="s">
        <v>73</v>
      </c>
      <c r="K19" s="388" t="s">
        <v>94</v>
      </c>
      <c r="L19" s="388" t="s">
        <v>183</v>
      </c>
      <c r="M19" s="388" t="s">
        <v>43</v>
      </c>
      <c r="N19" s="389" t="s">
        <v>76</v>
      </c>
      <c r="O19" s="390">
        <v>2452</v>
      </c>
      <c r="P19" s="349">
        <f t="shared" si="5"/>
        <v>213</v>
      </c>
      <c r="Q19" s="391">
        <v>2239</v>
      </c>
      <c r="R19" s="391">
        <v>2452</v>
      </c>
      <c r="S19" s="391">
        <v>1991</v>
      </c>
      <c r="T19" s="392">
        <v>260</v>
      </c>
      <c r="U19" s="393">
        <v>250</v>
      </c>
      <c r="V19" s="394">
        <v>8</v>
      </c>
      <c r="W19" s="392">
        <v>2</v>
      </c>
      <c r="X19" s="392">
        <v>2</v>
      </c>
      <c r="Y19" s="391">
        <v>4</v>
      </c>
      <c r="Z19" s="391">
        <v>1</v>
      </c>
      <c r="AA19" s="391">
        <v>1</v>
      </c>
      <c r="AB19" s="395">
        <f t="shared" si="2"/>
        <v>2</v>
      </c>
      <c r="AC19" s="389">
        <v>2014</v>
      </c>
      <c r="AD19" s="387">
        <f t="shared" si="3"/>
        <v>9</v>
      </c>
      <c r="AE19" s="396" t="s">
        <v>184</v>
      </c>
      <c r="AF19" s="388"/>
      <c r="AG19" s="388"/>
      <c r="AH19" s="388"/>
      <c r="AI19" s="388"/>
      <c r="AJ19" s="724">
        <v>35000</v>
      </c>
      <c r="AK19" s="388" t="s">
        <v>185</v>
      </c>
      <c r="AL19" s="716"/>
      <c r="AM19" s="716"/>
      <c r="AN19" s="716"/>
      <c r="AO19" s="716"/>
      <c r="AP19" s="388"/>
      <c r="AQ19" s="725"/>
    </row>
    <row r="20" spans="1:43" x14ac:dyDescent="0.3">
      <c r="A20" s="590" t="s">
        <v>186</v>
      </c>
      <c r="B20" s="800" t="s">
        <v>187</v>
      </c>
      <c r="C20" s="346" t="s">
        <v>144</v>
      </c>
      <c r="D20" s="346" t="s">
        <v>68</v>
      </c>
      <c r="E20" s="346" t="s">
        <v>187</v>
      </c>
      <c r="F20" s="371"/>
      <c r="G20" s="371" t="s">
        <v>188</v>
      </c>
      <c r="H20" s="346" t="s">
        <v>71</v>
      </c>
      <c r="I20" s="346" t="s">
        <v>72</v>
      </c>
      <c r="J20" s="346" t="s">
        <v>73</v>
      </c>
      <c r="K20" s="346" t="s">
        <v>94</v>
      </c>
      <c r="L20" s="346" t="s">
        <v>164</v>
      </c>
      <c r="M20" s="346" t="s">
        <v>43</v>
      </c>
      <c r="N20" s="357"/>
      <c r="O20" s="348"/>
      <c r="P20" s="349">
        <f t="shared" si="5"/>
        <v>0</v>
      </c>
      <c r="Q20" s="350"/>
      <c r="R20" s="349">
        <f>SUM(Q20-S20)</f>
        <v>0</v>
      </c>
      <c r="S20" s="350"/>
      <c r="T20" s="350"/>
      <c r="U20" s="370"/>
      <c r="V20" s="358">
        <v>10</v>
      </c>
      <c r="W20" s="350"/>
      <c r="X20" s="350">
        <v>10</v>
      </c>
      <c r="Y20" s="355">
        <f t="shared" ref="Y20:Y31" si="6">SUM(V20+X20+W20)</f>
        <v>20</v>
      </c>
      <c r="Z20" s="355"/>
      <c r="AA20" s="355">
        <v>9</v>
      </c>
      <c r="AB20" s="356">
        <f t="shared" si="2"/>
        <v>9</v>
      </c>
      <c r="AC20" s="357">
        <v>2020</v>
      </c>
      <c r="AD20" s="387">
        <f t="shared" si="3"/>
        <v>3</v>
      </c>
      <c r="AE20" s="359"/>
      <c r="AF20" s="346"/>
      <c r="AG20" s="346"/>
      <c r="AH20" s="346"/>
      <c r="AI20" s="346"/>
      <c r="AJ20" s="346"/>
      <c r="AK20" s="346"/>
      <c r="AL20" s="346"/>
      <c r="AM20" s="346"/>
      <c r="AN20" s="346"/>
      <c r="AO20" s="346"/>
      <c r="AP20" s="346"/>
      <c r="AQ20" s="721"/>
    </row>
    <row r="21" spans="1:43" x14ac:dyDescent="0.3">
      <c r="A21" s="639" t="s">
        <v>189</v>
      </c>
      <c r="B21" s="805" t="s">
        <v>695</v>
      </c>
      <c r="C21" s="641" t="s">
        <v>191</v>
      </c>
      <c r="D21" s="641" t="s">
        <v>90</v>
      </c>
      <c r="E21" s="641" t="s">
        <v>192</v>
      </c>
      <c r="F21" s="641" t="s">
        <v>92</v>
      </c>
      <c r="G21" s="641" t="s">
        <v>93</v>
      </c>
      <c r="H21" s="641" t="s">
        <v>71</v>
      </c>
      <c r="I21" s="641" t="s">
        <v>72</v>
      </c>
      <c r="J21" s="641" t="s">
        <v>109</v>
      </c>
      <c r="K21" s="641" t="s">
        <v>152</v>
      </c>
      <c r="L21" s="641" t="s">
        <v>193</v>
      </c>
      <c r="M21" s="641" t="s">
        <v>194</v>
      </c>
      <c r="N21" s="640" t="s">
        <v>97</v>
      </c>
      <c r="O21" s="642">
        <v>163735</v>
      </c>
      <c r="P21" s="643">
        <f t="shared" si="5"/>
        <v>4593</v>
      </c>
      <c r="Q21" s="644">
        <v>159142</v>
      </c>
      <c r="R21" s="644">
        <f>SUM(Q21-S21)</f>
        <v>8737</v>
      </c>
      <c r="S21" s="644">
        <v>150405</v>
      </c>
      <c r="T21" s="644">
        <v>5704</v>
      </c>
      <c r="U21" s="645">
        <v>4631</v>
      </c>
      <c r="V21" s="646">
        <v>4</v>
      </c>
      <c r="W21" s="647">
        <v>3</v>
      </c>
      <c r="X21" s="647">
        <v>0</v>
      </c>
      <c r="Y21" s="644">
        <f t="shared" si="6"/>
        <v>7</v>
      </c>
      <c r="Z21" s="644">
        <v>3</v>
      </c>
      <c r="AA21" s="644">
        <v>6</v>
      </c>
      <c r="AB21" s="648">
        <f t="shared" si="2"/>
        <v>9</v>
      </c>
      <c r="AC21" s="640">
        <v>2003</v>
      </c>
      <c r="AD21" s="641">
        <f t="shared" si="3"/>
        <v>20</v>
      </c>
      <c r="AE21" s="649" t="s">
        <v>195</v>
      </c>
      <c r="AF21" s="726"/>
      <c r="AG21" s="726"/>
      <c r="AH21" s="727">
        <v>21265</v>
      </c>
      <c r="AI21" s="641" t="s">
        <v>196</v>
      </c>
      <c r="AJ21" s="726"/>
      <c r="AK21" s="726"/>
      <c r="AL21" s="641"/>
      <c r="AM21" s="641"/>
      <c r="AN21" s="641"/>
      <c r="AO21" s="641"/>
      <c r="AP21" s="641"/>
      <c r="AQ21" s="728"/>
    </row>
    <row r="22" spans="1:43" x14ac:dyDescent="0.3">
      <c r="A22" s="595" t="s">
        <v>189</v>
      </c>
      <c r="B22" s="806" t="s">
        <v>197</v>
      </c>
      <c r="C22" s="56" t="s">
        <v>191</v>
      </c>
      <c r="D22" s="56" t="s">
        <v>90</v>
      </c>
      <c r="E22" s="56" t="s">
        <v>198</v>
      </c>
      <c r="F22" s="56" t="s">
        <v>92</v>
      </c>
      <c r="G22" s="56" t="s">
        <v>199</v>
      </c>
      <c r="H22" s="56" t="s">
        <v>71</v>
      </c>
      <c r="I22" s="56" t="s">
        <v>72</v>
      </c>
      <c r="J22" s="56" t="s">
        <v>73</v>
      </c>
      <c r="K22" s="56" t="s">
        <v>94</v>
      </c>
      <c r="L22" s="56" t="s">
        <v>183</v>
      </c>
      <c r="M22" s="56" t="s">
        <v>43</v>
      </c>
      <c r="N22" s="579" t="s">
        <v>97</v>
      </c>
      <c r="O22" s="276">
        <v>73124</v>
      </c>
      <c r="P22" s="275">
        <f t="shared" si="5"/>
        <v>3466</v>
      </c>
      <c r="Q22" s="275">
        <v>69658</v>
      </c>
      <c r="R22" s="275">
        <f>SUM(Q22-S22)</f>
        <v>3985</v>
      </c>
      <c r="S22" s="275">
        <v>65673</v>
      </c>
      <c r="T22" s="275">
        <v>3706</v>
      </c>
      <c r="U22" s="328">
        <v>3360</v>
      </c>
      <c r="V22" s="316">
        <v>8</v>
      </c>
      <c r="W22" s="277">
        <v>4</v>
      </c>
      <c r="X22" s="277">
        <v>2</v>
      </c>
      <c r="Y22" s="278">
        <f t="shared" si="6"/>
        <v>14</v>
      </c>
      <c r="Z22" s="278">
        <v>3</v>
      </c>
      <c r="AA22" s="278">
        <v>3</v>
      </c>
      <c r="AB22" s="279">
        <f t="shared" si="2"/>
        <v>6</v>
      </c>
      <c r="AC22" s="579">
        <v>2010</v>
      </c>
      <c r="AD22" s="679">
        <f t="shared" si="3"/>
        <v>13</v>
      </c>
      <c r="AE22" s="57" t="s">
        <v>200</v>
      </c>
      <c r="AF22" s="56"/>
      <c r="AG22" s="56"/>
      <c r="AH22" s="56"/>
      <c r="AI22" s="56"/>
      <c r="AJ22" s="56"/>
      <c r="AK22" s="56"/>
      <c r="AL22" s="56"/>
      <c r="AM22" s="56"/>
      <c r="AN22" s="729">
        <v>36000</v>
      </c>
      <c r="AO22" s="56" t="s">
        <v>201</v>
      </c>
      <c r="AP22" s="56"/>
      <c r="AQ22" s="730"/>
    </row>
    <row r="23" spans="1:43" x14ac:dyDescent="0.3">
      <c r="A23" s="596" t="s">
        <v>189</v>
      </c>
      <c r="B23" s="823" t="s">
        <v>202</v>
      </c>
      <c r="C23" s="58" t="s">
        <v>203</v>
      </c>
      <c r="D23" s="58" t="s">
        <v>204</v>
      </c>
      <c r="E23" s="58" t="s">
        <v>198</v>
      </c>
      <c r="F23" s="58" t="s">
        <v>92</v>
      </c>
      <c r="G23" s="58" t="s">
        <v>199</v>
      </c>
      <c r="H23" s="58" t="s">
        <v>71</v>
      </c>
      <c r="I23" s="58" t="s">
        <v>72</v>
      </c>
      <c r="J23" s="58" t="s">
        <v>73</v>
      </c>
      <c r="K23" s="58" t="s">
        <v>74</v>
      </c>
      <c r="L23" s="58" t="s">
        <v>205</v>
      </c>
      <c r="M23" s="58" t="s">
        <v>43</v>
      </c>
      <c r="N23" s="59" t="s">
        <v>97</v>
      </c>
      <c r="O23" s="280">
        <v>253556</v>
      </c>
      <c r="P23" s="281">
        <f t="shared" si="5"/>
        <v>3011</v>
      </c>
      <c r="Q23" s="281">
        <v>250545</v>
      </c>
      <c r="R23" s="281">
        <f>SUM(Q23-S23)</f>
        <v>3682</v>
      </c>
      <c r="S23" s="281">
        <v>246863</v>
      </c>
      <c r="T23" s="281">
        <v>2470</v>
      </c>
      <c r="U23" s="329">
        <v>4971</v>
      </c>
      <c r="V23" s="317">
        <v>8</v>
      </c>
      <c r="W23" s="282">
        <v>6</v>
      </c>
      <c r="X23" s="282">
        <v>6</v>
      </c>
      <c r="Y23" s="283">
        <f t="shared" si="6"/>
        <v>20</v>
      </c>
      <c r="Z23" s="283">
        <v>3</v>
      </c>
      <c r="AA23" s="283">
        <v>5</v>
      </c>
      <c r="AB23" s="284">
        <f t="shared" si="2"/>
        <v>8</v>
      </c>
      <c r="AC23" s="59">
        <v>2002</v>
      </c>
      <c r="AD23" s="680">
        <f t="shared" si="3"/>
        <v>21</v>
      </c>
      <c r="AE23" s="60" t="s">
        <v>206</v>
      </c>
      <c r="AF23" s="731"/>
      <c r="AG23" s="58"/>
      <c r="AH23" s="58"/>
      <c r="AI23" s="58"/>
      <c r="AJ23" s="58"/>
      <c r="AK23" s="58"/>
      <c r="AL23" s="732"/>
      <c r="AM23" s="732"/>
      <c r="AN23" s="731">
        <v>100000</v>
      </c>
      <c r="AO23" s="58" t="s">
        <v>185</v>
      </c>
      <c r="AP23" s="58"/>
      <c r="AQ23" s="733"/>
    </row>
    <row r="24" spans="1:43" x14ac:dyDescent="0.3">
      <c r="A24" s="590" t="s">
        <v>207</v>
      </c>
      <c r="B24" s="800" t="s">
        <v>208</v>
      </c>
      <c r="C24" s="346" t="s">
        <v>209</v>
      </c>
      <c r="D24" s="346" t="s">
        <v>68</v>
      </c>
      <c r="E24" s="346" t="s">
        <v>210</v>
      </c>
      <c r="F24" s="371"/>
      <c r="G24" s="371" t="s">
        <v>70</v>
      </c>
      <c r="H24" s="346" t="s">
        <v>71</v>
      </c>
      <c r="I24" s="346" t="s">
        <v>72</v>
      </c>
      <c r="J24" s="346" t="s">
        <v>73</v>
      </c>
      <c r="K24" s="346" t="s">
        <v>74</v>
      </c>
      <c r="L24" s="346" t="s">
        <v>211</v>
      </c>
      <c r="M24" s="346" t="s">
        <v>43</v>
      </c>
      <c r="N24" s="357" t="s">
        <v>76</v>
      </c>
      <c r="O24" s="348">
        <v>445</v>
      </c>
      <c r="P24" s="349">
        <f t="shared" si="5"/>
        <v>25</v>
      </c>
      <c r="Q24" s="350">
        <v>420</v>
      </c>
      <c r="R24" s="349">
        <v>445</v>
      </c>
      <c r="S24" s="350">
        <v>344</v>
      </c>
      <c r="T24" s="350"/>
      <c r="U24" s="370"/>
      <c r="V24" s="358">
        <v>9</v>
      </c>
      <c r="W24" s="350">
        <v>6</v>
      </c>
      <c r="X24" s="350">
        <v>4</v>
      </c>
      <c r="Y24" s="355">
        <f t="shared" si="6"/>
        <v>19</v>
      </c>
      <c r="Z24" s="355">
        <v>0</v>
      </c>
      <c r="AA24" s="355">
        <v>0</v>
      </c>
      <c r="AB24" s="356">
        <f t="shared" si="2"/>
        <v>0</v>
      </c>
      <c r="AC24" s="357">
        <v>2010</v>
      </c>
      <c r="AD24" s="387">
        <f t="shared" si="3"/>
        <v>13</v>
      </c>
      <c r="AE24" s="359" t="s">
        <v>212</v>
      </c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721"/>
    </row>
    <row r="25" spans="1:43" x14ac:dyDescent="0.3">
      <c r="A25" s="592" t="s">
        <v>213</v>
      </c>
      <c r="B25" s="800" t="s">
        <v>696</v>
      </c>
      <c r="C25" s="380" t="s">
        <v>214</v>
      </c>
      <c r="D25" s="380" t="s">
        <v>68</v>
      </c>
      <c r="E25" s="380" t="s">
        <v>214</v>
      </c>
      <c r="F25" s="618"/>
      <c r="G25" s="618" t="s">
        <v>215</v>
      </c>
      <c r="H25" s="380" t="s">
        <v>71</v>
      </c>
      <c r="I25" s="380" t="s">
        <v>72</v>
      </c>
      <c r="J25" s="380" t="s">
        <v>73</v>
      </c>
      <c r="K25" s="380" t="s">
        <v>94</v>
      </c>
      <c r="L25" s="380" t="s">
        <v>216</v>
      </c>
      <c r="M25" s="380" t="s">
        <v>43</v>
      </c>
      <c r="N25" s="381" t="s">
        <v>76</v>
      </c>
      <c r="O25" s="382"/>
      <c r="P25" s="351"/>
      <c r="Q25" s="383">
        <v>1211</v>
      </c>
      <c r="R25" s="383">
        <f>SUM(Q25-S25)</f>
        <v>25</v>
      </c>
      <c r="S25" s="383">
        <v>1186</v>
      </c>
      <c r="T25" s="351"/>
      <c r="U25" s="352"/>
      <c r="V25" s="385">
        <v>9</v>
      </c>
      <c r="W25" s="351"/>
      <c r="X25" s="351">
        <v>7</v>
      </c>
      <c r="Y25" s="383">
        <f t="shared" si="6"/>
        <v>16</v>
      </c>
      <c r="Z25" s="383"/>
      <c r="AA25" s="383">
        <v>8</v>
      </c>
      <c r="AB25" s="397">
        <f t="shared" si="2"/>
        <v>8</v>
      </c>
      <c r="AC25" s="381">
        <v>2008</v>
      </c>
      <c r="AD25" s="380">
        <f t="shared" si="3"/>
        <v>15</v>
      </c>
      <c r="AE25" s="386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720"/>
    </row>
    <row r="26" spans="1:43" x14ac:dyDescent="0.3">
      <c r="A26" s="650" t="s">
        <v>217</v>
      </c>
      <c r="B26" s="824">
        <v>3060</v>
      </c>
      <c r="C26" s="652" t="s">
        <v>157</v>
      </c>
      <c r="D26" s="652" t="s">
        <v>68</v>
      </c>
      <c r="E26" s="652" t="s">
        <v>158</v>
      </c>
      <c r="F26" s="652"/>
      <c r="G26" s="652" t="s">
        <v>218</v>
      </c>
      <c r="H26" s="652" t="s">
        <v>71</v>
      </c>
      <c r="I26" s="652" t="s">
        <v>72</v>
      </c>
      <c r="J26" s="652" t="s">
        <v>73</v>
      </c>
      <c r="K26" s="652" t="s">
        <v>94</v>
      </c>
      <c r="L26" s="652" t="s">
        <v>160</v>
      </c>
      <c r="M26" s="652" t="s">
        <v>43</v>
      </c>
      <c r="N26" s="651" t="s">
        <v>76</v>
      </c>
      <c r="O26" s="653"/>
      <c r="P26" s="654"/>
      <c r="Q26" s="655">
        <v>4128</v>
      </c>
      <c r="R26" s="655">
        <f>SUM(Q26-S26)</f>
        <v>129</v>
      </c>
      <c r="S26" s="655">
        <v>3999</v>
      </c>
      <c r="T26" s="654"/>
      <c r="U26" s="656"/>
      <c r="V26" s="657"/>
      <c r="W26" s="654"/>
      <c r="X26" s="654"/>
      <c r="Y26" s="288">
        <f t="shared" si="6"/>
        <v>0</v>
      </c>
      <c r="Z26" s="288"/>
      <c r="AA26" s="288"/>
      <c r="AB26" s="289">
        <f t="shared" si="2"/>
        <v>0</v>
      </c>
      <c r="AC26" s="651">
        <v>1998</v>
      </c>
      <c r="AD26" s="652">
        <f t="shared" si="3"/>
        <v>25</v>
      </c>
      <c r="AE26" s="658" t="s">
        <v>219</v>
      </c>
      <c r="AF26" s="734"/>
      <c r="AG26" s="652"/>
      <c r="AH26" s="734">
        <v>34300</v>
      </c>
      <c r="AI26" s="652" t="s">
        <v>185</v>
      </c>
      <c r="AJ26" s="652"/>
      <c r="AK26" s="652"/>
      <c r="AL26" s="652"/>
      <c r="AM26" s="652"/>
      <c r="AN26" s="734"/>
      <c r="AO26" s="652"/>
      <c r="AP26" s="652"/>
      <c r="AQ26" s="735"/>
    </row>
    <row r="27" spans="1:43" x14ac:dyDescent="0.3">
      <c r="A27" s="825" t="s">
        <v>217</v>
      </c>
      <c r="B27" s="826" t="s">
        <v>697</v>
      </c>
      <c r="C27" s="827" t="s">
        <v>214</v>
      </c>
      <c r="D27" s="827" t="s">
        <v>68</v>
      </c>
      <c r="E27" s="827" t="s">
        <v>214</v>
      </c>
      <c r="F27" s="827"/>
      <c r="G27" s="827" t="s">
        <v>188</v>
      </c>
      <c r="H27" s="827" t="s">
        <v>71</v>
      </c>
      <c r="I27" s="827" t="s">
        <v>72</v>
      </c>
      <c r="J27" s="827" t="s">
        <v>73</v>
      </c>
      <c r="K27" s="681" t="s">
        <v>94</v>
      </c>
      <c r="L27" s="827" t="s">
        <v>164</v>
      </c>
      <c r="M27" s="827" t="s">
        <v>43</v>
      </c>
      <c r="N27" s="828" t="s">
        <v>76</v>
      </c>
      <c r="O27" s="829">
        <v>4108</v>
      </c>
      <c r="P27" s="285">
        <f>O27-Q27</f>
        <v>78</v>
      </c>
      <c r="Q27" s="285">
        <v>4030</v>
      </c>
      <c r="R27" s="285">
        <f>SUM(Q27-S27)</f>
        <v>122</v>
      </c>
      <c r="S27" s="285">
        <v>3908</v>
      </c>
      <c r="T27" s="830"/>
      <c r="U27" s="831"/>
      <c r="V27" s="832">
        <v>9</v>
      </c>
      <c r="W27" s="830">
        <v>7</v>
      </c>
      <c r="X27" s="830">
        <v>6</v>
      </c>
      <c r="Y27" s="286">
        <f t="shared" si="6"/>
        <v>22</v>
      </c>
      <c r="Z27" s="286">
        <v>7</v>
      </c>
      <c r="AA27" s="286">
        <v>8</v>
      </c>
      <c r="AB27" s="287">
        <f t="shared" si="2"/>
        <v>15</v>
      </c>
      <c r="AC27" s="828">
        <v>2002</v>
      </c>
      <c r="AD27" s="681">
        <f t="shared" si="3"/>
        <v>21</v>
      </c>
      <c r="AE27" s="833"/>
      <c r="AF27" s="827"/>
      <c r="AG27" s="827"/>
      <c r="AH27" s="827"/>
      <c r="AI27" s="827"/>
      <c r="AJ27" s="827"/>
      <c r="AK27" s="827"/>
      <c r="AL27" s="827"/>
      <c r="AM27" s="827"/>
      <c r="AN27" s="827"/>
      <c r="AO27" s="827"/>
      <c r="AP27" s="827"/>
      <c r="AQ27" s="834"/>
    </row>
    <row r="28" spans="1:43" x14ac:dyDescent="0.3">
      <c r="A28" s="593" t="s">
        <v>222</v>
      </c>
      <c r="B28" s="800" t="s">
        <v>223</v>
      </c>
      <c r="C28" s="387" t="s">
        <v>122</v>
      </c>
      <c r="D28" s="387" t="s">
        <v>68</v>
      </c>
      <c r="E28" s="387" t="s">
        <v>122</v>
      </c>
      <c r="F28" s="387"/>
      <c r="G28" s="387" t="s">
        <v>224</v>
      </c>
      <c r="H28" s="387" t="s">
        <v>71</v>
      </c>
      <c r="I28" s="387" t="s">
        <v>72</v>
      </c>
      <c r="J28" s="387" t="s">
        <v>73</v>
      </c>
      <c r="K28" s="387" t="s">
        <v>94</v>
      </c>
      <c r="L28" s="387" t="s">
        <v>225</v>
      </c>
      <c r="M28" s="387" t="s">
        <v>43</v>
      </c>
      <c r="N28" s="347"/>
      <c r="O28" s="398"/>
      <c r="P28" s="349">
        <f t="shared" ref="P28:P42" si="7">O28-Q28</f>
        <v>0</v>
      </c>
      <c r="Q28" s="354"/>
      <c r="R28" s="349">
        <f>SUM(Q28-S28)</f>
        <v>0</v>
      </c>
      <c r="S28" s="349">
        <v>0</v>
      </c>
      <c r="T28" s="350">
        <v>0</v>
      </c>
      <c r="U28" s="370">
        <v>0</v>
      </c>
      <c r="V28" s="353">
        <v>10</v>
      </c>
      <c r="W28" s="354"/>
      <c r="X28" s="354">
        <v>10</v>
      </c>
      <c r="Y28" s="355">
        <f t="shared" si="6"/>
        <v>20</v>
      </c>
      <c r="Z28" s="355"/>
      <c r="AA28" s="355">
        <v>10</v>
      </c>
      <c r="AB28" s="356">
        <f t="shared" si="2"/>
        <v>10</v>
      </c>
      <c r="AC28" s="347">
        <v>2021</v>
      </c>
      <c r="AD28" s="387">
        <f t="shared" si="3"/>
        <v>2</v>
      </c>
      <c r="AE28" s="399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712"/>
    </row>
    <row r="29" spans="1:43" x14ac:dyDescent="0.3">
      <c r="A29" s="590" t="s">
        <v>226</v>
      </c>
      <c r="B29" s="800" t="s">
        <v>698</v>
      </c>
      <c r="C29" s="346" t="s">
        <v>228</v>
      </c>
      <c r="D29" s="835" t="s">
        <v>68</v>
      </c>
      <c r="E29" s="346" t="s">
        <v>122</v>
      </c>
      <c r="F29" s="346"/>
      <c r="G29" s="346" t="s">
        <v>229</v>
      </c>
      <c r="H29" s="346" t="s">
        <v>71</v>
      </c>
      <c r="I29" s="346" t="s">
        <v>72</v>
      </c>
      <c r="J29" s="346" t="s">
        <v>73</v>
      </c>
      <c r="K29" s="346" t="s">
        <v>81</v>
      </c>
      <c r="L29" s="346" t="s">
        <v>82</v>
      </c>
      <c r="M29" s="346" t="s">
        <v>43</v>
      </c>
      <c r="N29" s="357"/>
      <c r="O29" s="348"/>
      <c r="P29" s="349">
        <f t="shared" si="7"/>
        <v>0</v>
      </c>
      <c r="Q29" s="350"/>
      <c r="R29" s="349"/>
      <c r="S29" s="350"/>
      <c r="T29" s="350"/>
      <c r="U29" s="370"/>
      <c r="V29" s="358">
        <v>5</v>
      </c>
      <c r="W29" s="350"/>
      <c r="X29" s="350">
        <v>5</v>
      </c>
      <c r="Y29" s="355">
        <f t="shared" si="6"/>
        <v>10</v>
      </c>
      <c r="Z29" s="355"/>
      <c r="AA29" s="355">
        <v>4</v>
      </c>
      <c r="AB29" s="356">
        <f t="shared" si="2"/>
        <v>4</v>
      </c>
      <c r="AC29" s="357">
        <v>1993</v>
      </c>
      <c r="AD29" s="387">
        <f t="shared" si="3"/>
        <v>30</v>
      </c>
      <c r="AE29" s="359" t="s">
        <v>230</v>
      </c>
      <c r="AF29" s="346"/>
      <c r="AG29" s="346"/>
      <c r="AH29" s="346"/>
      <c r="AI29" s="346"/>
      <c r="AJ29" s="346"/>
      <c r="AK29" s="346"/>
      <c r="AL29" s="346"/>
      <c r="AM29" s="346"/>
      <c r="AN29" s="346"/>
      <c r="AO29" s="346"/>
      <c r="AP29" s="346"/>
      <c r="AQ29" s="721"/>
    </row>
    <row r="30" spans="1:43" x14ac:dyDescent="0.3">
      <c r="A30" s="590" t="s">
        <v>231</v>
      </c>
      <c r="B30" s="800" t="s">
        <v>232</v>
      </c>
      <c r="C30" s="346" t="s">
        <v>79</v>
      </c>
      <c r="D30" s="346" t="s">
        <v>68</v>
      </c>
      <c r="E30" s="346" t="s">
        <v>79</v>
      </c>
      <c r="F30" s="346"/>
      <c r="G30" s="346" t="s">
        <v>80</v>
      </c>
      <c r="H30" s="346" t="s">
        <v>71</v>
      </c>
      <c r="I30" s="346" t="s">
        <v>72</v>
      </c>
      <c r="J30" s="346" t="s">
        <v>73</v>
      </c>
      <c r="K30" s="346" t="s">
        <v>81</v>
      </c>
      <c r="L30" s="346" t="s">
        <v>82</v>
      </c>
      <c r="M30" s="346" t="s">
        <v>43</v>
      </c>
      <c r="N30" s="347" t="s">
        <v>76</v>
      </c>
      <c r="O30" s="400">
        <v>2727</v>
      </c>
      <c r="P30" s="349">
        <f t="shared" si="7"/>
        <v>540</v>
      </c>
      <c r="Q30" s="355">
        <v>2187</v>
      </c>
      <c r="R30" s="349">
        <f>SUM(Q30-S30)</f>
        <v>435</v>
      </c>
      <c r="S30" s="349">
        <v>1752</v>
      </c>
      <c r="T30" s="350"/>
      <c r="U30" s="370"/>
      <c r="V30" s="358">
        <v>8</v>
      </c>
      <c r="W30" s="350">
        <v>9</v>
      </c>
      <c r="X30" s="350">
        <v>8</v>
      </c>
      <c r="Y30" s="355">
        <f t="shared" si="6"/>
        <v>25</v>
      </c>
      <c r="Z30" s="355"/>
      <c r="AA30" s="355">
        <v>7</v>
      </c>
      <c r="AB30" s="356">
        <f t="shared" si="2"/>
        <v>7</v>
      </c>
      <c r="AC30" s="357">
        <v>2011</v>
      </c>
      <c r="AD30" s="387">
        <f t="shared" si="3"/>
        <v>12</v>
      </c>
      <c r="AE30" s="359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736">
        <v>60000</v>
      </c>
      <c r="AQ30" s="721"/>
    </row>
    <row r="31" spans="1:43" x14ac:dyDescent="0.3">
      <c r="A31" s="590" t="s">
        <v>233</v>
      </c>
      <c r="B31" s="800" t="s">
        <v>234</v>
      </c>
      <c r="C31" s="346" t="s">
        <v>214</v>
      </c>
      <c r="D31" s="346" t="s">
        <v>68</v>
      </c>
      <c r="E31" s="346" t="s">
        <v>214</v>
      </c>
      <c r="F31" s="346"/>
      <c r="G31" s="346" t="s">
        <v>235</v>
      </c>
      <c r="H31" s="346" t="s">
        <v>71</v>
      </c>
      <c r="I31" s="346" t="s">
        <v>72</v>
      </c>
      <c r="J31" s="346" t="s">
        <v>73</v>
      </c>
      <c r="K31" s="346" t="s">
        <v>94</v>
      </c>
      <c r="L31" s="346" t="s">
        <v>146</v>
      </c>
      <c r="M31" s="346" t="s">
        <v>43</v>
      </c>
      <c r="N31" s="357" t="s">
        <v>76</v>
      </c>
      <c r="O31" s="348">
        <v>2511</v>
      </c>
      <c r="P31" s="349">
        <f t="shared" si="7"/>
        <v>799</v>
      </c>
      <c r="Q31" s="349">
        <v>1712</v>
      </c>
      <c r="R31" s="349">
        <f>SUM(Q31-S31)</f>
        <v>895</v>
      </c>
      <c r="S31" s="350">
        <v>817</v>
      </c>
      <c r="T31" s="350"/>
      <c r="U31" s="370"/>
      <c r="V31" s="358">
        <v>10</v>
      </c>
      <c r="W31" s="350">
        <v>10</v>
      </c>
      <c r="X31" s="350">
        <v>10</v>
      </c>
      <c r="Y31" s="355">
        <f t="shared" si="6"/>
        <v>30</v>
      </c>
      <c r="Z31" s="355">
        <v>8</v>
      </c>
      <c r="AA31" s="355">
        <v>8</v>
      </c>
      <c r="AB31" s="356">
        <f t="shared" si="2"/>
        <v>16</v>
      </c>
      <c r="AC31" s="357">
        <v>2019</v>
      </c>
      <c r="AD31" s="387">
        <f t="shared" si="3"/>
        <v>4</v>
      </c>
      <c r="AE31" s="359"/>
      <c r="AF31" s="346"/>
      <c r="AG31" s="346"/>
      <c r="AH31" s="346"/>
      <c r="AI31" s="346"/>
      <c r="AJ31" s="346"/>
      <c r="AK31" s="346"/>
      <c r="AL31" s="346"/>
      <c r="AM31" s="346"/>
      <c r="AN31" s="346"/>
      <c r="AO31" s="346"/>
      <c r="AP31" s="346"/>
      <c r="AQ31" s="721"/>
    </row>
    <row r="32" spans="1:43" x14ac:dyDescent="0.3">
      <c r="A32" s="590" t="s">
        <v>236</v>
      </c>
      <c r="B32" s="800" t="s">
        <v>237</v>
      </c>
      <c r="C32" s="346" t="s">
        <v>238</v>
      </c>
      <c r="D32" s="346" t="s">
        <v>68</v>
      </c>
      <c r="E32" s="346"/>
      <c r="F32" s="346"/>
      <c r="G32" s="346" t="s">
        <v>70</v>
      </c>
      <c r="H32" s="346" t="s">
        <v>71</v>
      </c>
      <c r="I32" s="346" t="s">
        <v>72</v>
      </c>
      <c r="J32" s="346" t="s">
        <v>73</v>
      </c>
      <c r="K32" s="346" t="s">
        <v>239</v>
      </c>
      <c r="L32" s="346" t="s">
        <v>239</v>
      </c>
      <c r="M32" s="346" t="s">
        <v>43</v>
      </c>
      <c r="N32" s="357" t="s">
        <v>240</v>
      </c>
      <c r="O32" s="348"/>
      <c r="P32" s="349">
        <f t="shared" si="7"/>
        <v>0</v>
      </c>
      <c r="Q32" s="350"/>
      <c r="R32" s="350"/>
      <c r="S32" s="350"/>
      <c r="T32" s="350"/>
      <c r="U32" s="370"/>
      <c r="V32" s="358"/>
      <c r="W32" s="350"/>
      <c r="X32" s="350"/>
      <c r="Y32" s="350"/>
      <c r="Z32" s="350"/>
      <c r="AA32" s="350"/>
      <c r="AB32" s="401"/>
      <c r="AC32" s="357">
        <v>2022</v>
      </c>
      <c r="AD32" s="387">
        <f t="shared" ref="AD32:AD63" si="8">SUM(2023-AC32)</f>
        <v>1</v>
      </c>
      <c r="AE32" s="359"/>
      <c r="AF32" s="737"/>
      <c r="AG32" s="737"/>
      <c r="AH32" s="737"/>
      <c r="AI32" s="737"/>
      <c r="AJ32" s="737"/>
      <c r="AK32" s="737"/>
      <c r="AL32" s="737"/>
      <c r="AM32" s="737"/>
      <c r="AN32" s="737"/>
      <c r="AO32" s="737"/>
      <c r="AP32" s="737"/>
      <c r="AQ32" s="738"/>
    </row>
    <row r="33" spans="1:43" x14ac:dyDescent="0.3">
      <c r="A33" s="593" t="s">
        <v>241</v>
      </c>
      <c r="B33" s="800" t="s">
        <v>242</v>
      </c>
      <c r="C33" s="387" t="s">
        <v>171</v>
      </c>
      <c r="D33" s="387" t="s">
        <v>68</v>
      </c>
      <c r="E33" s="387" t="s">
        <v>243</v>
      </c>
      <c r="F33" s="387"/>
      <c r="G33" s="387" t="s">
        <v>151</v>
      </c>
      <c r="H33" s="387" t="s">
        <v>71</v>
      </c>
      <c r="I33" s="387" t="s">
        <v>72</v>
      </c>
      <c r="J33" s="387" t="s">
        <v>109</v>
      </c>
      <c r="K33" s="387" t="s">
        <v>152</v>
      </c>
      <c r="L33" s="387" t="s">
        <v>153</v>
      </c>
      <c r="M33" s="387" t="s">
        <v>43</v>
      </c>
      <c r="N33" s="347" t="s">
        <v>180</v>
      </c>
      <c r="O33" s="398"/>
      <c r="P33" s="349">
        <f t="shared" si="7"/>
        <v>0</v>
      </c>
      <c r="Q33" s="354"/>
      <c r="R33" s="349">
        <f>SUM(Q33-S33)</f>
        <v>0</v>
      </c>
      <c r="S33" s="349">
        <v>0</v>
      </c>
      <c r="T33" s="350">
        <v>0</v>
      </c>
      <c r="U33" s="370">
        <v>0</v>
      </c>
      <c r="V33" s="353">
        <v>10</v>
      </c>
      <c r="W33" s="354"/>
      <c r="X33" s="354">
        <v>10</v>
      </c>
      <c r="Y33" s="355">
        <f t="shared" ref="Y33:Y64" si="9">SUM(V33+X33+W33)</f>
        <v>20</v>
      </c>
      <c r="Z33" s="355"/>
      <c r="AA33" s="355">
        <v>10</v>
      </c>
      <c r="AB33" s="356">
        <f t="shared" ref="AB33:AB64" si="10">SUM(Z33:AA33)</f>
        <v>10</v>
      </c>
      <c r="AC33" s="347">
        <v>2021</v>
      </c>
      <c r="AD33" s="387">
        <f t="shared" si="8"/>
        <v>2</v>
      </c>
      <c r="AE33" s="399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712"/>
    </row>
    <row r="34" spans="1:43" x14ac:dyDescent="0.3">
      <c r="A34" s="597" t="s">
        <v>244</v>
      </c>
      <c r="B34" s="836" t="s">
        <v>245</v>
      </c>
      <c r="C34" s="403" t="s">
        <v>246</v>
      </c>
      <c r="D34" s="403" t="s">
        <v>68</v>
      </c>
      <c r="E34" s="403" t="s">
        <v>247</v>
      </c>
      <c r="F34" s="403"/>
      <c r="G34" s="403" t="s">
        <v>70</v>
      </c>
      <c r="H34" s="403" t="s">
        <v>71</v>
      </c>
      <c r="I34" s="403" t="s">
        <v>72</v>
      </c>
      <c r="J34" s="403" t="s">
        <v>73</v>
      </c>
      <c r="K34" s="403" t="s">
        <v>74</v>
      </c>
      <c r="L34" s="403" t="s">
        <v>211</v>
      </c>
      <c r="M34" s="403" t="s">
        <v>43</v>
      </c>
      <c r="N34" s="404" t="s">
        <v>76</v>
      </c>
      <c r="O34" s="405">
        <v>1232</v>
      </c>
      <c r="P34" s="406">
        <f t="shared" si="7"/>
        <v>84</v>
      </c>
      <c r="Q34" s="406">
        <v>1148</v>
      </c>
      <c r="R34" s="406">
        <f>SUM(Q34-S34)</f>
        <v>117</v>
      </c>
      <c r="S34" s="406">
        <v>1031</v>
      </c>
      <c r="T34" s="407">
        <v>120</v>
      </c>
      <c r="U34" s="408">
        <v>130</v>
      </c>
      <c r="V34" s="409">
        <v>10</v>
      </c>
      <c r="W34" s="407"/>
      <c r="X34" s="407">
        <v>10</v>
      </c>
      <c r="Y34" s="410">
        <f t="shared" si="9"/>
        <v>20</v>
      </c>
      <c r="Z34" s="410"/>
      <c r="AA34" s="410">
        <v>7</v>
      </c>
      <c r="AB34" s="411">
        <f t="shared" si="10"/>
        <v>7</v>
      </c>
      <c r="AC34" s="404">
        <v>2010</v>
      </c>
      <c r="AD34" s="682">
        <f t="shared" si="8"/>
        <v>13</v>
      </c>
      <c r="AE34" s="412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739"/>
    </row>
    <row r="35" spans="1:43" x14ac:dyDescent="0.3">
      <c r="A35" s="598" t="s">
        <v>244</v>
      </c>
      <c r="B35" s="837" t="s">
        <v>248</v>
      </c>
      <c r="C35" s="413" t="s">
        <v>249</v>
      </c>
      <c r="D35" s="413" t="s">
        <v>68</v>
      </c>
      <c r="E35" s="413" t="s">
        <v>250</v>
      </c>
      <c r="F35" s="413"/>
      <c r="G35" s="413" t="s">
        <v>235</v>
      </c>
      <c r="H35" s="413" t="s">
        <v>71</v>
      </c>
      <c r="I35" s="413" t="s">
        <v>72</v>
      </c>
      <c r="J35" s="413" t="s">
        <v>73</v>
      </c>
      <c r="K35" s="413" t="s">
        <v>94</v>
      </c>
      <c r="L35" s="413" t="s">
        <v>146</v>
      </c>
      <c r="M35" s="413" t="s">
        <v>43</v>
      </c>
      <c r="N35" s="414"/>
      <c r="O35" s="415">
        <v>5472</v>
      </c>
      <c r="P35" s="416">
        <f t="shared" si="7"/>
        <v>237</v>
      </c>
      <c r="Q35" s="416">
        <v>5235</v>
      </c>
      <c r="R35" s="416">
        <f>SUM(Q35-S35)</f>
        <v>350</v>
      </c>
      <c r="S35" s="416">
        <v>4885</v>
      </c>
      <c r="T35" s="417"/>
      <c r="U35" s="418"/>
      <c r="V35" s="419">
        <v>3</v>
      </c>
      <c r="W35" s="417"/>
      <c r="X35" s="417">
        <v>3</v>
      </c>
      <c r="Y35" s="420">
        <f t="shared" si="9"/>
        <v>6</v>
      </c>
      <c r="Z35" s="420"/>
      <c r="AA35" s="420">
        <v>8</v>
      </c>
      <c r="AB35" s="421">
        <f t="shared" si="10"/>
        <v>8</v>
      </c>
      <c r="AC35" s="422">
        <v>2009</v>
      </c>
      <c r="AD35" s="683">
        <f t="shared" si="8"/>
        <v>14</v>
      </c>
      <c r="AE35" s="423" t="s">
        <v>251</v>
      </c>
      <c r="AF35" s="413"/>
      <c r="AG35" s="413"/>
      <c r="AH35" s="740">
        <v>49080</v>
      </c>
      <c r="AI35" s="413"/>
      <c r="AJ35" s="413"/>
      <c r="AK35" s="413"/>
      <c r="AL35" s="413"/>
      <c r="AM35" s="413"/>
      <c r="AN35" s="413"/>
      <c r="AO35" s="413"/>
      <c r="AP35" s="413"/>
      <c r="AQ35" s="741"/>
    </row>
    <row r="36" spans="1:43" x14ac:dyDescent="0.3">
      <c r="A36" s="590" t="s">
        <v>252</v>
      </c>
      <c r="B36" s="800" t="s">
        <v>253</v>
      </c>
      <c r="C36" s="346" t="s">
        <v>122</v>
      </c>
      <c r="D36" s="346" t="s">
        <v>68</v>
      </c>
      <c r="E36" s="346" t="s">
        <v>122</v>
      </c>
      <c r="F36" s="346"/>
      <c r="G36" s="346" t="s">
        <v>93</v>
      </c>
      <c r="H36" s="346" t="s">
        <v>71</v>
      </c>
      <c r="I36" s="346" t="s">
        <v>72</v>
      </c>
      <c r="J36" s="346" t="s">
        <v>73</v>
      </c>
      <c r="K36" s="346" t="s">
        <v>254</v>
      </c>
      <c r="L36" s="346" t="s">
        <v>211</v>
      </c>
      <c r="M36" s="346" t="s">
        <v>43</v>
      </c>
      <c r="N36" s="357"/>
      <c r="O36" s="348"/>
      <c r="P36" s="349">
        <f t="shared" si="7"/>
        <v>0</v>
      </c>
      <c r="Q36" s="350"/>
      <c r="R36" s="349"/>
      <c r="S36" s="350"/>
      <c r="T36" s="350"/>
      <c r="U36" s="370"/>
      <c r="V36" s="358">
        <v>9</v>
      </c>
      <c r="W36" s="350"/>
      <c r="X36" s="350">
        <v>9</v>
      </c>
      <c r="Y36" s="355">
        <f t="shared" si="9"/>
        <v>18</v>
      </c>
      <c r="Z36" s="355"/>
      <c r="AA36" s="355">
        <v>7</v>
      </c>
      <c r="AB36" s="356">
        <f t="shared" si="10"/>
        <v>7</v>
      </c>
      <c r="AC36" s="357">
        <v>2003</v>
      </c>
      <c r="AD36" s="387">
        <f t="shared" si="8"/>
        <v>20</v>
      </c>
      <c r="AE36" s="359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721"/>
    </row>
    <row r="37" spans="1:43" x14ac:dyDescent="0.3">
      <c r="A37" s="599" t="s">
        <v>255</v>
      </c>
      <c r="B37" s="838" t="s">
        <v>256</v>
      </c>
      <c r="C37" s="62" t="s">
        <v>257</v>
      </c>
      <c r="D37" s="62" t="s">
        <v>105</v>
      </c>
      <c r="E37" s="62" t="s">
        <v>258</v>
      </c>
      <c r="F37" s="62" t="s">
        <v>259</v>
      </c>
      <c r="G37" s="62" t="s">
        <v>108</v>
      </c>
      <c r="H37" s="62" t="s">
        <v>260</v>
      </c>
      <c r="I37" s="62" t="s">
        <v>261</v>
      </c>
      <c r="J37" s="63" t="s">
        <v>262</v>
      </c>
      <c r="K37" s="62" t="s">
        <v>263</v>
      </c>
      <c r="L37" s="62" t="s">
        <v>263</v>
      </c>
      <c r="M37" s="62" t="s">
        <v>43</v>
      </c>
      <c r="N37" s="64" t="s">
        <v>264</v>
      </c>
      <c r="O37" s="290">
        <v>44656</v>
      </c>
      <c r="P37" s="291">
        <f t="shared" si="7"/>
        <v>3723</v>
      </c>
      <c r="Q37" s="292">
        <v>40933</v>
      </c>
      <c r="R37" s="292">
        <f t="shared" ref="R37:R79" si="11">SUM(Q37-S37)</f>
        <v>1363</v>
      </c>
      <c r="S37" s="292">
        <v>39570</v>
      </c>
      <c r="T37" s="293"/>
      <c r="U37" s="330">
        <v>7418</v>
      </c>
      <c r="V37" s="318">
        <v>10</v>
      </c>
      <c r="W37" s="293">
        <v>9</v>
      </c>
      <c r="X37" s="293">
        <v>9</v>
      </c>
      <c r="Y37" s="292">
        <f t="shared" si="9"/>
        <v>28</v>
      </c>
      <c r="Z37" s="292">
        <v>8</v>
      </c>
      <c r="AA37" s="292">
        <v>7</v>
      </c>
      <c r="AB37" s="294">
        <f t="shared" si="10"/>
        <v>15</v>
      </c>
      <c r="AC37" s="64">
        <v>2014</v>
      </c>
      <c r="AD37" s="62">
        <f t="shared" si="8"/>
        <v>9</v>
      </c>
      <c r="AE37" s="65" t="s">
        <v>265</v>
      </c>
      <c r="AF37" s="742"/>
      <c r="AG37" s="742"/>
      <c r="AH37" s="742" t="s">
        <v>266</v>
      </c>
      <c r="AI37" s="742"/>
      <c r="AJ37" s="62"/>
      <c r="AK37" s="62"/>
      <c r="AL37" s="62"/>
      <c r="AM37" s="62"/>
      <c r="AN37" s="62" t="s">
        <v>267</v>
      </c>
      <c r="AO37" s="62" t="s">
        <v>268</v>
      </c>
      <c r="AP37" s="62"/>
      <c r="AQ37" s="743"/>
    </row>
    <row r="38" spans="1:43" x14ac:dyDescent="0.3">
      <c r="A38" s="600" t="s">
        <v>255</v>
      </c>
      <c r="B38" s="839" t="s">
        <v>269</v>
      </c>
      <c r="C38" s="571" t="s">
        <v>257</v>
      </c>
      <c r="D38" s="571" t="s">
        <v>105</v>
      </c>
      <c r="E38" s="571" t="s">
        <v>258</v>
      </c>
      <c r="F38" s="571" t="s">
        <v>259</v>
      </c>
      <c r="G38" s="571" t="s">
        <v>108</v>
      </c>
      <c r="H38" s="571" t="s">
        <v>260</v>
      </c>
      <c r="I38" s="571" t="s">
        <v>261</v>
      </c>
      <c r="J38" s="572" t="s">
        <v>262</v>
      </c>
      <c r="K38" s="571" t="s">
        <v>263</v>
      </c>
      <c r="L38" s="571" t="s">
        <v>263</v>
      </c>
      <c r="M38" s="571" t="s">
        <v>43</v>
      </c>
      <c r="N38" s="66" t="s">
        <v>264</v>
      </c>
      <c r="O38" s="573">
        <v>54246</v>
      </c>
      <c r="P38" s="574">
        <f t="shared" si="7"/>
        <v>4418</v>
      </c>
      <c r="Q38" s="295">
        <v>49828</v>
      </c>
      <c r="R38" s="574">
        <f t="shared" si="11"/>
        <v>13253</v>
      </c>
      <c r="S38" s="295">
        <v>36575</v>
      </c>
      <c r="T38" s="575"/>
      <c r="U38" s="576">
        <v>7530</v>
      </c>
      <c r="V38" s="577">
        <v>10</v>
      </c>
      <c r="W38" s="575">
        <v>8</v>
      </c>
      <c r="X38" s="575">
        <v>7</v>
      </c>
      <c r="Y38" s="295">
        <f t="shared" si="9"/>
        <v>25</v>
      </c>
      <c r="Z38" s="295">
        <v>7</v>
      </c>
      <c r="AA38" s="295">
        <v>7</v>
      </c>
      <c r="AB38" s="296">
        <f t="shared" si="10"/>
        <v>14</v>
      </c>
      <c r="AC38" s="66">
        <v>2014</v>
      </c>
      <c r="AD38" s="571">
        <f t="shared" si="8"/>
        <v>9</v>
      </c>
      <c r="AE38" s="578" t="s">
        <v>270</v>
      </c>
      <c r="AF38" s="744"/>
      <c r="AG38" s="744"/>
      <c r="AH38" s="745" t="s">
        <v>266</v>
      </c>
      <c r="AI38" s="745"/>
      <c r="AJ38" s="571"/>
      <c r="AK38" s="571"/>
      <c r="AL38" s="571"/>
      <c r="AM38" s="571"/>
      <c r="AN38" s="571" t="s">
        <v>267</v>
      </c>
      <c r="AO38" s="571" t="s">
        <v>268</v>
      </c>
      <c r="AP38" s="571"/>
      <c r="AQ38" s="746"/>
    </row>
    <row r="39" spans="1:43" x14ac:dyDescent="0.3">
      <c r="A39" s="601" t="s">
        <v>271</v>
      </c>
      <c r="B39" s="840" t="s">
        <v>699</v>
      </c>
      <c r="C39" s="67" t="s">
        <v>273</v>
      </c>
      <c r="D39" s="67" t="s">
        <v>90</v>
      </c>
      <c r="E39" s="67" t="s">
        <v>116</v>
      </c>
      <c r="F39" s="67" t="s">
        <v>129</v>
      </c>
      <c r="G39" s="67" t="s">
        <v>93</v>
      </c>
      <c r="H39" s="67" t="s">
        <v>71</v>
      </c>
      <c r="I39" s="67" t="s">
        <v>72</v>
      </c>
      <c r="J39" s="67" t="s">
        <v>109</v>
      </c>
      <c r="K39" s="67" t="s">
        <v>152</v>
      </c>
      <c r="L39" s="67" t="s">
        <v>274</v>
      </c>
      <c r="M39" s="67" t="s">
        <v>275</v>
      </c>
      <c r="N39" s="68" t="s">
        <v>97</v>
      </c>
      <c r="O39" s="297">
        <v>161614</v>
      </c>
      <c r="P39" s="298">
        <f t="shared" si="7"/>
        <v>3542</v>
      </c>
      <c r="Q39" s="298">
        <v>158072</v>
      </c>
      <c r="R39" s="298">
        <f t="shared" si="11"/>
        <v>5891</v>
      </c>
      <c r="S39" s="298">
        <v>152181</v>
      </c>
      <c r="T39" s="298">
        <v>5262</v>
      </c>
      <c r="U39" s="331">
        <v>6748</v>
      </c>
      <c r="V39" s="319">
        <v>5</v>
      </c>
      <c r="W39" s="299">
        <v>6</v>
      </c>
      <c r="X39" s="299">
        <v>5</v>
      </c>
      <c r="Y39" s="300">
        <f t="shared" si="9"/>
        <v>16</v>
      </c>
      <c r="Z39" s="300">
        <v>3</v>
      </c>
      <c r="AA39" s="300">
        <v>3</v>
      </c>
      <c r="AB39" s="301">
        <f t="shared" si="10"/>
        <v>6</v>
      </c>
      <c r="AC39" s="68">
        <v>2005</v>
      </c>
      <c r="AD39" s="71">
        <f t="shared" si="8"/>
        <v>18</v>
      </c>
      <c r="AE39" s="70" t="s">
        <v>276</v>
      </c>
      <c r="AF39" s="67"/>
      <c r="AG39" s="747"/>
      <c r="AH39" s="67"/>
      <c r="AI39" s="67" t="s">
        <v>277</v>
      </c>
      <c r="AJ39" s="67"/>
      <c r="AK39" s="67"/>
      <c r="AL39" s="67"/>
      <c r="AM39" s="67"/>
      <c r="AN39" s="67"/>
      <c r="AO39" s="67"/>
      <c r="AP39" s="67"/>
      <c r="AQ39" s="748"/>
    </row>
    <row r="40" spans="1:43" x14ac:dyDescent="0.3">
      <c r="A40" s="602" t="s">
        <v>271</v>
      </c>
      <c r="B40" s="840" t="s">
        <v>278</v>
      </c>
      <c r="C40" s="71" t="s">
        <v>279</v>
      </c>
      <c r="D40" s="71" t="s">
        <v>105</v>
      </c>
      <c r="E40" s="71" t="s">
        <v>258</v>
      </c>
      <c r="F40" s="71" t="s">
        <v>259</v>
      </c>
      <c r="G40" s="71" t="s">
        <v>108</v>
      </c>
      <c r="H40" s="71" t="s">
        <v>280</v>
      </c>
      <c r="I40" s="71" t="s">
        <v>261</v>
      </c>
      <c r="J40" s="71" t="s">
        <v>281</v>
      </c>
      <c r="K40" s="67"/>
      <c r="L40" s="67" t="s">
        <v>282</v>
      </c>
      <c r="M40" s="71" t="s">
        <v>283</v>
      </c>
      <c r="N40" s="69" t="s">
        <v>97</v>
      </c>
      <c r="O40" s="302">
        <v>31618</v>
      </c>
      <c r="P40" s="298">
        <f t="shared" si="7"/>
        <v>20473</v>
      </c>
      <c r="Q40" s="300">
        <v>11145</v>
      </c>
      <c r="R40" s="298">
        <f t="shared" si="11"/>
        <v>6904</v>
      </c>
      <c r="S40" s="303">
        <v>4241</v>
      </c>
      <c r="T40" s="303"/>
      <c r="U40" s="332"/>
      <c r="V40" s="320">
        <v>10</v>
      </c>
      <c r="W40" s="303">
        <v>10</v>
      </c>
      <c r="X40" s="303">
        <v>10</v>
      </c>
      <c r="Y40" s="300">
        <f t="shared" si="9"/>
        <v>30</v>
      </c>
      <c r="Z40" s="300">
        <v>10</v>
      </c>
      <c r="AA40" s="300">
        <v>10</v>
      </c>
      <c r="AB40" s="301">
        <f t="shared" si="10"/>
        <v>20</v>
      </c>
      <c r="AC40" s="69">
        <v>2020</v>
      </c>
      <c r="AD40" s="71">
        <f t="shared" si="8"/>
        <v>3</v>
      </c>
      <c r="AE40" s="72"/>
      <c r="AF40" s="67"/>
      <c r="AG40" s="67"/>
      <c r="AH40" s="67"/>
      <c r="AI40" s="67"/>
      <c r="AJ40" s="749"/>
      <c r="AK40" s="749"/>
      <c r="AL40" s="67"/>
      <c r="AM40" s="67"/>
      <c r="AN40" s="67"/>
      <c r="AO40" s="67"/>
      <c r="AP40" s="67"/>
      <c r="AQ40" s="748"/>
    </row>
    <row r="41" spans="1:43" x14ac:dyDescent="0.3">
      <c r="A41" s="602" t="s">
        <v>271</v>
      </c>
      <c r="B41" s="840" t="s">
        <v>284</v>
      </c>
      <c r="C41" s="71" t="s">
        <v>285</v>
      </c>
      <c r="D41" s="71" t="s">
        <v>105</v>
      </c>
      <c r="E41" s="71" t="s">
        <v>258</v>
      </c>
      <c r="F41" s="71" t="s">
        <v>286</v>
      </c>
      <c r="G41" s="71" t="s">
        <v>108</v>
      </c>
      <c r="H41" s="71" t="s">
        <v>71</v>
      </c>
      <c r="I41" s="71" t="s">
        <v>72</v>
      </c>
      <c r="J41" s="71"/>
      <c r="K41" s="71"/>
      <c r="L41" s="71"/>
      <c r="M41" s="71"/>
      <c r="N41" s="69" t="s">
        <v>180</v>
      </c>
      <c r="O41" s="302">
        <v>2588</v>
      </c>
      <c r="P41" s="298">
        <f t="shared" si="7"/>
        <v>2397</v>
      </c>
      <c r="Q41" s="303">
        <v>191</v>
      </c>
      <c r="R41" s="298">
        <f t="shared" si="11"/>
        <v>191</v>
      </c>
      <c r="S41" s="298">
        <v>0</v>
      </c>
      <c r="T41" s="299">
        <v>0</v>
      </c>
      <c r="U41" s="333">
        <v>0</v>
      </c>
      <c r="V41" s="320">
        <v>10</v>
      </c>
      <c r="W41" s="303">
        <v>10</v>
      </c>
      <c r="X41" s="303">
        <v>10</v>
      </c>
      <c r="Y41" s="300">
        <f t="shared" si="9"/>
        <v>30</v>
      </c>
      <c r="Z41" s="300">
        <v>10</v>
      </c>
      <c r="AA41" s="300">
        <v>10</v>
      </c>
      <c r="AB41" s="301">
        <f t="shared" si="10"/>
        <v>20</v>
      </c>
      <c r="AC41" s="69">
        <v>2021</v>
      </c>
      <c r="AD41" s="71">
        <f t="shared" si="8"/>
        <v>2</v>
      </c>
      <c r="AE41" s="72" t="s">
        <v>287</v>
      </c>
      <c r="AF41" s="750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51"/>
    </row>
    <row r="42" spans="1:43" x14ac:dyDescent="0.3">
      <c r="A42" s="603" t="s">
        <v>271</v>
      </c>
      <c r="B42" s="841" t="s">
        <v>288</v>
      </c>
      <c r="C42" s="73" t="s">
        <v>285</v>
      </c>
      <c r="D42" s="73" t="s">
        <v>105</v>
      </c>
      <c r="E42" s="73" t="s">
        <v>106</v>
      </c>
      <c r="F42" s="73" t="s">
        <v>107</v>
      </c>
      <c r="G42" s="73" t="s">
        <v>108</v>
      </c>
      <c r="H42" s="73" t="s">
        <v>71</v>
      </c>
      <c r="I42" s="73" t="s">
        <v>72</v>
      </c>
      <c r="J42" s="73" t="s">
        <v>73</v>
      </c>
      <c r="K42" s="73" t="s">
        <v>254</v>
      </c>
      <c r="L42" s="73" t="s">
        <v>289</v>
      </c>
      <c r="M42" s="73"/>
      <c r="N42" s="74" t="s">
        <v>180</v>
      </c>
      <c r="O42" s="304">
        <v>7341</v>
      </c>
      <c r="P42" s="305">
        <f t="shared" si="7"/>
        <v>7018</v>
      </c>
      <c r="Q42" s="306">
        <v>323</v>
      </c>
      <c r="R42" s="305">
        <f t="shared" si="11"/>
        <v>323</v>
      </c>
      <c r="S42" s="307"/>
      <c r="T42" s="307"/>
      <c r="U42" s="334"/>
      <c r="V42" s="321">
        <v>10</v>
      </c>
      <c r="W42" s="306">
        <v>10</v>
      </c>
      <c r="X42" s="306">
        <v>10</v>
      </c>
      <c r="Y42" s="307">
        <f t="shared" si="9"/>
        <v>30</v>
      </c>
      <c r="Z42" s="307">
        <v>4</v>
      </c>
      <c r="AA42" s="307">
        <v>3</v>
      </c>
      <c r="AB42" s="308">
        <f t="shared" si="10"/>
        <v>7</v>
      </c>
      <c r="AC42" s="74">
        <v>2021</v>
      </c>
      <c r="AD42" s="73">
        <f t="shared" si="8"/>
        <v>2</v>
      </c>
      <c r="AE42" s="75"/>
      <c r="AF42" s="752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53"/>
    </row>
    <row r="43" spans="1:43" x14ac:dyDescent="0.3">
      <c r="A43" s="594" t="s">
        <v>290</v>
      </c>
      <c r="B43" s="800" t="s">
        <v>291</v>
      </c>
      <c r="C43" s="388" t="s">
        <v>292</v>
      </c>
      <c r="D43" s="388" t="s">
        <v>68</v>
      </c>
      <c r="E43" s="388" t="s">
        <v>293</v>
      </c>
      <c r="F43" s="388" t="s">
        <v>129</v>
      </c>
      <c r="G43" s="388" t="s">
        <v>130</v>
      </c>
      <c r="H43" s="388" t="s">
        <v>71</v>
      </c>
      <c r="I43" s="388" t="s">
        <v>72</v>
      </c>
      <c r="J43" s="388" t="s">
        <v>73</v>
      </c>
      <c r="K43" s="388" t="s">
        <v>294</v>
      </c>
      <c r="L43" s="388" t="s">
        <v>131</v>
      </c>
      <c r="M43" s="388" t="s">
        <v>43</v>
      </c>
      <c r="N43" s="389" t="s">
        <v>76</v>
      </c>
      <c r="O43" s="402"/>
      <c r="P43" s="349">
        <v>6110</v>
      </c>
      <c r="Q43" s="391"/>
      <c r="R43" s="391">
        <f t="shared" si="11"/>
        <v>-4847</v>
      </c>
      <c r="S43" s="392">
        <v>4847</v>
      </c>
      <c r="T43" s="392"/>
      <c r="U43" s="393"/>
      <c r="V43" s="394">
        <v>9</v>
      </c>
      <c r="W43" s="392">
        <v>9</v>
      </c>
      <c r="X43" s="392">
        <v>9</v>
      </c>
      <c r="Y43" s="391">
        <f t="shared" si="9"/>
        <v>27</v>
      </c>
      <c r="Z43" s="391"/>
      <c r="AA43" s="391">
        <v>9</v>
      </c>
      <c r="AB43" s="395">
        <f t="shared" si="10"/>
        <v>9</v>
      </c>
      <c r="AC43" s="389">
        <v>2016</v>
      </c>
      <c r="AD43" s="387">
        <f t="shared" si="8"/>
        <v>7</v>
      </c>
      <c r="AE43" s="396"/>
      <c r="AF43" s="388"/>
      <c r="AG43" s="388"/>
      <c r="AH43" s="388"/>
      <c r="AI43" s="388"/>
      <c r="AJ43" s="724">
        <v>180000</v>
      </c>
      <c r="AK43" s="388" t="s">
        <v>295</v>
      </c>
      <c r="AL43" s="388"/>
      <c r="AM43" s="388"/>
      <c r="AN43" s="388"/>
      <c r="AO43" s="388"/>
      <c r="AP43" s="388"/>
      <c r="AQ43" s="725"/>
    </row>
    <row r="44" spans="1:43" s="822" customFormat="1" x14ac:dyDescent="0.3">
      <c r="A44" s="807" t="s">
        <v>296</v>
      </c>
      <c r="B44" s="844" t="s">
        <v>297</v>
      </c>
      <c r="C44" s="809" t="s">
        <v>298</v>
      </c>
      <c r="D44" s="809" t="s">
        <v>105</v>
      </c>
      <c r="E44" s="809" t="s">
        <v>299</v>
      </c>
      <c r="F44" s="809" t="s">
        <v>107</v>
      </c>
      <c r="G44" s="809" t="s">
        <v>108</v>
      </c>
      <c r="H44" s="809" t="s">
        <v>71</v>
      </c>
      <c r="I44" s="809" t="s">
        <v>72</v>
      </c>
      <c r="J44" s="809" t="s">
        <v>300</v>
      </c>
      <c r="K44" s="809" t="s">
        <v>94</v>
      </c>
      <c r="L44" s="809" t="s">
        <v>301</v>
      </c>
      <c r="M44" s="809" t="s">
        <v>302</v>
      </c>
      <c r="N44" s="808" t="s">
        <v>97</v>
      </c>
      <c r="O44" s="810">
        <v>254307</v>
      </c>
      <c r="P44" s="811">
        <f>O44-Q44</f>
        <v>5253</v>
      </c>
      <c r="Q44" s="812">
        <v>249054</v>
      </c>
      <c r="R44" s="812">
        <f t="shared" si="11"/>
        <v>6233</v>
      </c>
      <c r="S44" s="812">
        <v>242821</v>
      </c>
      <c r="T44" s="812">
        <v>6664</v>
      </c>
      <c r="U44" s="813">
        <v>6059</v>
      </c>
      <c r="V44" s="814">
        <v>0</v>
      </c>
      <c r="W44" s="815">
        <v>4</v>
      </c>
      <c r="X44" s="815">
        <v>0</v>
      </c>
      <c r="Y44" s="812">
        <f t="shared" si="9"/>
        <v>4</v>
      </c>
      <c r="Z44" s="812">
        <v>3</v>
      </c>
      <c r="AA44" s="812">
        <v>3</v>
      </c>
      <c r="AB44" s="816">
        <f t="shared" si="10"/>
        <v>6</v>
      </c>
      <c r="AC44" s="808">
        <v>2005</v>
      </c>
      <c r="AD44" s="817">
        <f t="shared" si="8"/>
        <v>18</v>
      </c>
      <c r="AE44" s="818" t="s">
        <v>303</v>
      </c>
      <c r="AF44" s="819"/>
      <c r="AG44" s="819"/>
      <c r="AH44" s="820">
        <v>20700</v>
      </c>
      <c r="AI44" s="809" t="s">
        <v>304</v>
      </c>
      <c r="AJ44" s="809"/>
      <c r="AK44" s="809"/>
      <c r="AL44" s="809"/>
      <c r="AM44" s="809"/>
      <c r="AN44" s="809"/>
      <c r="AO44" s="809"/>
      <c r="AP44" s="809"/>
      <c r="AQ44" s="821"/>
    </row>
    <row r="45" spans="1:43" x14ac:dyDescent="0.3">
      <c r="A45" s="605" t="s">
        <v>296</v>
      </c>
      <c r="B45" s="845" t="s">
        <v>700</v>
      </c>
      <c r="C45" s="435" t="s">
        <v>306</v>
      </c>
      <c r="D45" s="435" t="s">
        <v>90</v>
      </c>
      <c r="E45" s="435" t="s">
        <v>192</v>
      </c>
      <c r="F45" s="435" t="s">
        <v>92</v>
      </c>
      <c r="G45" s="435" t="s">
        <v>93</v>
      </c>
      <c r="H45" s="435" t="s">
        <v>71</v>
      </c>
      <c r="I45" s="435" t="s">
        <v>72</v>
      </c>
      <c r="J45" s="435" t="s">
        <v>109</v>
      </c>
      <c r="K45" s="435" t="s">
        <v>152</v>
      </c>
      <c r="L45" s="435" t="s">
        <v>307</v>
      </c>
      <c r="M45" s="435" t="s">
        <v>308</v>
      </c>
      <c r="N45" s="436" t="s">
        <v>97</v>
      </c>
      <c r="O45" s="437">
        <v>129479</v>
      </c>
      <c r="P45" s="427">
        <f>O45-Q45</f>
        <v>19424</v>
      </c>
      <c r="Q45" s="427">
        <v>110055</v>
      </c>
      <c r="R45" s="427">
        <f t="shared" si="11"/>
        <v>3184</v>
      </c>
      <c r="S45" s="427">
        <v>106871</v>
      </c>
      <c r="T45" s="427">
        <v>9105</v>
      </c>
      <c r="U45" s="438">
        <v>10024</v>
      </c>
      <c r="V45" s="439">
        <v>7</v>
      </c>
      <c r="W45" s="440">
        <v>7</v>
      </c>
      <c r="X45" s="440">
        <v>5</v>
      </c>
      <c r="Y45" s="441">
        <f t="shared" si="9"/>
        <v>19</v>
      </c>
      <c r="Z45" s="441">
        <v>6</v>
      </c>
      <c r="AA45" s="441">
        <v>6</v>
      </c>
      <c r="AB45" s="442">
        <f t="shared" si="10"/>
        <v>12</v>
      </c>
      <c r="AC45" s="436">
        <v>2008</v>
      </c>
      <c r="AD45" s="457">
        <f t="shared" si="8"/>
        <v>15</v>
      </c>
      <c r="AE45" s="443" t="s">
        <v>309</v>
      </c>
      <c r="AF45" s="435"/>
      <c r="AG45" s="435"/>
      <c r="AH45" s="435"/>
      <c r="AI45" s="435"/>
      <c r="AJ45" s="757"/>
      <c r="AK45" s="757"/>
      <c r="AL45" s="758">
        <v>21265</v>
      </c>
      <c r="AM45" s="759" t="s">
        <v>196</v>
      </c>
      <c r="AN45" s="435"/>
      <c r="AO45" s="435"/>
      <c r="AP45" s="435"/>
      <c r="AQ45" s="760"/>
    </row>
    <row r="46" spans="1:43" x14ac:dyDescent="0.3">
      <c r="A46" s="604" t="s">
        <v>296</v>
      </c>
      <c r="B46" s="846" t="s">
        <v>310</v>
      </c>
      <c r="C46" s="424" t="s">
        <v>214</v>
      </c>
      <c r="D46" s="424" t="s">
        <v>68</v>
      </c>
      <c r="E46" s="424" t="s">
        <v>214</v>
      </c>
      <c r="F46" s="424"/>
      <c r="G46" s="424" t="s">
        <v>311</v>
      </c>
      <c r="H46" s="424" t="s">
        <v>71</v>
      </c>
      <c r="I46" s="424" t="s">
        <v>72</v>
      </c>
      <c r="J46" s="424" t="s">
        <v>73</v>
      </c>
      <c r="K46" s="424" t="s">
        <v>94</v>
      </c>
      <c r="L46" s="424" t="s">
        <v>146</v>
      </c>
      <c r="M46" s="424" t="s">
        <v>43</v>
      </c>
      <c r="N46" s="425" t="s">
        <v>76</v>
      </c>
      <c r="O46" s="426">
        <v>11616</v>
      </c>
      <c r="P46" s="427">
        <f>O46-Q46</f>
        <v>73</v>
      </c>
      <c r="Q46" s="428">
        <v>11543</v>
      </c>
      <c r="R46" s="428">
        <f t="shared" si="11"/>
        <v>193</v>
      </c>
      <c r="S46" s="428">
        <v>11350</v>
      </c>
      <c r="T46" s="431">
        <v>180</v>
      </c>
      <c r="U46" s="444">
        <v>160</v>
      </c>
      <c r="V46" s="430">
        <v>2</v>
      </c>
      <c r="W46" s="431">
        <v>4</v>
      </c>
      <c r="X46" s="431">
        <v>4</v>
      </c>
      <c r="Y46" s="428">
        <f t="shared" si="9"/>
        <v>10</v>
      </c>
      <c r="Z46" s="428">
        <v>4</v>
      </c>
      <c r="AA46" s="428">
        <v>5</v>
      </c>
      <c r="AB46" s="432">
        <f t="shared" si="10"/>
        <v>9</v>
      </c>
      <c r="AC46" s="425">
        <v>1995</v>
      </c>
      <c r="AD46" s="457">
        <f t="shared" si="8"/>
        <v>28</v>
      </c>
      <c r="AE46" s="434" t="s">
        <v>251</v>
      </c>
      <c r="AF46" s="424"/>
      <c r="AG46" s="424"/>
      <c r="AH46" s="755">
        <v>84000</v>
      </c>
      <c r="AI46" s="424"/>
      <c r="AJ46" s="424"/>
      <c r="AK46" s="424"/>
      <c r="AL46" s="424"/>
      <c r="AM46" s="424"/>
      <c r="AN46" s="424"/>
      <c r="AO46" s="424"/>
      <c r="AP46" s="424"/>
      <c r="AQ46" s="756"/>
    </row>
    <row r="47" spans="1:43" x14ac:dyDescent="0.3">
      <c r="A47" s="605" t="s">
        <v>296</v>
      </c>
      <c r="B47" s="845" t="s">
        <v>312</v>
      </c>
      <c r="C47" s="435" t="s">
        <v>214</v>
      </c>
      <c r="D47" s="435" t="s">
        <v>68</v>
      </c>
      <c r="E47" s="435" t="s">
        <v>214</v>
      </c>
      <c r="F47" s="435"/>
      <c r="G47" s="435" t="s">
        <v>235</v>
      </c>
      <c r="H47" s="435" t="s">
        <v>71</v>
      </c>
      <c r="I47" s="435" t="s">
        <v>72</v>
      </c>
      <c r="J47" s="435" t="s">
        <v>73</v>
      </c>
      <c r="K47" s="435" t="s">
        <v>94</v>
      </c>
      <c r="L47" s="435" t="s">
        <v>146</v>
      </c>
      <c r="M47" s="435" t="s">
        <v>43</v>
      </c>
      <c r="N47" s="436" t="s">
        <v>76</v>
      </c>
      <c r="O47" s="445">
        <v>9769</v>
      </c>
      <c r="P47" s="427"/>
      <c r="Q47" s="427">
        <v>9389</v>
      </c>
      <c r="R47" s="427">
        <f t="shared" si="11"/>
        <v>557</v>
      </c>
      <c r="S47" s="427">
        <v>8832</v>
      </c>
      <c r="T47" s="440">
        <v>530</v>
      </c>
      <c r="U47" s="446">
        <v>450</v>
      </c>
      <c r="V47" s="439">
        <v>4</v>
      </c>
      <c r="W47" s="440">
        <v>5</v>
      </c>
      <c r="X47" s="440">
        <v>5</v>
      </c>
      <c r="Y47" s="441">
        <f t="shared" si="9"/>
        <v>14</v>
      </c>
      <c r="Z47" s="441">
        <v>5</v>
      </c>
      <c r="AA47" s="441">
        <v>7</v>
      </c>
      <c r="AB47" s="442">
        <f t="shared" si="10"/>
        <v>12</v>
      </c>
      <c r="AC47" s="436">
        <v>2009</v>
      </c>
      <c r="AD47" s="457">
        <f t="shared" si="8"/>
        <v>14</v>
      </c>
      <c r="AE47" s="443" t="s">
        <v>313</v>
      </c>
      <c r="AF47" s="435"/>
      <c r="AG47" s="435"/>
      <c r="AH47" s="757"/>
      <c r="AI47" s="435"/>
      <c r="AJ47" s="757" t="s">
        <v>314</v>
      </c>
      <c r="AK47" s="435"/>
      <c r="AL47" s="761">
        <v>82000</v>
      </c>
      <c r="AM47" s="435"/>
      <c r="AN47" s="757"/>
      <c r="AO47" s="435"/>
      <c r="AP47" s="435"/>
      <c r="AQ47" s="760"/>
    </row>
    <row r="48" spans="1:43" x14ac:dyDescent="0.3">
      <c r="A48" s="604" t="s">
        <v>296</v>
      </c>
      <c r="B48" s="846" t="s">
        <v>315</v>
      </c>
      <c r="C48" s="424" t="s">
        <v>316</v>
      </c>
      <c r="D48" s="424" t="s">
        <v>90</v>
      </c>
      <c r="E48" s="424" t="s">
        <v>198</v>
      </c>
      <c r="F48" s="424" t="s">
        <v>92</v>
      </c>
      <c r="G48" s="424" t="s">
        <v>199</v>
      </c>
      <c r="H48" s="424" t="s">
        <v>71</v>
      </c>
      <c r="I48" s="424" t="s">
        <v>72</v>
      </c>
      <c r="J48" s="424" t="s">
        <v>73</v>
      </c>
      <c r="K48" s="424" t="s">
        <v>94</v>
      </c>
      <c r="L48" s="424" t="s">
        <v>183</v>
      </c>
      <c r="M48" s="424" t="s">
        <v>43</v>
      </c>
      <c r="N48" s="425" t="s">
        <v>97</v>
      </c>
      <c r="O48" s="447"/>
      <c r="P48" s="427">
        <v>0</v>
      </c>
      <c r="Q48" s="428">
        <v>71971</v>
      </c>
      <c r="R48" s="428">
        <f t="shared" si="11"/>
        <v>5804</v>
      </c>
      <c r="S48" s="428">
        <v>66167</v>
      </c>
      <c r="T48" s="428">
        <v>3620</v>
      </c>
      <c r="U48" s="429">
        <v>5233</v>
      </c>
      <c r="V48" s="430">
        <v>6</v>
      </c>
      <c r="W48" s="431">
        <v>3</v>
      </c>
      <c r="X48" s="431">
        <v>5</v>
      </c>
      <c r="Y48" s="428">
        <f t="shared" si="9"/>
        <v>14</v>
      </c>
      <c r="Z48" s="428">
        <v>3</v>
      </c>
      <c r="AA48" s="428">
        <v>3</v>
      </c>
      <c r="AB48" s="432">
        <f t="shared" si="10"/>
        <v>6</v>
      </c>
      <c r="AC48" s="425">
        <v>2009</v>
      </c>
      <c r="AD48" s="457">
        <f t="shared" si="8"/>
        <v>14</v>
      </c>
      <c r="AE48" s="434" t="s">
        <v>317</v>
      </c>
      <c r="AF48" s="424"/>
      <c r="AG48" s="424"/>
      <c r="AH48" s="424"/>
      <c r="AI48" s="424"/>
      <c r="AJ48" s="754"/>
      <c r="AK48" s="754"/>
      <c r="AL48" s="755">
        <v>36000</v>
      </c>
      <c r="AM48" s="424" t="s">
        <v>201</v>
      </c>
      <c r="AN48" s="424"/>
      <c r="AO48" s="424"/>
      <c r="AP48" s="424"/>
      <c r="AQ48" s="756"/>
    </row>
    <row r="49" spans="1:43" x14ac:dyDescent="0.3">
      <c r="A49" s="605" t="s">
        <v>296</v>
      </c>
      <c r="B49" s="845" t="s">
        <v>318</v>
      </c>
      <c r="C49" s="435" t="s">
        <v>298</v>
      </c>
      <c r="D49" s="435" t="s">
        <v>105</v>
      </c>
      <c r="E49" s="435" t="s">
        <v>319</v>
      </c>
      <c r="F49" s="435" t="s">
        <v>129</v>
      </c>
      <c r="G49" s="435" t="s">
        <v>93</v>
      </c>
      <c r="H49" s="435" t="s">
        <v>71</v>
      </c>
      <c r="I49" s="435" t="s">
        <v>261</v>
      </c>
      <c r="J49" s="435" t="s">
        <v>320</v>
      </c>
      <c r="K49" s="435" t="s">
        <v>321</v>
      </c>
      <c r="L49" s="435"/>
      <c r="M49" s="435" t="s">
        <v>322</v>
      </c>
      <c r="N49" s="436" t="s">
        <v>264</v>
      </c>
      <c r="O49" s="437">
        <v>54656</v>
      </c>
      <c r="P49" s="427">
        <f>O49-Q49</f>
        <v>5549</v>
      </c>
      <c r="Q49" s="427">
        <v>49107</v>
      </c>
      <c r="R49" s="427">
        <f t="shared" si="11"/>
        <v>4249</v>
      </c>
      <c r="S49" s="427">
        <v>44858</v>
      </c>
      <c r="T49" s="427">
        <v>2733</v>
      </c>
      <c r="U49" s="438">
        <v>2948</v>
      </c>
      <c r="V49" s="439">
        <v>10</v>
      </c>
      <c r="W49" s="440">
        <v>8</v>
      </c>
      <c r="X49" s="440">
        <v>8</v>
      </c>
      <c r="Y49" s="441">
        <f t="shared" si="9"/>
        <v>26</v>
      </c>
      <c r="Z49" s="441">
        <v>6</v>
      </c>
      <c r="AA49" s="441">
        <v>4</v>
      </c>
      <c r="AB49" s="442">
        <f t="shared" si="10"/>
        <v>10</v>
      </c>
      <c r="AC49" s="436">
        <v>2010</v>
      </c>
      <c r="AD49" s="457">
        <f t="shared" si="8"/>
        <v>13</v>
      </c>
      <c r="AE49" s="443"/>
      <c r="AF49" s="435"/>
      <c r="AG49" s="435"/>
      <c r="AH49" s="435"/>
      <c r="AI49" s="435"/>
      <c r="AJ49" s="435"/>
      <c r="AK49" s="435"/>
      <c r="AL49" s="435"/>
      <c r="AM49" s="435"/>
      <c r="AN49" s="761">
        <v>21000</v>
      </c>
      <c r="AO49" s="435" t="s">
        <v>304</v>
      </c>
      <c r="AP49" s="435"/>
      <c r="AQ49" s="760"/>
    </row>
    <row r="50" spans="1:43" x14ac:dyDescent="0.3">
      <c r="A50" s="605" t="s">
        <v>296</v>
      </c>
      <c r="B50" s="845" t="s">
        <v>323</v>
      </c>
      <c r="C50" s="435" t="s">
        <v>298</v>
      </c>
      <c r="D50" s="435" t="s">
        <v>105</v>
      </c>
      <c r="E50" s="435" t="s">
        <v>319</v>
      </c>
      <c r="F50" s="435" t="s">
        <v>129</v>
      </c>
      <c r="G50" s="435" t="s">
        <v>93</v>
      </c>
      <c r="H50" s="435" t="s">
        <v>71</v>
      </c>
      <c r="I50" s="435" t="s">
        <v>261</v>
      </c>
      <c r="J50" s="435" t="s">
        <v>320</v>
      </c>
      <c r="K50" s="435" t="s">
        <v>324</v>
      </c>
      <c r="L50" s="435"/>
      <c r="M50" s="435" t="s">
        <v>325</v>
      </c>
      <c r="N50" s="436" t="s">
        <v>264</v>
      </c>
      <c r="O50" s="437">
        <v>51766</v>
      </c>
      <c r="P50" s="427">
        <f>O50-Q50</f>
        <v>1688</v>
      </c>
      <c r="Q50" s="427">
        <v>50078</v>
      </c>
      <c r="R50" s="427">
        <f t="shared" si="11"/>
        <v>4012</v>
      </c>
      <c r="S50" s="427">
        <v>46066</v>
      </c>
      <c r="T50" s="427">
        <v>2373</v>
      </c>
      <c r="U50" s="438">
        <v>4735</v>
      </c>
      <c r="V50" s="439">
        <v>10</v>
      </c>
      <c r="W50" s="440">
        <v>4</v>
      </c>
      <c r="X50" s="440">
        <v>7</v>
      </c>
      <c r="Y50" s="441">
        <f t="shared" si="9"/>
        <v>21</v>
      </c>
      <c r="Z50" s="441">
        <v>3</v>
      </c>
      <c r="AA50" s="441">
        <v>0</v>
      </c>
      <c r="AB50" s="442">
        <f t="shared" si="10"/>
        <v>3</v>
      </c>
      <c r="AC50" s="436">
        <v>2010</v>
      </c>
      <c r="AD50" s="457">
        <f t="shared" si="8"/>
        <v>13</v>
      </c>
      <c r="AE50" s="443" t="s">
        <v>326</v>
      </c>
      <c r="AF50" s="762"/>
      <c r="AG50" s="435"/>
      <c r="AH50" s="435"/>
      <c r="AI50" s="435"/>
      <c r="AJ50" s="435"/>
      <c r="AK50" s="435"/>
      <c r="AL50" s="435"/>
      <c r="AM50" s="435"/>
      <c r="AN50" s="761">
        <v>21000</v>
      </c>
      <c r="AO50" s="435" t="s">
        <v>304</v>
      </c>
      <c r="AP50" s="435"/>
      <c r="AQ50" s="760"/>
    </row>
    <row r="51" spans="1:43" x14ac:dyDescent="0.3">
      <c r="A51" s="604" t="s">
        <v>296</v>
      </c>
      <c r="B51" s="846" t="s">
        <v>327</v>
      </c>
      <c r="C51" s="424" t="s">
        <v>316</v>
      </c>
      <c r="D51" s="424" t="s">
        <v>90</v>
      </c>
      <c r="E51" s="424" t="s">
        <v>198</v>
      </c>
      <c r="F51" s="424" t="s">
        <v>92</v>
      </c>
      <c r="G51" s="424" t="s">
        <v>199</v>
      </c>
      <c r="H51" s="424" t="s">
        <v>71</v>
      </c>
      <c r="I51" s="424" t="s">
        <v>72</v>
      </c>
      <c r="J51" s="424" t="s">
        <v>73</v>
      </c>
      <c r="K51" s="424" t="s">
        <v>94</v>
      </c>
      <c r="L51" s="424" t="s">
        <v>160</v>
      </c>
      <c r="M51" s="424" t="s">
        <v>43</v>
      </c>
      <c r="N51" s="425" t="s">
        <v>97</v>
      </c>
      <c r="O51" s="447"/>
      <c r="P51" s="427">
        <v>0</v>
      </c>
      <c r="Q51" s="428">
        <v>68325</v>
      </c>
      <c r="R51" s="428">
        <f t="shared" si="11"/>
        <v>7605</v>
      </c>
      <c r="S51" s="428">
        <v>60720</v>
      </c>
      <c r="T51" s="428">
        <v>5232</v>
      </c>
      <c r="U51" s="429">
        <v>5892</v>
      </c>
      <c r="V51" s="430">
        <v>8</v>
      </c>
      <c r="W51" s="431">
        <v>2</v>
      </c>
      <c r="X51" s="431">
        <v>5</v>
      </c>
      <c r="Y51" s="428">
        <f t="shared" si="9"/>
        <v>15</v>
      </c>
      <c r="Z51" s="428">
        <v>5</v>
      </c>
      <c r="AA51" s="428">
        <v>5</v>
      </c>
      <c r="AB51" s="432">
        <f t="shared" si="10"/>
        <v>10</v>
      </c>
      <c r="AC51" s="425">
        <v>2010</v>
      </c>
      <c r="AD51" s="457">
        <f t="shared" si="8"/>
        <v>13</v>
      </c>
      <c r="AE51" s="434" t="s">
        <v>317</v>
      </c>
      <c r="AF51" s="424"/>
      <c r="AG51" s="424"/>
      <c r="AH51" s="424"/>
      <c r="AI51" s="424"/>
      <c r="AJ51" s="424"/>
      <c r="AK51" s="424"/>
      <c r="AL51" s="754"/>
      <c r="AM51" s="754"/>
      <c r="AN51" s="755">
        <v>36000</v>
      </c>
      <c r="AO51" s="424" t="s">
        <v>201</v>
      </c>
      <c r="AP51" s="424"/>
      <c r="AQ51" s="756"/>
    </row>
    <row r="52" spans="1:43" x14ac:dyDescent="0.3">
      <c r="A52" s="606" t="s">
        <v>296</v>
      </c>
      <c r="B52" s="845" t="s">
        <v>328</v>
      </c>
      <c r="C52" s="448" t="s">
        <v>316</v>
      </c>
      <c r="D52" s="448" t="s">
        <v>90</v>
      </c>
      <c r="E52" s="448" t="s">
        <v>198</v>
      </c>
      <c r="F52" s="448" t="s">
        <v>92</v>
      </c>
      <c r="G52" s="448" t="s">
        <v>199</v>
      </c>
      <c r="H52" s="448" t="s">
        <v>71</v>
      </c>
      <c r="I52" s="448" t="s">
        <v>72</v>
      </c>
      <c r="J52" s="448" t="s">
        <v>73</v>
      </c>
      <c r="K52" s="448" t="s">
        <v>74</v>
      </c>
      <c r="L52" s="448" t="s">
        <v>329</v>
      </c>
      <c r="M52" s="448" t="s">
        <v>43</v>
      </c>
      <c r="N52" s="449" t="s">
        <v>97</v>
      </c>
      <c r="O52" s="450">
        <v>166590</v>
      </c>
      <c r="P52" s="427">
        <f t="shared" ref="P52:P83" si="12">O52-Q52</f>
        <v>8589</v>
      </c>
      <c r="Q52" s="451">
        <v>158001</v>
      </c>
      <c r="R52" s="451">
        <f t="shared" si="11"/>
        <v>15601</v>
      </c>
      <c r="S52" s="451">
        <v>142400</v>
      </c>
      <c r="T52" s="451">
        <v>11227</v>
      </c>
      <c r="U52" s="452">
        <v>13086</v>
      </c>
      <c r="V52" s="453">
        <v>5</v>
      </c>
      <c r="W52" s="454">
        <v>8</v>
      </c>
      <c r="X52" s="454">
        <v>6</v>
      </c>
      <c r="Y52" s="451">
        <f t="shared" si="9"/>
        <v>19</v>
      </c>
      <c r="Z52" s="451">
        <v>4</v>
      </c>
      <c r="AA52" s="451">
        <v>4</v>
      </c>
      <c r="AB52" s="455">
        <f t="shared" si="10"/>
        <v>8</v>
      </c>
      <c r="AC52" s="449">
        <v>2011</v>
      </c>
      <c r="AD52" s="457">
        <f t="shared" si="8"/>
        <v>12</v>
      </c>
      <c r="AE52" s="456" t="s">
        <v>330</v>
      </c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763">
        <v>36500</v>
      </c>
      <c r="AQ52" s="764"/>
    </row>
    <row r="53" spans="1:43" x14ac:dyDescent="0.3">
      <c r="A53" s="605" t="s">
        <v>296</v>
      </c>
      <c r="B53" s="845" t="s">
        <v>331</v>
      </c>
      <c r="C53" s="435" t="s">
        <v>332</v>
      </c>
      <c r="D53" s="435" t="s">
        <v>105</v>
      </c>
      <c r="E53" s="435" t="s">
        <v>299</v>
      </c>
      <c r="F53" s="435" t="s">
        <v>107</v>
      </c>
      <c r="G53" s="435" t="s">
        <v>108</v>
      </c>
      <c r="H53" s="435" t="s">
        <v>71</v>
      </c>
      <c r="I53" s="435" t="s">
        <v>333</v>
      </c>
      <c r="J53" s="435" t="s">
        <v>333</v>
      </c>
      <c r="K53" s="435" t="s">
        <v>333</v>
      </c>
      <c r="L53" s="457" t="s">
        <v>333</v>
      </c>
      <c r="M53" s="457" t="s">
        <v>334</v>
      </c>
      <c r="N53" s="436" t="s">
        <v>97</v>
      </c>
      <c r="O53" s="437">
        <v>108606</v>
      </c>
      <c r="P53" s="427">
        <f t="shared" si="12"/>
        <v>3037</v>
      </c>
      <c r="Q53" s="427">
        <v>105569</v>
      </c>
      <c r="R53" s="427">
        <f t="shared" si="11"/>
        <v>5451</v>
      </c>
      <c r="S53" s="427">
        <v>100118</v>
      </c>
      <c r="T53" s="427">
        <v>4396</v>
      </c>
      <c r="U53" s="438">
        <v>8666</v>
      </c>
      <c r="V53" s="439">
        <v>7</v>
      </c>
      <c r="W53" s="440">
        <v>10</v>
      </c>
      <c r="X53" s="440">
        <v>8</v>
      </c>
      <c r="Y53" s="441">
        <f t="shared" si="9"/>
        <v>25</v>
      </c>
      <c r="Z53" s="441">
        <v>8</v>
      </c>
      <c r="AA53" s="441">
        <v>3</v>
      </c>
      <c r="AB53" s="442">
        <f t="shared" si="10"/>
        <v>11</v>
      </c>
      <c r="AC53" s="436">
        <v>2011</v>
      </c>
      <c r="AD53" s="457">
        <f t="shared" si="8"/>
        <v>12</v>
      </c>
      <c r="AE53" s="443" t="s">
        <v>335</v>
      </c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761">
        <v>21000</v>
      </c>
      <c r="AQ53" s="760"/>
    </row>
    <row r="54" spans="1:43" x14ac:dyDescent="0.3">
      <c r="A54" s="605" t="s">
        <v>296</v>
      </c>
      <c r="B54" s="845" t="s">
        <v>336</v>
      </c>
      <c r="C54" s="435" t="s">
        <v>306</v>
      </c>
      <c r="D54" s="435" t="s">
        <v>90</v>
      </c>
      <c r="E54" s="435" t="s">
        <v>337</v>
      </c>
      <c r="F54" s="435" t="s">
        <v>129</v>
      </c>
      <c r="G54" s="435" t="s">
        <v>130</v>
      </c>
      <c r="H54" s="435" t="s">
        <v>71</v>
      </c>
      <c r="I54" s="435" t="s">
        <v>72</v>
      </c>
      <c r="J54" s="435" t="s">
        <v>73</v>
      </c>
      <c r="K54" s="435" t="s">
        <v>74</v>
      </c>
      <c r="L54" s="435" t="s">
        <v>131</v>
      </c>
      <c r="M54" s="435" t="s">
        <v>43</v>
      </c>
      <c r="N54" s="436" t="s">
        <v>97</v>
      </c>
      <c r="O54" s="437">
        <v>148234</v>
      </c>
      <c r="P54" s="427">
        <f t="shared" si="12"/>
        <v>12017</v>
      </c>
      <c r="Q54" s="427">
        <v>136217</v>
      </c>
      <c r="R54" s="427">
        <f t="shared" si="11"/>
        <v>22288</v>
      </c>
      <c r="S54" s="427">
        <v>113929</v>
      </c>
      <c r="T54" s="427">
        <v>14107</v>
      </c>
      <c r="U54" s="438">
        <v>13267</v>
      </c>
      <c r="V54" s="439">
        <v>8</v>
      </c>
      <c r="W54" s="440">
        <v>4</v>
      </c>
      <c r="X54" s="440">
        <v>6</v>
      </c>
      <c r="Y54" s="441">
        <f t="shared" si="9"/>
        <v>18</v>
      </c>
      <c r="Z54" s="441">
        <v>7</v>
      </c>
      <c r="AA54" s="441">
        <v>5</v>
      </c>
      <c r="AB54" s="442">
        <f t="shared" si="10"/>
        <v>12</v>
      </c>
      <c r="AC54" s="436">
        <v>2011</v>
      </c>
      <c r="AD54" s="457">
        <f t="shared" si="8"/>
        <v>12</v>
      </c>
      <c r="AE54" s="443" t="s">
        <v>338</v>
      </c>
      <c r="AF54" s="435"/>
      <c r="AG54" s="435"/>
      <c r="AH54" s="435"/>
      <c r="AI54" s="435"/>
      <c r="AJ54" s="435"/>
      <c r="AK54" s="435"/>
      <c r="AL54" s="761">
        <v>28000</v>
      </c>
      <c r="AM54" s="435" t="s">
        <v>162</v>
      </c>
      <c r="AN54" s="435"/>
      <c r="AO54" s="435"/>
      <c r="AP54" s="757"/>
      <c r="AQ54" s="765"/>
    </row>
    <row r="55" spans="1:43" x14ac:dyDescent="0.3">
      <c r="A55" s="605" t="s">
        <v>296</v>
      </c>
      <c r="B55" s="843" t="s">
        <v>339</v>
      </c>
      <c r="C55" s="435" t="s">
        <v>316</v>
      </c>
      <c r="D55" s="435" t="s">
        <v>90</v>
      </c>
      <c r="E55" s="435" t="s">
        <v>340</v>
      </c>
      <c r="F55" s="435" t="s">
        <v>92</v>
      </c>
      <c r="G55" s="435" t="s">
        <v>93</v>
      </c>
      <c r="H55" s="435" t="s">
        <v>71</v>
      </c>
      <c r="I55" s="435" t="s">
        <v>72</v>
      </c>
      <c r="J55" s="435" t="s">
        <v>73</v>
      </c>
      <c r="K55" s="435" t="s">
        <v>81</v>
      </c>
      <c r="L55" s="435" t="s">
        <v>82</v>
      </c>
      <c r="M55" s="435" t="s">
        <v>43</v>
      </c>
      <c r="N55" s="433" t="s">
        <v>97</v>
      </c>
      <c r="O55" s="458">
        <v>105473</v>
      </c>
      <c r="P55" s="427">
        <f t="shared" si="12"/>
        <v>7526</v>
      </c>
      <c r="Q55" s="441">
        <v>97947</v>
      </c>
      <c r="R55" s="427">
        <f t="shared" si="11"/>
        <v>12128</v>
      </c>
      <c r="S55" s="427">
        <v>85819</v>
      </c>
      <c r="T55" s="427">
        <v>7470</v>
      </c>
      <c r="U55" s="438">
        <v>9604</v>
      </c>
      <c r="V55" s="439">
        <v>7</v>
      </c>
      <c r="W55" s="440">
        <v>7</v>
      </c>
      <c r="X55" s="440">
        <v>7</v>
      </c>
      <c r="Y55" s="441">
        <f t="shared" si="9"/>
        <v>21</v>
      </c>
      <c r="Z55" s="441">
        <v>7</v>
      </c>
      <c r="AA55" s="441">
        <v>7</v>
      </c>
      <c r="AB55" s="442">
        <f t="shared" si="10"/>
        <v>14</v>
      </c>
      <c r="AC55" s="436">
        <v>2011</v>
      </c>
      <c r="AD55" s="457">
        <f t="shared" si="8"/>
        <v>12</v>
      </c>
      <c r="AE55" s="443" t="s">
        <v>341</v>
      </c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761">
        <v>36500</v>
      </c>
      <c r="AQ55" s="760" t="s">
        <v>162</v>
      </c>
    </row>
    <row r="56" spans="1:43" x14ac:dyDescent="0.3">
      <c r="A56" s="605" t="s">
        <v>296</v>
      </c>
      <c r="B56" s="843" t="s">
        <v>342</v>
      </c>
      <c r="C56" s="435" t="s">
        <v>298</v>
      </c>
      <c r="D56" s="435" t="s">
        <v>105</v>
      </c>
      <c r="E56" s="435" t="s">
        <v>106</v>
      </c>
      <c r="F56" s="435" t="s">
        <v>107</v>
      </c>
      <c r="G56" s="435" t="s">
        <v>108</v>
      </c>
      <c r="H56" s="435" t="s">
        <v>71</v>
      </c>
      <c r="I56" s="435" t="s">
        <v>343</v>
      </c>
      <c r="J56" s="435" t="s">
        <v>343</v>
      </c>
      <c r="K56" s="435" t="s">
        <v>343</v>
      </c>
      <c r="L56" s="435" t="s">
        <v>343</v>
      </c>
      <c r="M56" s="435" t="s">
        <v>344</v>
      </c>
      <c r="N56" s="436" t="s">
        <v>97</v>
      </c>
      <c r="O56" s="437">
        <v>139767</v>
      </c>
      <c r="P56" s="427">
        <f t="shared" si="12"/>
        <v>596</v>
      </c>
      <c r="Q56" s="427">
        <v>139171</v>
      </c>
      <c r="R56" s="427">
        <f t="shared" si="11"/>
        <v>5046</v>
      </c>
      <c r="S56" s="427">
        <v>134125</v>
      </c>
      <c r="T56" s="427">
        <v>5946</v>
      </c>
      <c r="U56" s="438">
        <v>10024</v>
      </c>
      <c r="V56" s="439">
        <v>10</v>
      </c>
      <c r="W56" s="440">
        <v>10</v>
      </c>
      <c r="X56" s="440">
        <v>9</v>
      </c>
      <c r="Y56" s="441">
        <f t="shared" si="9"/>
        <v>29</v>
      </c>
      <c r="Z56" s="441">
        <v>9</v>
      </c>
      <c r="AA56" s="441">
        <v>9</v>
      </c>
      <c r="AB56" s="442">
        <f t="shared" si="10"/>
        <v>18</v>
      </c>
      <c r="AC56" s="436">
        <v>2011</v>
      </c>
      <c r="AD56" s="457">
        <f t="shared" si="8"/>
        <v>12</v>
      </c>
      <c r="AE56" s="443" t="s">
        <v>345</v>
      </c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761">
        <v>22000</v>
      </c>
      <c r="AQ56" s="760"/>
    </row>
    <row r="57" spans="1:43" x14ac:dyDescent="0.3">
      <c r="A57" s="605" t="s">
        <v>296</v>
      </c>
      <c r="B57" s="842" t="s">
        <v>346</v>
      </c>
      <c r="C57" s="435" t="s">
        <v>306</v>
      </c>
      <c r="D57" s="435" t="s">
        <v>90</v>
      </c>
      <c r="E57" s="435" t="s">
        <v>192</v>
      </c>
      <c r="F57" s="435" t="s">
        <v>92</v>
      </c>
      <c r="G57" s="435" t="s">
        <v>93</v>
      </c>
      <c r="H57" s="435" t="s">
        <v>71</v>
      </c>
      <c r="I57" s="435" t="s">
        <v>72</v>
      </c>
      <c r="J57" s="435" t="s">
        <v>109</v>
      </c>
      <c r="K57" s="435" t="s">
        <v>152</v>
      </c>
      <c r="L57" s="435" t="s">
        <v>193</v>
      </c>
      <c r="M57" s="435" t="s">
        <v>30</v>
      </c>
      <c r="N57" s="436" t="s">
        <v>97</v>
      </c>
      <c r="O57" s="437">
        <v>48858</v>
      </c>
      <c r="P57" s="427">
        <f t="shared" si="12"/>
        <v>2144</v>
      </c>
      <c r="Q57" s="427">
        <v>46714</v>
      </c>
      <c r="R57" s="427">
        <f t="shared" si="11"/>
        <v>5831</v>
      </c>
      <c r="S57" s="427">
        <v>40883</v>
      </c>
      <c r="T57" s="427">
        <v>3397</v>
      </c>
      <c r="U57" s="438">
        <v>4051</v>
      </c>
      <c r="V57" s="439">
        <v>10</v>
      </c>
      <c r="W57" s="440">
        <v>3</v>
      </c>
      <c r="X57" s="440">
        <v>2</v>
      </c>
      <c r="Y57" s="441">
        <f t="shared" si="9"/>
        <v>15</v>
      </c>
      <c r="Z57" s="441">
        <v>5</v>
      </c>
      <c r="AA57" s="441">
        <v>5</v>
      </c>
      <c r="AB57" s="442">
        <f t="shared" si="10"/>
        <v>10</v>
      </c>
      <c r="AC57" s="436">
        <v>2012</v>
      </c>
      <c r="AD57" s="457">
        <f t="shared" si="8"/>
        <v>11</v>
      </c>
      <c r="AE57" s="443" t="s">
        <v>347</v>
      </c>
      <c r="AF57" s="435"/>
      <c r="AG57" s="435"/>
      <c r="AH57" s="435"/>
      <c r="AI57" s="435"/>
      <c r="AJ57" s="761"/>
      <c r="AK57" s="435"/>
      <c r="AL57" s="435"/>
      <c r="AM57" s="435"/>
      <c r="AN57" s="435"/>
      <c r="AO57" s="435"/>
      <c r="AP57" s="435"/>
      <c r="AQ57" s="760"/>
    </row>
    <row r="58" spans="1:43" x14ac:dyDescent="0.3">
      <c r="A58" s="605" t="s">
        <v>296</v>
      </c>
      <c r="B58" s="842" t="s">
        <v>348</v>
      </c>
      <c r="C58" s="435" t="s">
        <v>349</v>
      </c>
      <c r="D58" s="435" t="s">
        <v>90</v>
      </c>
      <c r="E58" s="435" t="s">
        <v>116</v>
      </c>
      <c r="F58" s="435" t="s">
        <v>129</v>
      </c>
      <c r="G58" s="435" t="s">
        <v>93</v>
      </c>
      <c r="H58" s="435" t="s">
        <v>71</v>
      </c>
      <c r="I58" s="435" t="s">
        <v>72</v>
      </c>
      <c r="J58" s="435" t="s">
        <v>73</v>
      </c>
      <c r="K58" s="435" t="s">
        <v>74</v>
      </c>
      <c r="L58" s="435" t="s">
        <v>350</v>
      </c>
      <c r="M58" s="435" t="s">
        <v>351</v>
      </c>
      <c r="N58" s="436" t="s">
        <v>97</v>
      </c>
      <c r="O58" s="437">
        <v>71823</v>
      </c>
      <c r="P58" s="427">
        <f t="shared" si="12"/>
        <v>3552</v>
      </c>
      <c r="Q58" s="427">
        <v>68271</v>
      </c>
      <c r="R58" s="427">
        <f t="shared" si="11"/>
        <v>9312</v>
      </c>
      <c r="S58" s="427">
        <v>58959</v>
      </c>
      <c r="T58" s="427">
        <v>6116</v>
      </c>
      <c r="U58" s="438">
        <v>6891</v>
      </c>
      <c r="V58" s="439">
        <v>8</v>
      </c>
      <c r="W58" s="440">
        <v>8</v>
      </c>
      <c r="X58" s="440">
        <v>9</v>
      </c>
      <c r="Y58" s="441">
        <f t="shared" si="9"/>
        <v>25</v>
      </c>
      <c r="Z58" s="441">
        <v>7</v>
      </c>
      <c r="AA58" s="441">
        <v>7</v>
      </c>
      <c r="AB58" s="442">
        <f t="shared" si="10"/>
        <v>14</v>
      </c>
      <c r="AC58" s="436">
        <v>2012</v>
      </c>
      <c r="AD58" s="457">
        <f t="shared" si="8"/>
        <v>11</v>
      </c>
      <c r="AE58" s="443"/>
      <c r="AF58" s="435"/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760"/>
    </row>
    <row r="59" spans="1:43" x14ac:dyDescent="0.3">
      <c r="A59" s="605" t="s">
        <v>296</v>
      </c>
      <c r="B59" s="842" t="s">
        <v>352</v>
      </c>
      <c r="C59" s="435" t="s">
        <v>349</v>
      </c>
      <c r="D59" s="435" t="s">
        <v>90</v>
      </c>
      <c r="E59" s="435" t="s">
        <v>116</v>
      </c>
      <c r="F59" s="435" t="s">
        <v>129</v>
      </c>
      <c r="G59" s="435" t="s">
        <v>93</v>
      </c>
      <c r="H59" s="435" t="s">
        <v>71</v>
      </c>
      <c r="I59" s="435" t="s">
        <v>72</v>
      </c>
      <c r="J59" s="435" t="s">
        <v>73</v>
      </c>
      <c r="K59" s="435" t="s">
        <v>81</v>
      </c>
      <c r="L59" s="435" t="s">
        <v>82</v>
      </c>
      <c r="M59" s="435" t="s">
        <v>43</v>
      </c>
      <c r="N59" s="433" t="s">
        <v>97</v>
      </c>
      <c r="O59" s="458">
        <v>86745</v>
      </c>
      <c r="P59" s="427">
        <f t="shared" si="12"/>
        <v>3858</v>
      </c>
      <c r="Q59" s="441">
        <v>82887</v>
      </c>
      <c r="R59" s="427">
        <f t="shared" si="11"/>
        <v>9258</v>
      </c>
      <c r="S59" s="427">
        <v>73629</v>
      </c>
      <c r="T59" s="427">
        <v>7262</v>
      </c>
      <c r="U59" s="438">
        <v>7749</v>
      </c>
      <c r="V59" s="439">
        <v>8</v>
      </c>
      <c r="W59" s="440">
        <v>8</v>
      </c>
      <c r="X59" s="440">
        <v>9</v>
      </c>
      <c r="Y59" s="441">
        <f t="shared" si="9"/>
        <v>25</v>
      </c>
      <c r="Z59" s="441">
        <v>7</v>
      </c>
      <c r="AA59" s="441">
        <v>7</v>
      </c>
      <c r="AB59" s="442">
        <f t="shared" si="10"/>
        <v>14</v>
      </c>
      <c r="AC59" s="436">
        <v>2012</v>
      </c>
      <c r="AD59" s="457">
        <f t="shared" si="8"/>
        <v>11</v>
      </c>
      <c r="AE59" s="443" t="s">
        <v>353</v>
      </c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760"/>
    </row>
    <row r="60" spans="1:43" x14ac:dyDescent="0.3">
      <c r="A60" s="607" t="s">
        <v>296</v>
      </c>
      <c r="B60" s="842" t="s">
        <v>354</v>
      </c>
      <c r="C60" s="847" t="s">
        <v>316</v>
      </c>
      <c r="D60" s="435" t="s">
        <v>90</v>
      </c>
      <c r="E60" s="435" t="s">
        <v>198</v>
      </c>
      <c r="F60" s="435" t="s">
        <v>92</v>
      </c>
      <c r="G60" s="435" t="s">
        <v>199</v>
      </c>
      <c r="H60" s="435" t="s">
        <v>71</v>
      </c>
      <c r="I60" s="435" t="s">
        <v>72</v>
      </c>
      <c r="J60" s="435" t="s">
        <v>73</v>
      </c>
      <c r="K60" s="435" t="s">
        <v>94</v>
      </c>
      <c r="L60" s="435" t="s">
        <v>183</v>
      </c>
      <c r="M60" s="435" t="s">
        <v>43</v>
      </c>
      <c r="N60" s="436" t="s">
        <v>97</v>
      </c>
      <c r="O60" s="437">
        <v>49522</v>
      </c>
      <c r="P60" s="427">
        <f t="shared" si="12"/>
        <v>5106</v>
      </c>
      <c r="Q60" s="427">
        <v>44416</v>
      </c>
      <c r="R60" s="427">
        <f t="shared" si="11"/>
        <v>6477</v>
      </c>
      <c r="S60" s="427">
        <v>37939</v>
      </c>
      <c r="T60" s="427">
        <v>3896</v>
      </c>
      <c r="U60" s="438">
        <v>4818</v>
      </c>
      <c r="V60" s="439">
        <v>8</v>
      </c>
      <c r="W60" s="440">
        <v>9</v>
      </c>
      <c r="X60" s="440">
        <v>8</v>
      </c>
      <c r="Y60" s="441">
        <f t="shared" si="9"/>
        <v>25</v>
      </c>
      <c r="Z60" s="441">
        <v>4</v>
      </c>
      <c r="AA60" s="441">
        <v>5</v>
      </c>
      <c r="AB60" s="442">
        <f t="shared" si="10"/>
        <v>9</v>
      </c>
      <c r="AC60" s="436">
        <v>2012</v>
      </c>
      <c r="AD60" s="457">
        <f t="shared" si="8"/>
        <v>11</v>
      </c>
      <c r="AE60" s="443" t="s">
        <v>355</v>
      </c>
      <c r="AF60" s="435"/>
      <c r="AG60" s="435"/>
      <c r="AH60" s="435"/>
      <c r="AI60" s="435"/>
      <c r="AJ60" s="435"/>
      <c r="AK60" s="435"/>
      <c r="AL60" s="435"/>
      <c r="AM60" s="435"/>
      <c r="AN60" s="761"/>
      <c r="AO60" s="435"/>
      <c r="AP60" s="435"/>
      <c r="AQ60" s="760"/>
    </row>
    <row r="61" spans="1:43" x14ac:dyDescent="0.3">
      <c r="A61" s="607" t="s">
        <v>296</v>
      </c>
      <c r="B61" s="842" t="s">
        <v>356</v>
      </c>
      <c r="C61" s="435" t="s">
        <v>316</v>
      </c>
      <c r="D61" s="435" t="s">
        <v>90</v>
      </c>
      <c r="E61" s="435" t="s">
        <v>198</v>
      </c>
      <c r="F61" s="435" t="s">
        <v>92</v>
      </c>
      <c r="G61" s="435" t="s">
        <v>199</v>
      </c>
      <c r="H61" s="435" t="s">
        <v>71</v>
      </c>
      <c r="I61" s="435" t="s">
        <v>72</v>
      </c>
      <c r="J61" s="435" t="s">
        <v>73</v>
      </c>
      <c r="K61" s="435" t="s">
        <v>94</v>
      </c>
      <c r="L61" s="435" t="s">
        <v>160</v>
      </c>
      <c r="M61" s="435" t="s">
        <v>43</v>
      </c>
      <c r="N61" s="436" t="s">
        <v>97</v>
      </c>
      <c r="O61" s="437">
        <v>64137</v>
      </c>
      <c r="P61" s="427">
        <f t="shared" si="12"/>
        <v>6034</v>
      </c>
      <c r="Q61" s="427">
        <v>58103</v>
      </c>
      <c r="R61" s="427">
        <f t="shared" si="11"/>
        <v>8577</v>
      </c>
      <c r="S61" s="427">
        <v>49526</v>
      </c>
      <c r="T61" s="427">
        <v>5500</v>
      </c>
      <c r="U61" s="438">
        <v>6517</v>
      </c>
      <c r="V61" s="439">
        <v>8</v>
      </c>
      <c r="W61" s="440">
        <v>2</v>
      </c>
      <c r="X61" s="440">
        <v>5</v>
      </c>
      <c r="Y61" s="441">
        <f t="shared" si="9"/>
        <v>15</v>
      </c>
      <c r="Z61" s="441">
        <v>5</v>
      </c>
      <c r="AA61" s="441">
        <v>6</v>
      </c>
      <c r="AB61" s="442">
        <f t="shared" si="10"/>
        <v>11</v>
      </c>
      <c r="AC61" s="436">
        <v>2012</v>
      </c>
      <c r="AD61" s="457">
        <f t="shared" si="8"/>
        <v>11</v>
      </c>
      <c r="AE61" s="443" t="s">
        <v>357</v>
      </c>
      <c r="AF61" s="435"/>
      <c r="AG61" s="435"/>
      <c r="AH61" s="435"/>
      <c r="AI61" s="435"/>
      <c r="AJ61" s="435"/>
      <c r="AK61" s="435"/>
      <c r="AL61" s="435"/>
      <c r="AM61" s="435"/>
      <c r="AN61" s="761"/>
      <c r="AO61" s="435"/>
      <c r="AP61" s="435"/>
      <c r="AQ61" s="760"/>
    </row>
    <row r="62" spans="1:43" x14ac:dyDescent="0.3">
      <c r="A62" s="605" t="s">
        <v>296</v>
      </c>
      <c r="B62" s="842" t="s">
        <v>358</v>
      </c>
      <c r="C62" s="435" t="s">
        <v>359</v>
      </c>
      <c r="D62" s="435" t="s">
        <v>105</v>
      </c>
      <c r="E62" s="435" t="s">
        <v>319</v>
      </c>
      <c r="F62" s="435" t="s">
        <v>107</v>
      </c>
      <c r="G62" s="435" t="s">
        <v>108</v>
      </c>
      <c r="H62" s="435" t="s">
        <v>71</v>
      </c>
      <c r="I62" s="435" t="s">
        <v>72</v>
      </c>
      <c r="J62" s="435" t="s">
        <v>300</v>
      </c>
      <c r="K62" s="435" t="s">
        <v>360</v>
      </c>
      <c r="L62" s="435"/>
      <c r="M62" s="435" t="s">
        <v>361</v>
      </c>
      <c r="N62" s="436" t="s">
        <v>362</v>
      </c>
      <c r="O62" s="437">
        <v>91452</v>
      </c>
      <c r="P62" s="427">
        <f t="shared" si="12"/>
        <v>8048</v>
      </c>
      <c r="Q62" s="427">
        <v>83404</v>
      </c>
      <c r="R62" s="427">
        <f t="shared" si="11"/>
        <v>11518</v>
      </c>
      <c r="S62" s="427">
        <v>71886</v>
      </c>
      <c r="T62" s="427">
        <v>8759</v>
      </c>
      <c r="U62" s="438">
        <v>10029</v>
      </c>
      <c r="V62" s="439">
        <v>8</v>
      </c>
      <c r="W62" s="440">
        <v>7</v>
      </c>
      <c r="X62" s="440">
        <v>8</v>
      </c>
      <c r="Y62" s="441">
        <f t="shared" si="9"/>
        <v>23</v>
      </c>
      <c r="Z62" s="441">
        <v>3</v>
      </c>
      <c r="AA62" s="441">
        <v>3</v>
      </c>
      <c r="AB62" s="442">
        <f t="shared" si="10"/>
        <v>6</v>
      </c>
      <c r="AC62" s="436">
        <v>2012</v>
      </c>
      <c r="AD62" s="457">
        <f t="shared" si="8"/>
        <v>11</v>
      </c>
      <c r="AE62" s="443" t="s">
        <v>363</v>
      </c>
      <c r="AF62" s="435"/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760"/>
    </row>
    <row r="63" spans="1:43" x14ac:dyDescent="0.3">
      <c r="A63" s="605" t="s">
        <v>296</v>
      </c>
      <c r="B63" s="842" t="s">
        <v>364</v>
      </c>
      <c r="C63" s="435" t="s">
        <v>298</v>
      </c>
      <c r="D63" s="435" t="s">
        <v>105</v>
      </c>
      <c r="E63" s="435" t="s">
        <v>106</v>
      </c>
      <c r="F63" s="435" t="s">
        <v>107</v>
      </c>
      <c r="G63" s="435" t="s">
        <v>108</v>
      </c>
      <c r="H63" s="435" t="s">
        <v>71</v>
      </c>
      <c r="I63" s="435" t="s">
        <v>137</v>
      </c>
      <c r="J63" s="435" t="s">
        <v>138</v>
      </c>
      <c r="K63" s="435" t="s">
        <v>139</v>
      </c>
      <c r="L63" s="435" t="s">
        <v>139</v>
      </c>
      <c r="M63" s="435" t="s">
        <v>43</v>
      </c>
      <c r="N63" s="436" t="s">
        <v>365</v>
      </c>
      <c r="O63" s="437">
        <v>159103</v>
      </c>
      <c r="P63" s="427">
        <f t="shared" si="12"/>
        <v>5421</v>
      </c>
      <c r="Q63" s="427">
        <v>153682</v>
      </c>
      <c r="R63" s="427">
        <f t="shared" si="11"/>
        <v>12697</v>
      </c>
      <c r="S63" s="427">
        <v>140985</v>
      </c>
      <c r="T63" s="427">
        <v>13934</v>
      </c>
      <c r="U63" s="438">
        <v>19535</v>
      </c>
      <c r="V63" s="439">
        <v>7</v>
      </c>
      <c r="W63" s="440">
        <v>9</v>
      </c>
      <c r="X63" s="440">
        <v>10</v>
      </c>
      <c r="Y63" s="441">
        <f t="shared" si="9"/>
        <v>26</v>
      </c>
      <c r="Z63" s="441">
        <v>8</v>
      </c>
      <c r="AA63" s="440">
        <v>5</v>
      </c>
      <c r="AB63" s="442">
        <f t="shared" si="10"/>
        <v>13</v>
      </c>
      <c r="AC63" s="436">
        <v>2013</v>
      </c>
      <c r="AD63" s="457">
        <f t="shared" si="8"/>
        <v>10</v>
      </c>
      <c r="AE63" s="443"/>
      <c r="AF63" s="435"/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760"/>
    </row>
    <row r="64" spans="1:43" x14ac:dyDescent="0.3">
      <c r="A64" s="605" t="s">
        <v>296</v>
      </c>
      <c r="B64" s="842" t="s">
        <v>366</v>
      </c>
      <c r="C64" s="435" t="s">
        <v>332</v>
      </c>
      <c r="D64" s="435" t="s">
        <v>105</v>
      </c>
      <c r="E64" s="435" t="s">
        <v>106</v>
      </c>
      <c r="F64" s="435" t="s">
        <v>367</v>
      </c>
      <c r="G64" s="435" t="s">
        <v>108</v>
      </c>
      <c r="H64" s="435" t="s">
        <v>71</v>
      </c>
      <c r="I64" s="435" t="s">
        <v>72</v>
      </c>
      <c r="J64" s="435" t="s">
        <v>368</v>
      </c>
      <c r="K64" s="435"/>
      <c r="L64" s="435"/>
      <c r="M64" s="435" t="s">
        <v>369</v>
      </c>
      <c r="N64" s="436" t="s">
        <v>97</v>
      </c>
      <c r="O64" s="437">
        <v>119686</v>
      </c>
      <c r="P64" s="427">
        <f t="shared" si="12"/>
        <v>3161</v>
      </c>
      <c r="Q64" s="427">
        <v>116525</v>
      </c>
      <c r="R64" s="427">
        <f t="shared" si="11"/>
        <v>7964</v>
      </c>
      <c r="S64" s="427">
        <v>108561</v>
      </c>
      <c r="T64" s="427">
        <v>10277</v>
      </c>
      <c r="U64" s="438">
        <v>15966</v>
      </c>
      <c r="V64" s="439">
        <v>10</v>
      </c>
      <c r="W64" s="440">
        <v>8</v>
      </c>
      <c r="X64" s="440">
        <v>8</v>
      </c>
      <c r="Y64" s="441">
        <f t="shared" si="9"/>
        <v>26</v>
      </c>
      <c r="Z64" s="441">
        <v>2</v>
      </c>
      <c r="AA64" s="441">
        <v>2</v>
      </c>
      <c r="AB64" s="442">
        <f t="shared" si="10"/>
        <v>4</v>
      </c>
      <c r="AC64" s="436">
        <v>2013</v>
      </c>
      <c r="AD64" s="457">
        <f t="shared" ref="AD64:AD95" si="13">SUM(2023-AC64)</f>
        <v>10</v>
      </c>
      <c r="AE64" s="443" t="s">
        <v>370</v>
      </c>
      <c r="AF64" s="435"/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760"/>
    </row>
    <row r="65" spans="1:43" x14ac:dyDescent="0.3">
      <c r="A65" s="605" t="s">
        <v>296</v>
      </c>
      <c r="B65" s="842" t="s">
        <v>371</v>
      </c>
      <c r="C65" s="435" t="s">
        <v>316</v>
      </c>
      <c r="D65" s="435" t="s">
        <v>90</v>
      </c>
      <c r="E65" s="435" t="s">
        <v>198</v>
      </c>
      <c r="F65" s="435" t="s">
        <v>92</v>
      </c>
      <c r="G65" s="435" t="s">
        <v>199</v>
      </c>
      <c r="H65" s="435" t="s">
        <v>71</v>
      </c>
      <c r="I65" s="435" t="s">
        <v>72</v>
      </c>
      <c r="J65" s="435" t="s">
        <v>73</v>
      </c>
      <c r="K65" s="435" t="s">
        <v>74</v>
      </c>
      <c r="L65" s="435" t="s">
        <v>205</v>
      </c>
      <c r="M65" s="435" t="s">
        <v>43</v>
      </c>
      <c r="N65" s="436" t="s">
        <v>97</v>
      </c>
      <c r="O65" s="437">
        <v>92481</v>
      </c>
      <c r="P65" s="427">
        <f t="shared" si="12"/>
        <v>6803</v>
      </c>
      <c r="Q65" s="427">
        <v>85678</v>
      </c>
      <c r="R65" s="427">
        <f t="shared" si="11"/>
        <v>13740</v>
      </c>
      <c r="S65" s="427">
        <v>71938</v>
      </c>
      <c r="T65" s="427">
        <v>9026</v>
      </c>
      <c r="U65" s="438">
        <v>8738</v>
      </c>
      <c r="V65" s="439">
        <v>8</v>
      </c>
      <c r="W65" s="440">
        <v>3</v>
      </c>
      <c r="X65" s="440">
        <v>7</v>
      </c>
      <c r="Y65" s="441">
        <f t="shared" ref="Y65:Y81" si="14">SUM(V65+X65+W65)</f>
        <v>18</v>
      </c>
      <c r="Z65" s="441">
        <v>7</v>
      </c>
      <c r="AA65" s="441">
        <v>7</v>
      </c>
      <c r="AB65" s="442">
        <f t="shared" ref="AB65:AB96" si="15">SUM(Z65:AA65)</f>
        <v>14</v>
      </c>
      <c r="AC65" s="436">
        <v>2013</v>
      </c>
      <c r="AD65" s="457">
        <f t="shared" si="13"/>
        <v>10</v>
      </c>
      <c r="AE65" s="443" t="s">
        <v>372</v>
      </c>
      <c r="AF65" s="761"/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760"/>
    </row>
    <row r="66" spans="1:43" x14ac:dyDescent="0.3">
      <c r="A66" s="605" t="s">
        <v>296</v>
      </c>
      <c r="B66" s="842" t="s">
        <v>373</v>
      </c>
      <c r="C66" s="435" t="s">
        <v>374</v>
      </c>
      <c r="D66" s="435" t="s">
        <v>105</v>
      </c>
      <c r="E66" s="435" t="s">
        <v>106</v>
      </c>
      <c r="F66" s="435" t="s">
        <v>107</v>
      </c>
      <c r="G66" s="435" t="s">
        <v>108</v>
      </c>
      <c r="H66" s="435" t="s">
        <v>71</v>
      </c>
      <c r="I66" s="435" t="s">
        <v>333</v>
      </c>
      <c r="J66" s="435" t="s">
        <v>333</v>
      </c>
      <c r="K66" s="435" t="s">
        <v>333</v>
      </c>
      <c r="L66" s="457" t="s">
        <v>333</v>
      </c>
      <c r="M66" s="457" t="s">
        <v>334</v>
      </c>
      <c r="N66" s="436" t="s">
        <v>176</v>
      </c>
      <c r="O66" s="437">
        <v>9214</v>
      </c>
      <c r="P66" s="427">
        <f t="shared" si="12"/>
        <v>1091</v>
      </c>
      <c r="Q66" s="427">
        <v>8123</v>
      </c>
      <c r="R66" s="427">
        <f t="shared" si="11"/>
        <v>748</v>
      </c>
      <c r="S66" s="427">
        <v>7375</v>
      </c>
      <c r="T66" s="440"/>
      <c r="U66" s="446"/>
      <c r="V66" s="439">
        <v>10</v>
      </c>
      <c r="W66" s="440">
        <v>8</v>
      </c>
      <c r="X66" s="440">
        <v>8</v>
      </c>
      <c r="Y66" s="441">
        <f t="shared" si="14"/>
        <v>26</v>
      </c>
      <c r="Z66" s="441">
        <v>8</v>
      </c>
      <c r="AA66" s="441">
        <v>2</v>
      </c>
      <c r="AB66" s="442">
        <f t="shared" si="15"/>
        <v>10</v>
      </c>
      <c r="AC66" s="436">
        <v>2017</v>
      </c>
      <c r="AD66" s="457">
        <f t="shared" si="13"/>
        <v>6</v>
      </c>
      <c r="AE66" s="443" t="s">
        <v>375</v>
      </c>
      <c r="AF66" s="435"/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760"/>
    </row>
    <row r="67" spans="1:43" x14ac:dyDescent="0.3">
      <c r="A67" s="607" t="s">
        <v>296</v>
      </c>
      <c r="B67" s="842" t="s">
        <v>376</v>
      </c>
      <c r="C67" s="435" t="s">
        <v>377</v>
      </c>
      <c r="D67" s="435" t="s">
        <v>105</v>
      </c>
      <c r="E67" s="435" t="s">
        <v>106</v>
      </c>
      <c r="F67" s="435" t="s">
        <v>107</v>
      </c>
      <c r="G67" s="435" t="s">
        <v>108</v>
      </c>
      <c r="H67" s="435" t="s">
        <v>71</v>
      </c>
      <c r="I67" s="435" t="s">
        <v>378</v>
      </c>
      <c r="J67" s="435" t="s">
        <v>379</v>
      </c>
      <c r="K67" s="435" t="s">
        <v>380</v>
      </c>
      <c r="L67" s="435" t="s">
        <v>380</v>
      </c>
      <c r="M67" s="435" t="s">
        <v>43</v>
      </c>
      <c r="N67" s="436" t="s">
        <v>180</v>
      </c>
      <c r="O67" s="437">
        <v>18610</v>
      </c>
      <c r="P67" s="427">
        <f t="shared" si="12"/>
        <v>2002</v>
      </c>
      <c r="Q67" s="427">
        <v>16608</v>
      </c>
      <c r="R67" s="427">
        <f t="shared" si="11"/>
        <v>2675</v>
      </c>
      <c r="S67" s="427">
        <v>13933</v>
      </c>
      <c r="T67" s="427">
        <v>3483</v>
      </c>
      <c r="U67" s="446"/>
      <c r="V67" s="439">
        <v>10</v>
      </c>
      <c r="W67" s="440">
        <v>10</v>
      </c>
      <c r="X67" s="440">
        <v>10</v>
      </c>
      <c r="Y67" s="441">
        <f t="shared" si="14"/>
        <v>30</v>
      </c>
      <c r="Z67" s="441">
        <v>10</v>
      </c>
      <c r="AA67" s="441">
        <v>8</v>
      </c>
      <c r="AB67" s="442">
        <f t="shared" si="15"/>
        <v>18</v>
      </c>
      <c r="AC67" s="436">
        <v>2017</v>
      </c>
      <c r="AD67" s="457">
        <f t="shared" si="13"/>
        <v>6</v>
      </c>
      <c r="AE67" s="443"/>
      <c r="AF67" s="435"/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760"/>
    </row>
    <row r="68" spans="1:43" x14ac:dyDescent="0.3">
      <c r="A68" s="605" t="s">
        <v>296</v>
      </c>
      <c r="B68" s="842" t="s">
        <v>381</v>
      </c>
      <c r="C68" s="435" t="s">
        <v>306</v>
      </c>
      <c r="D68" s="435" t="s">
        <v>90</v>
      </c>
      <c r="E68" s="435" t="s">
        <v>192</v>
      </c>
      <c r="F68" s="435" t="s">
        <v>92</v>
      </c>
      <c r="G68" s="435" t="s">
        <v>93</v>
      </c>
      <c r="H68" s="435" t="s">
        <v>71</v>
      </c>
      <c r="I68" s="435" t="s">
        <v>72</v>
      </c>
      <c r="J68" s="435" t="s">
        <v>109</v>
      </c>
      <c r="K68" s="435" t="s">
        <v>152</v>
      </c>
      <c r="L68" s="435" t="s">
        <v>307</v>
      </c>
      <c r="M68" s="435" t="s">
        <v>382</v>
      </c>
      <c r="N68" s="436" t="s">
        <v>97</v>
      </c>
      <c r="O68" s="437">
        <v>27886</v>
      </c>
      <c r="P68" s="427">
        <f t="shared" si="12"/>
        <v>6736</v>
      </c>
      <c r="Q68" s="427">
        <v>21150</v>
      </c>
      <c r="R68" s="427">
        <f t="shared" si="11"/>
        <v>8514</v>
      </c>
      <c r="S68" s="427">
        <f>SUM(T68:U68)</f>
        <v>12636</v>
      </c>
      <c r="T68" s="427">
        <v>6036</v>
      </c>
      <c r="U68" s="438">
        <v>6600</v>
      </c>
      <c r="V68" s="439">
        <v>10</v>
      </c>
      <c r="W68" s="440">
        <v>8</v>
      </c>
      <c r="X68" s="440">
        <v>10</v>
      </c>
      <c r="Y68" s="441">
        <f t="shared" si="14"/>
        <v>28</v>
      </c>
      <c r="Z68" s="441">
        <v>8</v>
      </c>
      <c r="AA68" s="441">
        <v>10</v>
      </c>
      <c r="AB68" s="442">
        <f t="shared" si="15"/>
        <v>18</v>
      </c>
      <c r="AC68" s="436">
        <v>2018</v>
      </c>
      <c r="AD68" s="457">
        <f t="shared" si="13"/>
        <v>5</v>
      </c>
      <c r="AE68" s="443" t="s">
        <v>383</v>
      </c>
      <c r="AF68" s="435"/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760"/>
    </row>
    <row r="69" spans="1:43" x14ac:dyDescent="0.3">
      <c r="A69" s="605" t="s">
        <v>296</v>
      </c>
      <c r="B69" s="842" t="s">
        <v>384</v>
      </c>
      <c r="C69" s="435" t="s">
        <v>316</v>
      </c>
      <c r="D69" s="435" t="s">
        <v>90</v>
      </c>
      <c r="E69" s="435" t="s">
        <v>340</v>
      </c>
      <c r="F69" s="435" t="s">
        <v>92</v>
      </c>
      <c r="G69" s="435" t="s">
        <v>93</v>
      </c>
      <c r="H69" s="435" t="s">
        <v>71</v>
      </c>
      <c r="I69" s="435" t="s">
        <v>72</v>
      </c>
      <c r="J69" s="435" t="s">
        <v>73</v>
      </c>
      <c r="K69" s="435" t="s">
        <v>74</v>
      </c>
      <c r="L69" s="435" t="s">
        <v>385</v>
      </c>
      <c r="M69" s="435" t="s">
        <v>43</v>
      </c>
      <c r="N69" s="436" t="s">
        <v>97</v>
      </c>
      <c r="O69" s="437">
        <v>24120</v>
      </c>
      <c r="P69" s="427">
        <f t="shared" si="12"/>
        <v>3722</v>
      </c>
      <c r="Q69" s="427">
        <v>20398</v>
      </c>
      <c r="R69" s="427">
        <f t="shared" si="11"/>
        <v>11215</v>
      </c>
      <c r="S69" s="427">
        <v>9183</v>
      </c>
      <c r="T69" s="440">
        <v>4706</v>
      </c>
      <c r="U69" s="438">
        <v>3508</v>
      </c>
      <c r="V69" s="439">
        <v>10</v>
      </c>
      <c r="W69" s="440">
        <v>8</v>
      </c>
      <c r="X69" s="440">
        <v>10</v>
      </c>
      <c r="Y69" s="441">
        <f t="shared" si="14"/>
        <v>28</v>
      </c>
      <c r="Z69" s="441">
        <v>7</v>
      </c>
      <c r="AA69" s="441">
        <v>8</v>
      </c>
      <c r="AB69" s="442">
        <f t="shared" si="15"/>
        <v>15</v>
      </c>
      <c r="AC69" s="436">
        <v>2019</v>
      </c>
      <c r="AD69" s="457">
        <f t="shared" si="13"/>
        <v>4</v>
      </c>
      <c r="AE69" s="443"/>
      <c r="AF69" s="761"/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760"/>
    </row>
    <row r="70" spans="1:43" x14ac:dyDescent="0.3">
      <c r="A70" s="605" t="s">
        <v>296</v>
      </c>
      <c r="B70" s="842" t="s">
        <v>386</v>
      </c>
      <c r="C70" s="435" t="s">
        <v>349</v>
      </c>
      <c r="D70" s="435" t="s">
        <v>90</v>
      </c>
      <c r="E70" s="435" t="s">
        <v>116</v>
      </c>
      <c r="F70" s="435" t="s">
        <v>129</v>
      </c>
      <c r="G70" s="435" t="s">
        <v>93</v>
      </c>
      <c r="H70" s="435" t="s">
        <v>71</v>
      </c>
      <c r="I70" s="435" t="s">
        <v>72</v>
      </c>
      <c r="J70" s="435" t="s">
        <v>73</v>
      </c>
      <c r="K70" s="435" t="s">
        <v>81</v>
      </c>
      <c r="L70" s="435" t="s">
        <v>387</v>
      </c>
      <c r="M70" s="435" t="s">
        <v>388</v>
      </c>
      <c r="N70" s="436" t="s">
        <v>97</v>
      </c>
      <c r="O70" s="437">
        <v>40348</v>
      </c>
      <c r="P70" s="427">
        <f t="shared" si="12"/>
        <v>10079</v>
      </c>
      <c r="Q70" s="427">
        <v>30269</v>
      </c>
      <c r="R70" s="427">
        <f t="shared" si="11"/>
        <v>13969</v>
      </c>
      <c r="S70" s="427">
        <v>16300</v>
      </c>
      <c r="T70" s="427">
        <v>12562</v>
      </c>
      <c r="U70" s="438">
        <v>1339</v>
      </c>
      <c r="V70" s="439">
        <v>10</v>
      </c>
      <c r="W70" s="440">
        <v>10</v>
      </c>
      <c r="X70" s="440">
        <v>10</v>
      </c>
      <c r="Y70" s="441">
        <f t="shared" si="14"/>
        <v>30</v>
      </c>
      <c r="Z70" s="441">
        <v>6</v>
      </c>
      <c r="AA70" s="441">
        <v>6</v>
      </c>
      <c r="AB70" s="442">
        <f t="shared" si="15"/>
        <v>12</v>
      </c>
      <c r="AC70" s="436">
        <v>2019</v>
      </c>
      <c r="AD70" s="457">
        <f t="shared" si="13"/>
        <v>4</v>
      </c>
      <c r="AE70" s="443"/>
      <c r="AF70" s="435"/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760"/>
    </row>
    <row r="71" spans="1:43" x14ac:dyDescent="0.3">
      <c r="A71" s="605" t="s">
        <v>296</v>
      </c>
      <c r="B71" s="842" t="s">
        <v>389</v>
      </c>
      <c r="C71" s="435" t="s">
        <v>349</v>
      </c>
      <c r="D71" s="435" t="s">
        <v>90</v>
      </c>
      <c r="E71" s="435" t="s">
        <v>116</v>
      </c>
      <c r="F71" s="435" t="s">
        <v>129</v>
      </c>
      <c r="G71" s="435" t="s">
        <v>93</v>
      </c>
      <c r="H71" s="435" t="s">
        <v>71</v>
      </c>
      <c r="I71" s="435" t="s">
        <v>72</v>
      </c>
      <c r="J71" s="435" t="s">
        <v>73</v>
      </c>
      <c r="K71" s="435" t="s">
        <v>74</v>
      </c>
      <c r="L71" s="435" t="s">
        <v>205</v>
      </c>
      <c r="M71" s="435" t="s">
        <v>43</v>
      </c>
      <c r="N71" s="436" t="s">
        <v>365</v>
      </c>
      <c r="O71" s="437">
        <v>27258</v>
      </c>
      <c r="P71" s="427">
        <f t="shared" si="12"/>
        <v>7466</v>
      </c>
      <c r="Q71" s="427">
        <v>19792</v>
      </c>
      <c r="R71" s="427">
        <f t="shared" si="11"/>
        <v>12499</v>
      </c>
      <c r="S71" s="427">
        <v>7293</v>
      </c>
      <c r="T71" s="427">
        <v>9141</v>
      </c>
      <c r="U71" s="438">
        <v>650</v>
      </c>
      <c r="V71" s="439">
        <v>10</v>
      </c>
      <c r="W71" s="440">
        <v>10</v>
      </c>
      <c r="X71" s="440">
        <v>10</v>
      </c>
      <c r="Y71" s="441">
        <f t="shared" si="14"/>
        <v>30</v>
      </c>
      <c r="Z71" s="441">
        <v>7</v>
      </c>
      <c r="AA71" s="441">
        <v>7</v>
      </c>
      <c r="AB71" s="442">
        <f t="shared" si="15"/>
        <v>14</v>
      </c>
      <c r="AC71" s="436">
        <v>2019</v>
      </c>
      <c r="AD71" s="457">
        <f t="shared" si="13"/>
        <v>4</v>
      </c>
      <c r="AE71" s="443"/>
      <c r="AF71" s="435"/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760"/>
    </row>
    <row r="72" spans="1:43" x14ac:dyDescent="0.3">
      <c r="A72" s="605" t="s">
        <v>296</v>
      </c>
      <c r="B72" s="842" t="s">
        <v>390</v>
      </c>
      <c r="C72" s="435" t="s">
        <v>391</v>
      </c>
      <c r="D72" s="435" t="s">
        <v>204</v>
      </c>
      <c r="E72" s="435" t="s">
        <v>392</v>
      </c>
      <c r="F72" s="435" t="s">
        <v>92</v>
      </c>
      <c r="G72" s="435" t="s">
        <v>93</v>
      </c>
      <c r="H72" s="435" t="s">
        <v>71</v>
      </c>
      <c r="I72" s="435" t="s">
        <v>72</v>
      </c>
      <c r="J72" s="435" t="s">
        <v>73</v>
      </c>
      <c r="K72" s="435" t="s">
        <v>81</v>
      </c>
      <c r="L72" s="435" t="s">
        <v>82</v>
      </c>
      <c r="M72" s="435" t="s">
        <v>43</v>
      </c>
      <c r="N72" s="433" t="s">
        <v>97</v>
      </c>
      <c r="O72" s="458">
        <v>12657</v>
      </c>
      <c r="P72" s="427">
        <f t="shared" si="12"/>
        <v>5361</v>
      </c>
      <c r="Q72" s="441">
        <v>7296</v>
      </c>
      <c r="R72" s="427">
        <f t="shared" si="11"/>
        <v>3496</v>
      </c>
      <c r="S72" s="427">
        <v>3800</v>
      </c>
      <c r="T72" s="427">
        <v>2564</v>
      </c>
      <c r="U72" s="446"/>
      <c r="V72" s="439">
        <v>10</v>
      </c>
      <c r="W72" s="440">
        <v>10</v>
      </c>
      <c r="X72" s="440">
        <v>9</v>
      </c>
      <c r="Y72" s="441">
        <f t="shared" si="14"/>
        <v>29</v>
      </c>
      <c r="Z72" s="441">
        <v>4</v>
      </c>
      <c r="AA72" s="441">
        <v>7</v>
      </c>
      <c r="AB72" s="442">
        <f t="shared" si="15"/>
        <v>11</v>
      </c>
      <c r="AC72" s="436">
        <v>2019</v>
      </c>
      <c r="AD72" s="457">
        <f t="shared" si="13"/>
        <v>4</v>
      </c>
      <c r="AE72" s="443"/>
      <c r="AF72" s="435"/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760"/>
    </row>
    <row r="73" spans="1:43" x14ac:dyDescent="0.3">
      <c r="A73" s="607" t="s">
        <v>296</v>
      </c>
      <c r="B73" s="842" t="s">
        <v>393</v>
      </c>
      <c r="C73" s="435" t="s">
        <v>306</v>
      </c>
      <c r="D73" s="435" t="s">
        <v>90</v>
      </c>
      <c r="E73" s="435" t="s">
        <v>192</v>
      </c>
      <c r="F73" s="435" t="s">
        <v>92</v>
      </c>
      <c r="G73" s="435" t="s">
        <v>93</v>
      </c>
      <c r="H73" s="435" t="s">
        <v>71</v>
      </c>
      <c r="I73" s="435" t="s">
        <v>261</v>
      </c>
      <c r="J73" s="435" t="s">
        <v>281</v>
      </c>
      <c r="K73" s="435" t="s">
        <v>394</v>
      </c>
      <c r="L73" s="435" t="s">
        <v>395</v>
      </c>
      <c r="M73" s="435" t="s">
        <v>43</v>
      </c>
      <c r="N73" s="436" t="s">
        <v>97</v>
      </c>
      <c r="O73" s="437">
        <v>4389</v>
      </c>
      <c r="P73" s="427">
        <f t="shared" si="12"/>
        <v>2308</v>
      </c>
      <c r="Q73" s="427">
        <v>2081</v>
      </c>
      <c r="R73" s="427">
        <f t="shared" si="11"/>
        <v>2081</v>
      </c>
      <c r="S73" s="427">
        <v>0</v>
      </c>
      <c r="T73" s="440">
        <v>0</v>
      </c>
      <c r="U73" s="438">
        <v>0</v>
      </c>
      <c r="V73" s="439">
        <v>10</v>
      </c>
      <c r="W73" s="440">
        <v>10</v>
      </c>
      <c r="X73" s="440">
        <v>10</v>
      </c>
      <c r="Y73" s="441">
        <f t="shared" si="14"/>
        <v>30</v>
      </c>
      <c r="Z73" s="441">
        <v>10</v>
      </c>
      <c r="AA73" s="441">
        <v>8</v>
      </c>
      <c r="AB73" s="442">
        <f t="shared" si="15"/>
        <v>18</v>
      </c>
      <c r="AC73" s="436">
        <v>2021</v>
      </c>
      <c r="AD73" s="457">
        <f t="shared" si="13"/>
        <v>2</v>
      </c>
      <c r="AE73" s="443"/>
      <c r="AF73" s="435"/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760"/>
    </row>
    <row r="74" spans="1:43" x14ac:dyDescent="0.3">
      <c r="A74" s="607" t="s">
        <v>296</v>
      </c>
      <c r="B74" s="842" t="s">
        <v>396</v>
      </c>
      <c r="C74" s="435" t="s">
        <v>306</v>
      </c>
      <c r="D74" s="435" t="s">
        <v>90</v>
      </c>
      <c r="E74" s="435" t="s">
        <v>192</v>
      </c>
      <c r="F74" s="435" t="s">
        <v>92</v>
      </c>
      <c r="G74" s="435" t="s">
        <v>93</v>
      </c>
      <c r="H74" s="435" t="s">
        <v>71</v>
      </c>
      <c r="I74" s="435" t="s">
        <v>261</v>
      </c>
      <c r="J74" s="435" t="s">
        <v>281</v>
      </c>
      <c r="K74" s="435" t="s">
        <v>394</v>
      </c>
      <c r="L74" s="435" t="s">
        <v>395</v>
      </c>
      <c r="M74" s="435" t="s">
        <v>43</v>
      </c>
      <c r="N74" s="436" t="s">
        <v>97</v>
      </c>
      <c r="O74" s="437">
        <v>2903</v>
      </c>
      <c r="P74" s="427">
        <f t="shared" si="12"/>
        <v>1702</v>
      </c>
      <c r="Q74" s="427">
        <v>1201</v>
      </c>
      <c r="R74" s="427">
        <f t="shared" si="11"/>
        <v>1201</v>
      </c>
      <c r="S74" s="427">
        <v>0</v>
      </c>
      <c r="T74" s="440">
        <v>0</v>
      </c>
      <c r="U74" s="438">
        <v>0</v>
      </c>
      <c r="V74" s="439">
        <v>10</v>
      </c>
      <c r="W74" s="440">
        <v>10</v>
      </c>
      <c r="X74" s="440">
        <v>8</v>
      </c>
      <c r="Y74" s="441">
        <f t="shared" si="14"/>
        <v>28</v>
      </c>
      <c r="Z74" s="441">
        <v>8</v>
      </c>
      <c r="AA74" s="441">
        <v>7</v>
      </c>
      <c r="AB74" s="442">
        <f t="shared" si="15"/>
        <v>15</v>
      </c>
      <c r="AC74" s="436">
        <v>2021</v>
      </c>
      <c r="AD74" s="457">
        <f t="shared" si="13"/>
        <v>2</v>
      </c>
      <c r="AE74" s="443" t="s">
        <v>397</v>
      </c>
      <c r="AF74" s="435"/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760"/>
    </row>
    <row r="75" spans="1:43" x14ac:dyDescent="0.3">
      <c r="A75" s="607" t="s">
        <v>296</v>
      </c>
      <c r="B75" s="842" t="s">
        <v>398</v>
      </c>
      <c r="C75" s="457" t="s">
        <v>349</v>
      </c>
      <c r="D75" s="435" t="s">
        <v>90</v>
      </c>
      <c r="E75" s="457" t="s">
        <v>116</v>
      </c>
      <c r="F75" s="457" t="s">
        <v>92</v>
      </c>
      <c r="G75" s="457" t="s">
        <v>93</v>
      </c>
      <c r="H75" s="457" t="s">
        <v>71</v>
      </c>
      <c r="I75" s="457" t="s">
        <v>72</v>
      </c>
      <c r="J75" s="457" t="s">
        <v>109</v>
      </c>
      <c r="K75" s="457" t="s">
        <v>152</v>
      </c>
      <c r="L75" s="457" t="s">
        <v>399</v>
      </c>
      <c r="M75" s="457" t="s">
        <v>43</v>
      </c>
      <c r="N75" s="433" t="s">
        <v>97</v>
      </c>
      <c r="O75" s="458">
        <v>5586</v>
      </c>
      <c r="P75" s="427">
        <f t="shared" si="12"/>
        <v>3047</v>
      </c>
      <c r="Q75" s="441">
        <v>2539</v>
      </c>
      <c r="R75" s="427">
        <f t="shared" si="11"/>
        <v>2539</v>
      </c>
      <c r="S75" s="441">
        <v>0</v>
      </c>
      <c r="T75" s="459">
        <v>0</v>
      </c>
      <c r="U75" s="460">
        <v>0</v>
      </c>
      <c r="V75" s="461">
        <v>10</v>
      </c>
      <c r="W75" s="459">
        <v>10</v>
      </c>
      <c r="X75" s="459">
        <v>10</v>
      </c>
      <c r="Y75" s="441">
        <f t="shared" si="14"/>
        <v>30</v>
      </c>
      <c r="Z75" s="441">
        <v>8</v>
      </c>
      <c r="AA75" s="441">
        <v>8</v>
      </c>
      <c r="AB75" s="442">
        <f t="shared" si="15"/>
        <v>16</v>
      </c>
      <c r="AC75" s="433">
        <v>2021</v>
      </c>
      <c r="AD75" s="457">
        <f t="shared" si="13"/>
        <v>2</v>
      </c>
      <c r="AE75" s="462"/>
      <c r="AF75" s="766"/>
      <c r="AG75" s="457"/>
      <c r="AH75" s="457"/>
      <c r="AI75" s="457"/>
      <c r="AJ75" s="457"/>
      <c r="AK75" s="457"/>
      <c r="AL75" s="457"/>
      <c r="AM75" s="457"/>
      <c r="AN75" s="457"/>
      <c r="AO75" s="457"/>
      <c r="AP75" s="457"/>
      <c r="AQ75" s="767"/>
    </row>
    <row r="76" spans="1:43" x14ac:dyDescent="0.3">
      <c r="A76" s="607" t="s">
        <v>296</v>
      </c>
      <c r="B76" s="842" t="s">
        <v>400</v>
      </c>
      <c r="C76" s="435" t="s">
        <v>349</v>
      </c>
      <c r="D76" s="435" t="s">
        <v>90</v>
      </c>
      <c r="E76" s="435" t="s">
        <v>116</v>
      </c>
      <c r="F76" s="435" t="s">
        <v>107</v>
      </c>
      <c r="G76" s="435" t="s">
        <v>93</v>
      </c>
      <c r="H76" s="435" t="s">
        <v>71</v>
      </c>
      <c r="I76" s="435" t="s">
        <v>72</v>
      </c>
      <c r="J76" s="435" t="s">
        <v>73</v>
      </c>
      <c r="K76" s="435" t="s">
        <v>94</v>
      </c>
      <c r="L76" s="435" t="s">
        <v>239</v>
      </c>
      <c r="M76" s="435" t="s">
        <v>43</v>
      </c>
      <c r="N76" s="436" t="s">
        <v>97</v>
      </c>
      <c r="O76" s="437">
        <v>22899</v>
      </c>
      <c r="P76" s="427">
        <f t="shared" si="12"/>
        <v>14099</v>
      </c>
      <c r="Q76" s="427">
        <v>8800</v>
      </c>
      <c r="R76" s="427">
        <f t="shared" si="11"/>
        <v>8800</v>
      </c>
      <c r="S76" s="427">
        <v>0</v>
      </c>
      <c r="T76" s="440">
        <v>0</v>
      </c>
      <c r="U76" s="438">
        <v>0</v>
      </c>
      <c r="V76" s="439">
        <v>10</v>
      </c>
      <c r="W76" s="440">
        <v>10</v>
      </c>
      <c r="X76" s="440">
        <v>10</v>
      </c>
      <c r="Y76" s="441">
        <f t="shared" si="14"/>
        <v>30</v>
      </c>
      <c r="Z76" s="441">
        <v>7</v>
      </c>
      <c r="AA76" s="441">
        <v>5</v>
      </c>
      <c r="AB76" s="442">
        <f t="shared" si="15"/>
        <v>12</v>
      </c>
      <c r="AC76" s="436">
        <v>2021</v>
      </c>
      <c r="AD76" s="457">
        <f t="shared" si="13"/>
        <v>2</v>
      </c>
      <c r="AE76" s="443"/>
      <c r="AF76" s="761"/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760"/>
    </row>
    <row r="77" spans="1:43" x14ac:dyDescent="0.3">
      <c r="A77" s="607" t="s">
        <v>296</v>
      </c>
      <c r="B77" s="842" t="s">
        <v>401</v>
      </c>
      <c r="C77" s="435" t="s">
        <v>316</v>
      </c>
      <c r="D77" s="435" t="s">
        <v>90</v>
      </c>
      <c r="E77" s="435" t="s">
        <v>198</v>
      </c>
      <c r="F77" s="435" t="s">
        <v>92</v>
      </c>
      <c r="G77" s="435" t="s">
        <v>199</v>
      </c>
      <c r="H77" s="435" t="s">
        <v>71</v>
      </c>
      <c r="I77" s="435" t="s">
        <v>72</v>
      </c>
      <c r="J77" s="435" t="s">
        <v>73</v>
      </c>
      <c r="K77" s="435" t="s">
        <v>94</v>
      </c>
      <c r="L77" s="435" t="s">
        <v>239</v>
      </c>
      <c r="M77" s="435" t="s">
        <v>43</v>
      </c>
      <c r="N77" s="436" t="s">
        <v>97</v>
      </c>
      <c r="O77" s="437">
        <v>9285</v>
      </c>
      <c r="P77" s="427">
        <f t="shared" si="12"/>
        <v>5987</v>
      </c>
      <c r="Q77" s="427">
        <v>3298</v>
      </c>
      <c r="R77" s="427">
        <f t="shared" si="11"/>
        <v>3298</v>
      </c>
      <c r="S77" s="427">
        <v>0</v>
      </c>
      <c r="T77" s="440">
        <v>0</v>
      </c>
      <c r="U77" s="446">
        <v>0</v>
      </c>
      <c r="V77" s="439">
        <v>10</v>
      </c>
      <c r="W77" s="440">
        <v>10</v>
      </c>
      <c r="X77" s="440">
        <v>9</v>
      </c>
      <c r="Y77" s="441">
        <f t="shared" si="14"/>
        <v>29</v>
      </c>
      <c r="Z77" s="441">
        <v>7</v>
      </c>
      <c r="AA77" s="441">
        <v>7</v>
      </c>
      <c r="AB77" s="442">
        <f t="shared" si="15"/>
        <v>14</v>
      </c>
      <c r="AC77" s="436">
        <v>2021</v>
      </c>
      <c r="AD77" s="457">
        <f t="shared" si="13"/>
        <v>2</v>
      </c>
      <c r="AE77" s="443" t="s">
        <v>402</v>
      </c>
      <c r="AF77" s="761"/>
      <c r="AG77" s="768"/>
      <c r="AH77" s="435"/>
      <c r="AI77" s="435"/>
      <c r="AJ77" s="761"/>
      <c r="AK77" s="435"/>
      <c r="AL77" s="435"/>
      <c r="AM77" s="435"/>
      <c r="AN77" s="435"/>
      <c r="AO77" s="435"/>
      <c r="AP77" s="435"/>
      <c r="AQ77" s="760"/>
    </row>
    <row r="78" spans="1:43" x14ac:dyDescent="0.3">
      <c r="A78" s="607" t="s">
        <v>296</v>
      </c>
      <c r="B78" s="842" t="s">
        <v>403</v>
      </c>
      <c r="C78" s="435" t="s">
        <v>391</v>
      </c>
      <c r="D78" s="435" t="s">
        <v>204</v>
      </c>
      <c r="E78" s="435" t="s">
        <v>404</v>
      </c>
      <c r="F78" s="435" t="s">
        <v>92</v>
      </c>
      <c r="G78" s="435" t="s">
        <v>199</v>
      </c>
      <c r="H78" s="435" t="s">
        <v>71</v>
      </c>
      <c r="I78" s="435" t="s">
        <v>72</v>
      </c>
      <c r="J78" s="435" t="s">
        <v>73</v>
      </c>
      <c r="K78" s="435" t="s">
        <v>94</v>
      </c>
      <c r="L78" s="435" t="s">
        <v>216</v>
      </c>
      <c r="M78" s="435" t="s">
        <v>43</v>
      </c>
      <c r="N78" s="436" t="s">
        <v>97</v>
      </c>
      <c r="O78" s="437">
        <v>4329</v>
      </c>
      <c r="P78" s="427">
        <f t="shared" si="12"/>
        <v>2735</v>
      </c>
      <c r="Q78" s="427">
        <v>1594</v>
      </c>
      <c r="R78" s="427">
        <f t="shared" si="11"/>
        <v>1594</v>
      </c>
      <c r="S78" s="427">
        <v>0</v>
      </c>
      <c r="T78" s="440">
        <v>0</v>
      </c>
      <c r="U78" s="446">
        <v>0</v>
      </c>
      <c r="V78" s="439">
        <v>10</v>
      </c>
      <c r="W78" s="440">
        <v>10</v>
      </c>
      <c r="X78" s="440">
        <v>10</v>
      </c>
      <c r="Y78" s="441">
        <f t="shared" si="14"/>
        <v>30</v>
      </c>
      <c r="Z78" s="441">
        <v>10</v>
      </c>
      <c r="AA78" s="441">
        <v>10</v>
      </c>
      <c r="AB78" s="442">
        <f t="shared" si="15"/>
        <v>20</v>
      </c>
      <c r="AC78" s="436">
        <v>2021</v>
      </c>
      <c r="AD78" s="457">
        <f t="shared" si="13"/>
        <v>2</v>
      </c>
      <c r="AE78" s="443"/>
      <c r="AF78" s="761"/>
      <c r="AG78" s="768"/>
      <c r="AH78" s="435"/>
      <c r="AI78" s="435"/>
      <c r="AJ78" s="761"/>
      <c r="AK78" s="435"/>
      <c r="AL78" s="435"/>
      <c r="AM78" s="435"/>
      <c r="AN78" s="435"/>
      <c r="AO78" s="435"/>
      <c r="AP78" s="435"/>
      <c r="AQ78" s="760"/>
    </row>
    <row r="79" spans="1:43" x14ac:dyDescent="0.3">
      <c r="A79" s="607" t="s">
        <v>296</v>
      </c>
      <c r="B79" s="842" t="s">
        <v>405</v>
      </c>
      <c r="C79" s="457" t="s">
        <v>406</v>
      </c>
      <c r="D79" s="457" t="s">
        <v>105</v>
      </c>
      <c r="E79" s="457" t="s">
        <v>106</v>
      </c>
      <c r="F79" s="457" t="s">
        <v>107</v>
      </c>
      <c r="G79" s="457" t="s">
        <v>108</v>
      </c>
      <c r="H79" s="457" t="s">
        <v>407</v>
      </c>
      <c r="I79" s="457" t="s">
        <v>137</v>
      </c>
      <c r="J79" s="457" t="s">
        <v>408</v>
      </c>
      <c r="K79" s="457" t="s">
        <v>409</v>
      </c>
      <c r="L79" s="457"/>
      <c r="M79" s="457" t="s">
        <v>410</v>
      </c>
      <c r="N79" s="433" t="s">
        <v>180</v>
      </c>
      <c r="O79" s="458">
        <v>15280</v>
      </c>
      <c r="P79" s="427">
        <f t="shared" si="12"/>
        <v>8160</v>
      </c>
      <c r="Q79" s="441">
        <v>7120</v>
      </c>
      <c r="R79" s="441">
        <f t="shared" si="11"/>
        <v>7120</v>
      </c>
      <c r="S79" s="441">
        <v>0</v>
      </c>
      <c r="T79" s="459">
        <v>0</v>
      </c>
      <c r="U79" s="463">
        <v>0</v>
      </c>
      <c r="V79" s="461">
        <v>10</v>
      </c>
      <c r="W79" s="459">
        <v>10</v>
      </c>
      <c r="X79" s="459">
        <v>10</v>
      </c>
      <c r="Y79" s="441">
        <f t="shared" si="14"/>
        <v>30</v>
      </c>
      <c r="Z79" s="441">
        <v>10</v>
      </c>
      <c r="AA79" s="441">
        <v>10</v>
      </c>
      <c r="AB79" s="442">
        <f t="shared" si="15"/>
        <v>20</v>
      </c>
      <c r="AC79" s="433">
        <v>2021</v>
      </c>
      <c r="AD79" s="457">
        <f t="shared" si="13"/>
        <v>2</v>
      </c>
      <c r="AE79" s="462" t="s">
        <v>411</v>
      </c>
      <c r="AF79" s="457"/>
      <c r="AG79" s="457"/>
      <c r="AH79" s="457"/>
      <c r="AI79" s="457"/>
      <c r="AJ79" s="457"/>
      <c r="AK79" s="457"/>
      <c r="AL79" s="457"/>
      <c r="AM79" s="457"/>
      <c r="AN79" s="457"/>
      <c r="AO79" s="457"/>
      <c r="AP79" s="457" t="s">
        <v>267</v>
      </c>
      <c r="AQ79" s="767" t="s">
        <v>412</v>
      </c>
    </row>
    <row r="80" spans="1:43" x14ac:dyDescent="0.3">
      <c r="A80" s="605" t="s">
        <v>296</v>
      </c>
      <c r="B80" s="842" t="s">
        <v>413</v>
      </c>
      <c r="C80" s="435" t="s">
        <v>298</v>
      </c>
      <c r="D80" s="435" t="s">
        <v>105</v>
      </c>
      <c r="E80" s="435" t="s">
        <v>106</v>
      </c>
      <c r="F80" s="435" t="s">
        <v>107</v>
      </c>
      <c r="G80" s="435" t="s">
        <v>108</v>
      </c>
      <c r="H80" s="435" t="s">
        <v>71</v>
      </c>
      <c r="I80" s="435" t="s">
        <v>72</v>
      </c>
      <c r="J80" s="435" t="s">
        <v>368</v>
      </c>
      <c r="K80" s="435" t="s">
        <v>414</v>
      </c>
      <c r="L80" s="435"/>
      <c r="M80" s="435"/>
      <c r="N80" s="436" t="s">
        <v>415</v>
      </c>
      <c r="O80" s="437">
        <v>7874</v>
      </c>
      <c r="P80" s="427">
        <f t="shared" si="12"/>
        <v>7874</v>
      </c>
      <c r="Q80" s="440"/>
      <c r="R80" s="440"/>
      <c r="S80" s="440"/>
      <c r="T80" s="440"/>
      <c r="U80" s="446"/>
      <c r="V80" s="439">
        <v>10</v>
      </c>
      <c r="W80" s="440">
        <v>10</v>
      </c>
      <c r="X80" s="440">
        <v>10</v>
      </c>
      <c r="Y80" s="440">
        <f t="shared" si="14"/>
        <v>30</v>
      </c>
      <c r="Z80" s="440">
        <v>7</v>
      </c>
      <c r="AA80" s="440">
        <v>6</v>
      </c>
      <c r="AB80" s="464">
        <f t="shared" si="15"/>
        <v>13</v>
      </c>
      <c r="AC80" s="436">
        <v>2021</v>
      </c>
      <c r="AD80" s="457">
        <f t="shared" si="13"/>
        <v>2</v>
      </c>
      <c r="AE80" s="443"/>
      <c r="AF80" s="757"/>
      <c r="AG80" s="757"/>
      <c r="AH80" s="757"/>
      <c r="AI80" s="757"/>
      <c r="AJ80" s="757"/>
      <c r="AK80" s="757"/>
      <c r="AL80" s="757"/>
      <c r="AM80" s="757"/>
      <c r="AN80" s="757"/>
      <c r="AO80" s="757"/>
      <c r="AP80" s="757"/>
      <c r="AQ80" s="765"/>
    </row>
    <row r="81" spans="1:43" x14ac:dyDescent="0.3">
      <c r="A81" s="605" t="s">
        <v>296</v>
      </c>
      <c r="B81" s="842" t="s">
        <v>416</v>
      </c>
      <c r="C81" s="435" t="s">
        <v>298</v>
      </c>
      <c r="D81" s="435" t="s">
        <v>105</v>
      </c>
      <c r="E81" s="435" t="s">
        <v>106</v>
      </c>
      <c r="F81" s="435" t="s">
        <v>107</v>
      </c>
      <c r="G81" s="435" t="s">
        <v>108</v>
      </c>
      <c r="H81" s="435" t="s">
        <v>71</v>
      </c>
      <c r="I81" s="435" t="s">
        <v>72</v>
      </c>
      <c r="J81" s="435" t="s">
        <v>368</v>
      </c>
      <c r="K81" s="435" t="s">
        <v>414</v>
      </c>
      <c r="L81" s="435"/>
      <c r="M81" s="435"/>
      <c r="N81" s="436" t="s">
        <v>415</v>
      </c>
      <c r="O81" s="437">
        <v>5824</v>
      </c>
      <c r="P81" s="427">
        <f t="shared" si="12"/>
        <v>5824</v>
      </c>
      <c r="Q81" s="440"/>
      <c r="R81" s="440"/>
      <c r="S81" s="440"/>
      <c r="T81" s="440"/>
      <c r="U81" s="446"/>
      <c r="V81" s="439">
        <v>10</v>
      </c>
      <c r="W81" s="440">
        <v>10</v>
      </c>
      <c r="X81" s="440">
        <v>10</v>
      </c>
      <c r="Y81" s="440">
        <f t="shared" si="14"/>
        <v>30</v>
      </c>
      <c r="Z81" s="440">
        <v>9</v>
      </c>
      <c r="AA81" s="440">
        <v>5</v>
      </c>
      <c r="AB81" s="464">
        <f t="shared" si="15"/>
        <v>14</v>
      </c>
      <c r="AC81" s="436">
        <v>2021</v>
      </c>
      <c r="AD81" s="457">
        <f t="shared" si="13"/>
        <v>2</v>
      </c>
      <c r="AE81" s="443"/>
      <c r="AF81" s="757"/>
      <c r="AG81" s="757"/>
      <c r="AH81" s="757"/>
      <c r="AI81" s="757"/>
      <c r="AJ81" s="757"/>
      <c r="AK81" s="757"/>
      <c r="AL81" s="757"/>
      <c r="AM81" s="757"/>
      <c r="AN81" s="757"/>
      <c r="AO81" s="757"/>
      <c r="AP81" s="757"/>
      <c r="AQ81" s="765"/>
    </row>
    <row r="82" spans="1:43" x14ac:dyDescent="0.3">
      <c r="A82" s="605" t="s">
        <v>296</v>
      </c>
      <c r="B82" s="842" t="s">
        <v>417</v>
      </c>
      <c r="C82" s="435" t="s">
        <v>316</v>
      </c>
      <c r="D82" s="435" t="s">
        <v>90</v>
      </c>
      <c r="E82" s="435" t="s">
        <v>192</v>
      </c>
      <c r="F82" s="435" t="s">
        <v>92</v>
      </c>
      <c r="G82" s="435" t="s">
        <v>93</v>
      </c>
      <c r="H82" s="435" t="s">
        <v>71</v>
      </c>
      <c r="I82" s="435" t="s">
        <v>72</v>
      </c>
      <c r="J82" s="435" t="s">
        <v>368</v>
      </c>
      <c r="K82" s="457" t="s">
        <v>254</v>
      </c>
      <c r="L82" s="435" t="s">
        <v>418</v>
      </c>
      <c r="M82" s="435" t="s">
        <v>43</v>
      </c>
      <c r="N82" s="436" t="s">
        <v>97</v>
      </c>
      <c r="O82" s="437">
        <v>13028</v>
      </c>
      <c r="P82" s="427">
        <f t="shared" si="12"/>
        <v>13028</v>
      </c>
      <c r="Q82" s="440">
        <v>0</v>
      </c>
      <c r="R82" s="440"/>
      <c r="S82" s="440"/>
      <c r="T82" s="440"/>
      <c r="U82" s="446"/>
      <c r="V82" s="439">
        <v>10</v>
      </c>
      <c r="W82" s="440">
        <v>10</v>
      </c>
      <c r="X82" s="440">
        <v>10</v>
      </c>
      <c r="Y82" s="440">
        <f>SUM(V82:X82)</f>
        <v>30</v>
      </c>
      <c r="Z82" s="440">
        <v>4</v>
      </c>
      <c r="AA82" s="440">
        <v>3</v>
      </c>
      <c r="AB82" s="464">
        <f t="shared" si="15"/>
        <v>7</v>
      </c>
      <c r="AC82" s="436">
        <v>2022</v>
      </c>
      <c r="AD82" s="457">
        <f t="shared" si="13"/>
        <v>1</v>
      </c>
      <c r="AE82" s="443" t="s">
        <v>419</v>
      </c>
      <c r="AF82" s="757"/>
      <c r="AG82" s="757"/>
      <c r="AH82" s="757"/>
      <c r="AI82" s="757"/>
      <c r="AJ82" s="757"/>
      <c r="AK82" s="757"/>
      <c r="AL82" s="757"/>
      <c r="AM82" s="757"/>
      <c r="AN82" s="757"/>
      <c r="AO82" s="757"/>
      <c r="AP82" s="757"/>
      <c r="AQ82" s="765"/>
    </row>
    <row r="83" spans="1:43" x14ac:dyDescent="0.3">
      <c r="A83" s="605" t="s">
        <v>296</v>
      </c>
      <c r="B83" s="842" t="s">
        <v>420</v>
      </c>
      <c r="C83" s="435" t="s">
        <v>316</v>
      </c>
      <c r="D83" s="435" t="s">
        <v>90</v>
      </c>
      <c r="E83" s="435" t="s">
        <v>198</v>
      </c>
      <c r="F83" s="435" t="s">
        <v>92</v>
      </c>
      <c r="G83" s="435" t="s">
        <v>199</v>
      </c>
      <c r="H83" s="435" t="s">
        <v>71</v>
      </c>
      <c r="I83" s="435" t="s">
        <v>72</v>
      </c>
      <c r="J83" s="435" t="s">
        <v>73</v>
      </c>
      <c r="K83" s="435" t="s">
        <v>94</v>
      </c>
      <c r="L83" s="435" t="s">
        <v>421</v>
      </c>
      <c r="M83" s="435" t="s">
        <v>43</v>
      </c>
      <c r="N83" s="436" t="s">
        <v>97</v>
      </c>
      <c r="O83" s="437">
        <v>2947</v>
      </c>
      <c r="P83" s="427">
        <f t="shared" si="12"/>
        <v>2947</v>
      </c>
      <c r="Q83" s="440"/>
      <c r="R83" s="440"/>
      <c r="S83" s="440"/>
      <c r="T83" s="440"/>
      <c r="U83" s="446"/>
      <c r="V83" s="439">
        <v>10</v>
      </c>
      <c r="W83" s="440">
        <v>10</v>
      </c>
      <c r="X83" s="440">
        <v>10</v>
      </c>
      <c r="Y83" s="440">
        <f>SUM(V83:X83)</f>
        <v>30</v>
      </c>
      <c r="Z83" s="440">
        <v>9</v>
      </c>
      <c r="AA83" s="440">
        <v>9</v>
      </c>
      <c r="AB83" s="464">
        <f t="shared" si="15"/>
        <v>18</v>
      </c>
      <c r="AC83" s="436">
        <v>2022</v>
      </c>
      <c r="AD83" s="457">
        <f t="shared" si="13"/>
        <v>1</v>
      </c>
      <c r="AE83" s="443"/>
      <c r="AF83" s="757"/>
      <c r="AG83" s="757"/>
      <c r="AH83" s="757"/>
      <c r="AI83" s="757"/>
      <c r="AJ83" s="757"/>
      <c r="AK83" s="757"/>
      <c r="AL83" s="757"/>
      <c r="AM83" s="757"/>
      <c r="AN83" s="757"/>
      <c r="AO83" s="757"/>
      <c r="AP83" s="757"/>
      <c r="AQ83" s="765"/>
    </row>
    <row r="84" spans="1:43" x14ac:dyDescent="0.3">
      <c r="A84" s="608" t="s">
        <v>422</v>
      </c>
      <c r="B84" s="849" t="s">
        <v>701</v>
      </c>
      <c r="C84" s="465" t="s">
        <v>349</v>
      </c>
      <c r="D84" s="465" t="s">
        <v>90</v>
      </c>
      <c r="E84" s="465" t="s">
        <v>116</v>
      </c>
      <c r="F84" s="465" t="s">
        <v>423</v>
      </c>
      <c r="G84" s="465" t="s">
        <v>93</v>
      </c>
      <c r="H84" s="465" t="s">
        <v>71</v>
      </c>
      <c r="I84" s="465" t="s">
        <v>172</v>
      </c>
      <c r="J84" s="465" t="s">
        <v>173</v>
      </c>
      <c r="K84" s="465" t="s">
        <v>174</v>
      </c>
      <c r="L84" s="465" t="s">
        <v>175</v>
      </c>
      <c r="M84" s="465" t="s">
        <v>43</v>
      </c>
      <c r="N84" s="466" t="s">
        <v>97</v>
      </c>
      <c r="O84" s="467">
        <v>70818</v>
      </c>
      <c r="P84" s="468">
        <f t="shared" ref="P84:P102" si="16">O84-Q84</f>
        <v>3057</v>
      </c>
      <c r="Q84" s="468">
        <v>67761</v>
      </c>
      <c r="R84" s="468">
        <f>SUM(Q84-S84)</f>
        <v>4992</v>
      </c>
      <c r="S84" s="468">
        <v>62769</v>
      </c>
      <c r="T84" s="468">
        <v>3716</v>
      </c>
      <c r="U84" s="469">
        <v>6034</v>
      </c>
      <c r="V84" s="470">
        <v>8</v>
      </c>
      <c r="W84" s="471">
        <v>4</v>
      </c>
      <c r="X84" s="471">
        <v>2</v>
      </c>
      <c r="Y84" s="472">
        <f t="shared" ref="Y84:Y102" si="17">SUM(V84+X84+W84)</f>
        <v>14</v>
      </c>
      <c r="Z84" s="472">
        <v>6</v>
      </c>
      <c r="AA84" s="472">
        <v>6</v>
      </c>
      <c r="AB84" s="473">
        <f t="shared" si="15"/>
        <v>12</v>
      </c>
      <c r="AC84" s="466">
        <v>2011</v>
      </c>
      <c r="AD84" s="684">
        <f t="shared" si="13"/>
        <v>12</v>
      </c>
      <c r="AE84" s="474" t="s">
        <v>424</v>
      </c>
      <c r="AF84" s="465"/>
      <c r="AG84" s="465"/>
      <c r="AH84" s="465"/>
      <c r="AI84" s="465"/>
      <c r="AJ84" s="465"/>
      <c r="AK84" s="465"/>
      <c r="AL84" s="465"/>
      <c r="AM84" s="465"/>
      <c r="AN84" s="465"/>
      <c r="AO84" s="465"/>
      <c r="AP84" s="769">
        <v>22000</v>
      </c>
      <c r="AQ84" s="770"/>
    </row>
    <row r="85" spans="1:43" x14ac:dyDescent="0.3">
      <c r="A85" s="590" t="s">
        <v>425</v>
      </c>
      <c r="B85" s="800" t="s">
        <v>702</v>
      </c>
      <c r="C85" s="346" t="s">
        <v>122</v>
      </c>
      <c r="D85" s="346" t="s">
        <v>68</v>
      </c>
      <c r="E85" s="346" t="s">
        <v>122</v>
      </c>
      <c r="F85" s="346"/>
      <c r="G85" s="346" t="s">
        <v>224</v>
      </c>
      <c r="H85" s="346" t="s">
        <v>71</v>
      </c>
      <c r="I85" s="346" t="s">
        <v>72</v>
      </c>
      <c r="J85" s="346" t="s">
        <v>73</v>
      </c>
      <c r="K85" s="346" t="s">
        <v>94</v>
      </c>
      <c r="L85" s="346" t="s">
        <v>225</v>
      </c>
      <c r="M85" s="346" t="s">
        <v>43</v>
      </c>
      <c r="N85" s="357"/>
      <c r="O85" s="348"/>
      <c r="P85" s="349">
        <f t="shared" si="16"/>
        <v>0</v>
      </c>
      <c r="Q85" s="350"/>
      <c r="R85" s="349">
        <f>SUM(Q85-S85)</f>
        <v>0</v>
      </c>
      <c r="S85" s="350"/>
      <c r="T85" s="350"/>
      <c r="U85" s="370"/>
      <c r="V85" s="358">
        <v>5</v>
      </c>
      <c r="W85" s="350"/>
      <c r="X85" s="350">
        <v>5</v>
      </c>
      <c r="Y85" s="355">
        <f t="shared" si="17"/>
        <v>10</v>
      </c>
      <c r="Z85" s="355"/>
      <c r="AA85" s="355">
        <v>4</v>
      </c>
      <c r="AB85" s="356">
        <f t="shared" si="15"/>
        <v>4</v>
      </c>
      <c r="AC85" s="357">
        <v>2009</v>
      </c>
      <c r="AD85" s="387">
        <f t="shared" si="13"/>
        <v>14</v>
      </c>
      <c r="AE85" s="359"/>
      <c r="AF85" s="771"/>
      <c r="AG85" s="772"/>
      <c r="AH85" s="346"/>
      <c r="AI85" s="346"/>
      <c r="AJ85" s="346"/>
      <c r="AK85" s="346"/>
      <c r="AL85" s="346"/>
      <c r="AM85" s="346"/>
      <c r="AN85" s="346"/>
      <c r="AO85" s="346"/>
      <c r="AP85" s="346"/>
      <c r="AQ85" s="721"/>
    </row>
    <row r="86" spans="1:43" x14ac:dyDescent="0.3">
      <c r="A86" s="593" t="s">
        <v>427</v>
      </c>
      <c r="B86" s="800" t="s">
        <v>428</v>
      </c>
      <c r="C86" s="387" t="s">
        <v>122</v>
      </c>
      <c r="D86" s="387" t="s">
        <v>68</v>
      </c>
      <c r="E86" s="387" t="s">
        <v>122</v>
      </c>
      <c r="F86" s="387"/>
      <c r="G86" s="387" t="s">
        <v>224</v>
      </c>
      <c r="H86" s="387" t="s">
        <v>71</v>
      </c>
      <c r="I86" s="387" t="s">
        <v>72</v>
      </c>
      <c r="J86" s="387" t="s">
        <v>73</v>
      </c>
      <c r="K86" s="387" t="s">
        <v>94</v>
      </c>
      <c r="L86" s="387" t="s">
        <v>225</v>
      </c>
      <c r="M86" s="387" t="s">
        <v>43</v>
      </c>
      <c r="N86" s="347"/>
      <c r="O86" s="398"/>
      <c r="P86" s="349">
        <f t="shared" si="16"/>
        <v>0</v>
      </c>
      <c r="Q86" s="354"/>
      <c r="R86" s="349">
        <f>SUM(Q86-S86)</f>
        <v>0</v>
      </c>
      <c r="S86" s="349">
        <v>0</v>
      </c>
      <c r="T86" s="350">
        <v>0</v>
      </c>
      <c r="U86" s="370">
        <v>0</v>
      </c>
      <c r="V86" s="353">
        <v>10</v>
      </c>
      <c r="W86" s="354"/>
      <c r="X86" s="354">
        <v>10</v>
      </c>
      <c r="Y86" s="355">
        <f t="shared" si="17"/>
        <v>20</v>
      </c>
      <c r="Z86" s="355"/>
      <c r="AA86" s="355">
        <v>10</v>
      </c>
      <c r="AB86" s="356">
        <f t="shared" si="15"/>
        <v>10</v>
      </c>
      <c r="AC86" s="347">
        <v>2021</v>
      </c>
      <c r="AD86" s="387">
        <f t="shared" si="13"/>
        <v>2</v>
      </c>
      <c r="AE86" s="399"/>
      <c r="AF86" s="387"/>
      <c r="AG86" s="387"/>
      <c r="AH86" s="387"/>
      <c r="AI86" s="387"/>
      <c r="AJ86" s="387"/>
      <c r="AK86" s="387"/>
      <c r="AL86" s="387"/>
      <c r="AM86" s="387"/>
      <c r="AN86" s="387"/>
      <c r="AO86" s="387"/>
      <c r="AP86" s="387"/>
      <c r="AQ86" s="712"/>
    </row>
    <row r="87" spans="1:43" x14ac:dyDescent="0.3">
      <c r="A87" s="590" t="s">
        <v>429</v>
      </c>
      <c r="B87" s="800" t="s">
        <v>430</v>
      </c>
      <c r="C87" s="346" t="s">
        <v>249</v>
      </c>
      <c r="D87" s="346" t="s">
        <v>68</v>
      </c>
      <c r="E87" s="346" t="s">
        <v>250</v>
      </c>
      <c r="F87" s="346"/>
      <c r="G87" s="346" t="s">
        <v>235</v>
      </c>
      <c r="H87" s="346" t="s">
        <v>71</v>
      </c>
      <c r="I87" s="346" t="s">
        <v>72</v>
      </c>
      <c r="J87" s="346" t="s">
        <v>73</v>
      </c>
      <c r="K87" s="346" t="s">
        <v>94</v>
      </c>
      <c r="L87" s="346" t="s">
        <v>146</v>
      </c>
      <c r="M87" s="346" t="s">
        <v>43</v>
      </c>
      <c r="N87" s="357"/>
      <c r="O87" s="348">
        <v>1671</v>
      </c>
      <c r="P87" s="349">
        <f t="shared" si="16"/>
        <v>548</v>
      </c>
      <c r="Q87" s="349">
        <v>1123</v>
      </c>
      <c r="R87" s="349">
        <f>SUM(Q87-S87)</f>
        <v>589</v>
      </c>
      <c r="S87" s="350">
        <v>534</v>
      </c>
      <c r="T87" s="350"/>
      <c r="U87" s="370"/>
      <c r="V87" s="358">
        <v>10</v>
      </c>
      <c r="W87" s="350"/>
      <c r="X87" s="350">
        <v>10</v>
      </c>
      <c r="Y87" s="355">
        <f t="shared" si="17"/>
        <v>20</v>
      </c>
      <c r="Z87" s="355"/>
      <c r="AA87" s="355">
        <v>9</v>
      </c>
      <c r="AB87" s="356">
        <f t="shared" si="15"/>
        <v>9</v>
      </c>
      <c r="AC87" s="357">
        <v>2019</v>
      </c>
      <c r="AD87" s="387">
        <f t="shared" si="13"/>
        <v>4</v>
      </c>
      <c r="AE87" s="359"/>
      <c r="AF87" s="346"/>
      <c r="AG87" s="346"/>
      <c r="AH87" s="736"/>
      <c r="AI87" s="346"/>
      <c r="AJ87" s="346"/>
      <c r="AK87" s="346"/>
      <c r="AL87" s="346"/>
      <c r="AM87" s="346"/>
      <c r="AN87" s="346"/>
      <c r="AO87" s="346"/>
      <c r="AP87" s="346"/>
      <c r="AQ87" s="721"/>
    </row>
    <row r="88" spans="1:43" x14ac:dyDescent="0.3">
      <c r="A88" s="590" t="s">
        <v>431</v>
      </c>
      <c r="B88" s="800" t="s">
        <v>432</v>
      </c>
      <c r="C88" s="346" t="s">
        <v>433</v>
      </c>
      <c r="D88" s="346" t="s">
        <v>68</v>
      </c>
      <c r="E88" s="346" t="s">
        <v>122</v>
      </c>
      <c r="F88" s="346"/>
      <c r="G88" s="346" t="s">
        <v>434</v>
      </c>
      <c r="H88" s="346" t="s">
        <v>71</v>
      </c>
      <c r="I88" s="346" t="s">
        <v>72</v>
      </c>
      <c r="J88" s="346" t="s">
        <v>73</v>
      </c>
      <c r="K88" s="346" t="s">
        <v>81</v>
      </c>
      <c r="L88" s="346" t="s">
        <v>82</v>
      </c>
      <c r="M88" s="346" t="s">
        <v>43</v>
      </c>
      <c r="N88" s="357"/>
      <c r="O88" s="348"/>
      <c r="P88" s="349">
        <f t="shared" si="16"/>
        <v>0</v>
      </c>
      <c r="Q88" s="350"/>
      <c r="R88" s="349">
        <f>SUM(Q88-S88)</f>
        <v>0</v>
      </c>
      <c r="S88" s="350"/>
      <c r="T88" s="350"/>
      <c r="U88" s="370"/>
      <c r="V88" s="358">
        <v>9</v>
      </c>
      <c r="W88" s="350"/>
      <c r="X88" s="350">
        <v>9</v>
      </c>
      <c r="Y88" s="355">
        <f t="shared" si="17"/>
        <v>18</v>
      </c>
      <c r="Z88" s="355"/>
      <c r="AA88" s="355">
        <v>10</v>
      </c>
      <c r="AB88" s="356">
        <f t="shared" si="15"/>
        <v>10</v>
      </c>
      <c r="AC88" s="357">
        <v>2009</v>
      </c>
      <c r="AD88" s="387">
        <f t="shared" si="13"/>
        <v>14</v>
      </c>
      <c r="AE88" s="359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721"/>
    </row>
    <row r="89" spans="1:43" x14ac:dyDescent="0.3">
      <c r="A89" s="590" t="s">
        <v>435</v>
      </c>
      <c r="B89" s="800" t="s">
        <v>436</v>
      </c>
      <c r="C89" s="346" t="s">
        <v>144</v>
      </c>
      <c r="D89" s="346" t="s">
        <v>68</v>
      </c>
      <c r="E89" s="346" t="s">
        <v>437</v>
      </c>
      <c r="F89" s="346"/>
      <c r="G89" s="346" t="s">
        <v>188</v>
      </c>
      <c r="H89" s="346" t="s">
        <v>71</v>
      </c>
      <c r="I89" s="346" t="s">
        <v>72</v>
      </c>
      <c r="J89" s="346" t="s">
        <v>73</v>
      </c>
      <c r="K89" s="346" t="s">
        <v>94</v>
      </c>
      <c r="L89" s="346" t="s">
        <v>164</v>
      </c>
      <c r="M89" s="346" t="s">
        <v>43</v>
      </c>
      <c r="N89" s="357"/>
      <c r="O89" s="348"/>
      <c r="P89" s="349">
        <f t="shared" si="16"/>
        <v>0</v>
      </c>
      <c r="Q89" s="350"/>
      <c r="R89" s="349"/>
      <c r="S89" s="350"/>
      <c r="T89" s="350"/>
      <c r="U89" s="370"/>
      <c r="V89" s="358">
        <v>9</v>
      </c>
      <c r="W89" s="350"/>
      <c r="X89" s="350"/>
      <c r="Y89" s="355">
        <f t="shared" si="17"/>
        <v>9</v>
      </c>
      <c r="Z89" s="355"/>
      <c r="AA89" s="355"/>
      <c r="AB89" s="356">
        <f t="shared" si="15"/>
        <v>0</v>
      </c>
      <c r="AC89" s="357">
        <v>2006</v>
      </c>
      <c r="AD89" s="387">
        <f t="shared" si="13"/>
        <v>17</v>
      </c>
      <c r="AE89" s="359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721"/>
    </row>
    <row r="90" spans="1:43" ht="17.399999999999999" x14ac:dyDescent="0.35">
      <c r="A90" s="609" t="s">
        <v>438</v>
      </c>
      <c r="B90" s="850" t="s">
        <v>439</v>
      </c>
      <c r="C90" s="536" t="s">
        <v>440</v>
      </c>
      <c r="D90" s="536" t="s">
        <v>105</v>
      </c>
      <c r="E90" s="536" t="s">
        <v>106</v>
      </c>
      <c r="F90" s="536" t="s">
        <v>107</v>
      </c>
      <c r="G90" s="536" t="s">
        <v>108</v>
      </c>
      <c r="H90" s="536" t="s">
        <v>260</v>
      </c>
      <c r="I90" s="536" t="s">
        <v>261</v>
      </c>
      <c r="J90" s="537" t="s">
        <v>262</v>
      </c>
      <c r="K90" s="536" t="s">
        <v>263</v>
      </c>
      <c r="L90" s="536" t="s">
        <v>263</v>
      </c>
      <c r="M90" s="536" t="s">
        <v>441</v>
      </c>
      <c r="N90" s="538" t="s">
        <v>264</v>
      </c>
      <c r="O90" s="539">
        <v>96656</v>
      </c>
      <c r="P90" s="540">
        <f t="shared" si="16"/>
        <v>6850</v>
      </c>
      <c r="Q90" s="541">
        <v>89806</v>
      </c>
      <c r="R90" s="540">
        <f t="shared" ref="R90:R102" si="18">SUM(Q90-S90)</f>
        <v>14171</v>
      </c>
      <c r="S90" s="541">
        <v>75635</v>
      </c>
      <c r="T90" s="541">
        <v>10756</v>
      </c>
      <c r="U90" s="542">
        <v>16646</v>
      </c>
      <c r="V90" s="543">
        <v>10</v>
      </c>
      <c r="W90" s="544">
        <v>10</v>
      </c>
      <c r="X90" s="544">
        <v>10</v>
      </c>
      <c r="Y90" s="545">
        <f t="shared" si="17"/>
        <v>30</v>
      </c>
      <c r="Z90" s="545">
        <v>5</v>
      </c>
      <c r="AA90" s="545">
        <v>7</v>
      </c>
      <c r="AB90" s="546">
        <f t="shared" si="15"/>
        <v>12</v>
      </c>
      <c r="AC90" s="538">
        <v>2014</v>
      </c>
      <c r="AD90" s="685">
        <f t="shared" si="13"/>
        <v>9</v>
      </c>
      <c r="AE90" s="547"/>
      <c r="AF90" s="773"/>
      <c r="AG90" s="773"/>
      <c r="AH90" s="774" t="s">
        <v>442</v>
      </c>
      <c r="AI90" s="774"/>
      <c r="AJ90" s="536"/>
      <c r="AK90" s="536"/>
      <c r="AL90" s="536"/>
      <c r="AM90" s="536"/>
      <c r="AN90" s="536" t="s">
        <v>267</v>
      </c>
      <c r="AO90" s="536" t="s">
        <v>268</v>
      </c>
      <c r="AP90" s="536"/>
      <c r="AQ90" s="775"/>
    </row>
    <row r="91" spans="1:43" x14ac:dyDescent="0.3">
      <c r="A91" s="610" t="s">
        <v>438</v>
      </c>
      <c r="B91" s="851" t="s">
        <v>443</v>
      </c>
      <c r="C91" s="548" t="s">
        <v>444</v>
      </c>
      <c r="D91" s="548" t="s">
        <v>105</v>
      </c>
      <c r="E91" s="548" t="s">
        <v>258</v>
      </c>
      <c r="F91" s="548" t="s">
        <v>259</v>
      </c>
      <c r="G91" s="548" t="s">
        <v>108</v>
      </c>
      <c r="H91" s="548" t="s">
        <v>71</v>
      </c>
      <c r="I91" s="548" t="s">
        <v>72</v>
      </c>
      <c r="J91" s="548" t="s">
        <v>445</v>
      </c>
      <c r="K91" s="548" t="s">
        <v>81</v>
      </c>
      <c r="L91" s="548" t="s">
        <v>282</v>
      </c>
      <c r="M91" s="548" t="s">
        <v>283</v>
      </c>
      <c r="N91" s="549" t="s">
        <v>97</v>
      </c>
      <c r="O91" s="550">
        <v>272518</v>
      </c>
      <c r="P91" s="551">
        <f t="shared" si="16"/>
        <v>32638</v>
      </c>
      <c r="Q91" s="551">
        <v>239880</v>
      </c>
      <c r="R91" s="551">
        <f t="shared" si="18"/>
        <v>11387</v>
      </c>
      <c r="S91" s="551">
        <v>228493</v>
      </c>
      <c r="T91" s="551">
        <v>8069</v>
      </c>
      <c r="U91" s="552">
        <v>15842</v>
      </c>
      <c r="V91" s="553">
        <v>6</v>
      </c>
      <c r="W91" s="554">
        <v>8</v>
      </c>
      <c r="X91" s="554">
        <v>8</v>
      </c>
      <c r="Y91" s="555">
        <f t="shared" si="17"/>
        <v>22</v>
      </c>
      <c r="Z91" s="555">
        <v>9</v>
      </c>
      <c r="AA91" s="555">
        <v>6</v>
      </c>
      <c r="AB91" s="556">
        <f t="shared" si="15"/>
        <v>15</v>
      </c>
      <c r="AC91" s="549">
        <v>2007</v>
      </c>
      <c r="AD91" s="686">
        <f t="shared" si="13"/>
        <v>16</v>
      </c>
      <c r="AE91" s="557" t="s">
        <v>446</v>
      </c>
      <c r="AF91" s="548"/>
      <c r="AG91" s="776"/>
      <c r="AH91" s="548" t="s">
        <v>267</v>
      </c>
      <c r="AI91" s="548" t="s">
        <v>447</v>
      </c>
      <c r="AJ91" s="777"/>
      <c r="AK91" s="777"/>
      <c r="AL91" s="548"/>
      <c r="AM91" s="548"/>
      <c r="AN91" s="548"/>
      <c r="AO91" s="548"/>
      <c r="AP91" s="548"/>
      <c r="AQ91" s="778"/>
    </row>
    <row r="92" spans="1:43" x14ac:dyDescent="0.3">
      <c r="A92" s="611" t="s">
        <v>448</v>
      </c>
      <c r="B92" s="848" t="s">
        <v>449</v>
      </c>
      <c r="C92" s="479" t="s">
        <v>203</v>
      </c>
      <c r="D92" s="479" t="s">
        <v>204</v>
      </c>
      <c r="E92" s="479" t="s">
        <v>450</v>
      </c>
      <c r="F92" s="479" t="s">
        <v>92</v>
      </c>
      <c r="G92" s="479" t="s">
        <v>451</v>
      </c>
      <c r="H92" s="479" t="s">
        <v>71</v>
      </c>
      <c r="I92" s="479" t="s">
        <v>72</v>
      </c>
      <c r="J92" s="479" t="s">
        <v>73</v>
      </c>
      <c r="K92" s="479" t="s">
        <v>81</v>
      </c>
      <c r="L92" s="479" t="s">
        <v>82</v>
      </c>
      <c r="M92" s="479" t="s">
        <v>43</v>
      </c>
      <c r="N92" s="480" t="s">
        <v>97</v>
      </c>
      <c r="O92" s="481">
        <v>141582</v>
      </c>
      <c r="P92" s="482">
        <f t="shared" si="16"/>
        <v>5311</v>
      </c>
      <c r="Q92" s="482">
        <v>136271</v>
      </c>
      <c r="R92" s="482">
        <f t="shared" si="18"/>
        <v>12749</v>
      </c>
      <c r="S92" s="482">
        <v>123522</v>
      </c>
      <c r="T92" s="482">
        <v>8650</v>
      </c>
      <c r="U92" s="483">
        <v>3642</v>
      </c>
      <c r="V92" s="484">
        <v>8</v>
      </c>
      <c r="W92" s="485">
        <v>8</v>
      </c>
      <c r="X92" s="485">
        <v>8</v>
      </c>
      <c r="Y92" s="486">
        <f t="shared" si="17"/>
        <v>24</v>
      </c>
      <c r="Z92" s="486">
        <v>3</v>
      </c>
      <c r="AA92" s="486">
        <v>7</v>
      </c>
      <c r="AB92" s="487">
        <f t="shared" si="15"/>
        <v>10</v>
      </c>
      <c r="AC92" s="480">
        <v>2010</v>
      </c>
      <c r="AD92" s="687">
        <f t="shared" si="13"/>
        <v>13</v>
      </c>
      <c r="AE92" s="488"/>
      <c r="AF92" s="479"/>
      <c r="AG92" s="479"/>
      <c r="AH92" s="479"/>
      <c r="AI92" s="479"/>
      <c r="AJ92" s="479"/>
      <c r="AK92" s="479"/>
      <c r="AL92" s="479"/>
      <c r="AM92" s="479"/>
      <c r="AN92" s="479"/>
      <c r="AO92" s="479"/>
      <c r="AP92" s="479"/>
      <c r="AQ92" s="779"/>
    </row>
    <row r="93" spans="1:43" x14ac:dyDescent="0.3">
      <c r="A93" s="611" t="s">
        <v>448</v>
      </c>
      <c r="B93" s="848" t="s">
        <v>452</v>
      </c>
      <c r="C93" s="479" t="s">
        <v>67</v>
      </c>
      <c r="D93" s="479" t="s">
        <v>68</v>
      </c>
      <c r="E93" s="479" t="s">
        <v>453</v>
      </c>
      <c r="F93" s="479"/>
      <c r="G93" s="479" t="s">
        <v>70</v>
      </c>
      <c r="H93" s="479" t="s">
        <v>71</v>
      </c>
      <c r="I93" s="479" t="s">
        <v>72</v>
      </c>
      <c r="J93" s="479" t="s">
        <v>73</v>
      </c>
      <c r="K93" s="479" t="s">
        <v>74</v>
      </c>
      <c r="L93" s="479" t="s">
        <v>211</v>
      </c>
      <c r="M93" s="479" t="s">
        <v>43</v>
      </c>
      <c r="N93" s="480" t="s">
        <v>76</v>
      </c>
      <c r="O93" s="481">
        <v>4165</v>
      </c>
      <c r="P93" s="482">
        <f t="shared" si="16"/>
        <v>139</v>
      </c>
      <c r="Q93" s="482">
        <v>4026</v>
      </c>
      <c r="R93" s="482">
        <f t="shared" si="18"/>
        <v>292</v>
      </c>
      <c r="S93" s="482">
        <v>3734</v>
      </c>
      <c r="T93" s="485">
        <v>250</v>
      </c>
      <c r="U93" s="489">
        <v>300</v>
      </c>
      <c r="V93" s="484">
        <v>8</v>
      </c>
      <c r="W93" s="485">
        <v>2</v>
      </c>
      <c r="X93" s="485">
        <v>6</v>
      </c>
      <c r="Y93" s="486">
        <f t="shared" si="17"/>
        <v>16</v>
      </c>
      <c r="Z93" s="486">
        <v>0</v>
      </c>
      <c r="AA93" s="486">
        <v>0</v>
      </c>
      <c r="AB93" s="487">
        <f t="shared" si="15"/>
        <v>0</v>
      </c>
      <c r="AC93" s="480">
        <v>2010</v>
      </c>
      <c r="AD93" s="687">
        <f t="shared" si="13"/>
        <v>13</v>
      </c>
      <c r="AE93" s="488" t="s">
        <v>454</v>
      </c>
      <c r="AF93" s="780"/>
      <c r="AG93" s="479"/>
      <c r="AH93" s="479"/>
      <c r="AI93" s="479"/>
      <c r="AJ93" s="479"/>
      <c r="AK93" s="479"/>
      <c r="AL93" s="479"/>
      <c r="AM93" s="479"/>
      <c r="AN93" s="479"/>
      <c r="AO93" s="479"/>
      <c r="AP93" s="479"/>
      <c r="AQ93" s="779"/>
    </row>
    <row r="94" spans="1:43" x14ac:dyDescent="0.3">
      <c r="A94" s="612" t="s">
        <v>448</v>
      </c>
      <c r="B94" s="852" t="s">
        <v>455</v>
      </c>
      <c r="C94" s="490" t="s">
        <v>203</v>
      </c>
      <c r="D94" s="490" t="s">
        <v>204</v>
      </c>
      <c r="E94" s="490" t="s">
        <v>198</v>
      </c>
      <c r="F94" s="490" t="s">
        <v>92</v>
      </c>
      <c r="G94" s="490" t="s">
        <v>199</v>
      </c>
      <c r="H94" s="490" t="s">
        <v>71</v>
      </c>
      <c r="I94" s="490" t="s">
        <v>72</v>
      </c>
      <c r="J94" s="490" t="s">
        <v>73</v>
      </c>
      <c r="K94" s="490" t="s">
        <v>74</v>
      </c>
      <c r="L94" s="490" t="s">
        <v>205</v>
      </c>
      <c r="M94" s="490" t="s">
        <v>43</v>
      </c>
      <c r="N94" s="491" t="s">
        <v>97</v>
      </c>
      <c r="O94" s="492">
        <v>73596</v>
      </c>
      <c r="P94" s="493">
        <f t="shared" si="16"/>
        <v>3055</v>
      </c>
      <c r="Q94" s="493">
        <v>70541</v>
      </c>
      <c r="R94" s="493">
        <f t="shared" si="18"/>
        <v>6974</v>
      </c>
      <c r="S94" s="493">
        <v>63567</v>
      </c>
      <c r="T94" s="493">
        <v>5843</v>
      </c>
      <c r="U94" s="494">
        <v>5362</v>
      </c>
      <c r="V94" s="495">
        <v>8</v>
      </c>
      <c r="W94" s="496">
        <v>2</v>
      </c>
      <c r="X94" s="496">
        <v>4</v>
      </c>
      <c r="Y94" s="497">
        <f t="shared" si="17"/>
        <v>14</v>
      </c>
      <c r="Z94" s="497">
        <v>1</v>
      </c>
      <c r="AA94" s="497">
        <v>5</v>
      </c>
      <c r="AB94" s="498">
        <f t="shared" si="15"/>
        <v>6</v>
      </c>
      <c r="AC94" s="491">
        <v>2011</v>
      </c>
      <c r="AD94" s="688">
        <f t="shared" si="13"/>
        <v>12</v>
      </c>
      <c r="AE94" s="499" t="s">
        <v>456</v>
      </c>
      <c r="AF94" s="781"/>
      <c r="AG94" s="490"/>
      <c r="AH94" s="490"/>
      <c r="AI94" s="490"/>
      <c r="AJ94" s="490"/>
      <c r="AK94" s="490"/>
      <c r="AL94" s="490"/>
      <c r="AM94" s="490"/>
      <c r="AN94" s="490"/>
      <c r="AO94" s="490"/>
      <c r="AP94" s="490"/>
      <c r="AQ94" s="782"/>
    </row>
    <row r="95" spans="1:43" x14ac:dyDescent="0.3">
      <c r="A95" s="613" t="s">
        <v>457</v>
      </c>
      <c r="B95" s="501" t="s">
        <v>458</v>
      </c>
      <c r="C95" s="500" t="s">
        <v>459</v>
      </c>
      <c r="D95" s="500" t="s">
        <v>460</v>
      </c>
      <c r="E95" s="500" t="s">
        <v>459</v>
      </c>
      <c r="F95" s="500" t="s">
        <v>129</v>
      </c>
      <c r="G95" s="500" t="s">
        <v>461</v>
      </c>
      <c r="H95" s="500" t="s">
        <v>71</v>
      </c>
      <c r="I95" s="500" t="s">
        <v>137</v>
      </c>
      <c r="J95" s="500" t="s">
        <v>138</v>
      </c>
      <c r="K95" s="500" t="s">
        <v>139</v>
      </c>
      <c r="L95" s="500" t="s">
        <v>139</v>
      </c>
      <c r="M95" s="500" t="s">
        <v>43</v>
      </c>
      <c r="N95" s="501" t="s">
        <v>365</v>
      </c>
      <c r="O95" s="502">
        <v>15721</v>
      </c>
      <c r="P95" s="503">
        <f t="shared" si="16"/>
        <v>599</v>
      </c>
      <c r="Q95" s="504">
        <v>15122</v>
      </c>
      <c r="R95" s="504">
        <f t="shared" si="18"/>
        <v>1235</v>
      </c>
      <c r="S95" s="504">
        <v>13887</v>
      </c>
      <c r="T95" s="504">
        <v>1230</v>
      </c>
      <c r="U95" s="505">
        <v>1255</v>
      </c>
      <c r="V95" s="506">
        <v>8</v>
      </c>
      <c r="W95" s="507"/>
      <c r="X95" s="507">
        <v>8</v>
      </c>
      <c r="Y95" s="504">
        <f t="shared" si="17"/>
        <v>16</v>
      </c>
      <c r="Z95" s="504"/>
      <c r="AA95" s="504">
        <v>9</v>
      </c>
      <c r="AB95" s="508">
        <f t="shared" si="15"/>
        <v>9</v>
      </c>
      <c r="AC95" s="501">
        <v>2004</v>
      </c>
      <c r="AD95" s="689">
        <f t="shared" si="13"/>
        <v>19</v>
      </c>
      <c r="AE95" s="509" t="s">
        <v>98</v>
      </c>
      <c r="AF95" s="500"/>
      <c r="AG95" s="500"/>
      <c r="AH95" s="783">
        <v>3200</v>
      </c>
      <c r="AI95" s="500"/>
      <c r="AJ95" s="784"/>
      <c r="AK95" s="500"/>
      <c r="AL95" s="784"/>
      <c r="AM95" s="500"/>
      <c r="AN95" s="784"/>
      <c r="AO95" s="500"/>
      <c r="AP95" s="500"/>
      <c r="AQ95" s="785"/>
    </row>
    <row r="96" spans="1:43" x14ac:dyDescent="0.3">
      <c r="A96" s="614" t="s">
        <v>457</v>
      </c>
      <c r="B96" s="511" t="s">
        <v>462</v>
      </c>
      <c r="C96" s="510" t="s">
        <v>459</v>
      </c>
      <c r="D96" s="510" t="s">
        <v>460</v>
      </c>
      <c r="E96" s="510" t="s">
        <v>459</v>
      </c>
      <c r="F96" s="510" t="s">
        <v>129</v>
      </c>
      <c r="G96" s="510" t="s">
        <v>461</v>
      </c>
      <c r="H96" s="510" t="s">
        <v>71</v>
      </c>
      <c r="I96" s="510" t="s">
        <v>137</v>
      </c>
      <c r="J96" s="510" t="s">
        <v>138</v>
      </c>
      <c r="K96" s="510" t="s">
        <v>139</v>
      </c>
      <c r="L96" s="510" t="s">
        <v>139</v>
      </c>
      <c r="M96" s="510" t="s">
        <v>43</v>
      </c>
      <c r="N96" s="511" t="s">
        <v>365</v>
      </c>
      <c r="O96" s="512">
        <v>15581</v>
      </c>
      <c r="P96" s="513">
        <f t="shared" si="16"/>
        <v>596</v>
      </c>
      <c r="Q96" s="514">
        <v>14985</v>
      </c>
      <c r="R96" s="514">
        <f t="shared" si="18"/>
        <v>1205</v>
      </c>
      <c r="S96" s="514">
        <v>13780</v>
      </c>
      <c r="T96" s="514">
        <v>1245</v>
      </c>
      <c r="U96" s="515">
        <v>1341</v>
      </c>
      <c r="V96" s="516">
        <v>8</v>
      </c>
      <c r="W96" s="517"/>
      <c r="X96" s="517">
        <v>8</v>
      </c>
      <c r="Y96" s="514">
        <f t="shared" si="17"/>
        <v>16</v>
      </c>
      <c r="Z96" s="514"/>
      <c r="AA96" s="514">
        <v>9</v>
      </c>
      <c r="AB96" s="518">
        <f t="shared" si="15"/>
        <v>9</v>
      </c>
      <c r="AC96" s="511">
        <v>2004</v>
      </c>
      <c r="AD96" s="690">
        <f t="shared" ref="AD96:AD102" si="19">SUM(2023-AC96)</f>
        <v>19</v>
      </c>
      <c r="AE96" s="519" t="s">
        <v>98</v>
      </c>
      <c r="AF96" s="510"/>
      <c r="AG96" s="510"/>
      <c r="AH96" s="786">
        <v>3200</v>
      </c>
      <c r="AI96" s="510"/>
      <c r="AJ96" s="787"/>
      <c r="AK96" s="510"/>
      <c r="AL96" s="787"/>
      <c r="AM96" s="510"/>
      <c r="AN96" s="787"/>
      <c r="AO96" s="510"/>
      <c r="AP96" s="510"/>
      <c r="AQ96" s="788"/>
    </row>
    <row r="97" spans="1:43" x14ac:dyDescent="0.3">
      <c r="A97" s="615" t="s">
        <v>463</v>
      </c>
      <c r="B97" s="853" t="s">
        <v>463</v>
      </c>
      <c r="C97" s="339" t="s">
        <v>122</v>
      </c>
      <c r="D97" s="339" t="s">
        <v>68</v>
      </c>
      <c r="E97" s="339" t="s">
        <v>122</v>
      </c>
      <c r="F97" s="339"/>
      <c r="G97" s="339" t="s">
        <v>463</v>
      </c>
      <c r="H97" s="339" t="s">
        <v>71</v>
      </c>
      <c r="I97" s="339" t="s">
        <v>72</v>
      </c>
      <c r="J97" s="339" t="s">
        <v>73</v>
      </c>
      <c r="K97" s="339" t="s">
        <v>74</v>
      </c>
      <c r="L97" s="339" t="s">
        <v>464</v>
      </c>
      <c r="M97" s="339" t="s">
        <v>43</v>
      </c>
      <c r="N97" s="337"/>
      <c r="O97" s="379"/>
      <c r="P97" s="340">
        <f t="shared" si="16"/>
        <v>0</v>
      </c>
      <c r="Q97" s="342"/>
      <c r="R97" s="340">
        <f t="shared" si="18"/>
        <v>0</v>
      </c>
      <c r="S97" s="342"/>
      <c r="T97" s="342"/>
      <c r="U97" s="343"/>
      <c r="V97" s="344">
        <v>10</v>
      </c>
      <c r="W97" s="342"/>
      <c r="X97" s="342">
        <v>10</v>
      </c>
      <c r="Y97" s="341">
        <f t="shared" si="17"/>
        <v>20</v>
      </c>
      <c r="Z97" s="341"/>
      <c r="AA97" s="341">
        <v>10</v>
      </c>
      <c r="AB97" s="345">
        <f t="shared" ref="AB97:AB102" si="20">SUM(Z97:AA97)</f>
        <v>10</v>
      </c>
      <c r="AC97" s="337">
        <v>2021</v>
      </c>
      <c r="AD97" s="378">
        <f t="shared" si="19"/>
        <v>2</v>
      </c>
      <c r="AE97" s="338"/>
      <c r="AF97" s="378"/>
      <c r="AG97" s="378"/>
      <c r="AH97" s="378"/>
      <c r="AI97" s="378"/>
      <c r="AJ97" s="378"/>
      <c r="AK97" s="378"/>
      <c r="AL97" s="378"/>
      <c r="AM97" s="378"/>
      <c r="AN97" s="378"/>
      <c r="AO97" s="378"/>
      <c r="AP97" s="378"/>
      <c r="AQ97" s="789"/>
    </row>
    <row r="98" spans="1:43" x14ac:dyDescent="0.3">
      <c r="A98" s="616" t="s">
        <v>465</v>
      </c>
      <c r="B98" s="521" t="s">
        <v>465</v>
      </c>
      <c r="C98" s="520" t="s">
        <v>465</v>
      </c>
      <c r="D98" s="520" t="s">
        <v>460</v>
      </c>
      <c r="E98" s="520" t="s">
        <v>466</v>
      </c>
      <c r="F98" s="520"/>
      <c r="G98" s="520" t="s">
        <v>467</v>
      </c>
      <c r="H98" s="520" t="s">
        <v>71</v>
      </c>
      <c r="I98" s="520" t="s">
        <v>333</v>
      </c>
      <c r="J98" s="520" t="s">
        <v>333</v>
      </c>
      <c r="K98" s="520" t="s">
        <v>333</v>
      </c>
      <c r="L98" s="520" t="s">
        <v>468</v>
      </c>
      <c r="M98" s="520" t="s">
        <v>469</v>
      </c>
      <c r="N98" s="521" t="s">
        <v>180</v>
      </c>
      <c r="O98" s="522"/>
      <c r="P98" s="475">
        <f t="shared" si="16"/>
        <v>0</v>
      </c>
      <c r="Q98" s="523"/>
      <c r="R98" s="475">
        <f t="shared" si="18"/>
        <v>0</v>
      </c>
      <c r="S98" s="523"/>
      <c r="T98" s="523"/>
      <c r="U98" s="524"/>
      <c r="V98" s="525">
        <v>10</v>
      </c>
      <c r="W98" s="523"/>
      <c r="X98" s="523">
        <v>10</v>
      </c>
      <c r="Y98" s="476">
        <f t="shared" si="17"/>
        <v>20</v>
      </c>
      <c r="Z98" s="476"/>
      <c r="AA98" s="476">
        <v>9</v>
      </c>
      <c r="AB98" s="477">
        <f t="shared" si="20"/>
        <v>9</v>
      </c>
      <c r="AC98" s="521">
        <v>2018</v>
      </c>
      <c r="AD98" s="691">
        <f t="shared" si="19"/>
        <v>5</v>
      </c>
      <c r="AE98" s="478"/>
      <c r="AF98" s="520"/>
      <c r="AG98" s="520"/>
      <c r="AH98" s="520"/>
      <c r="AI98" s="520"/>
      <c r="AJ98" s="520"/>
      <c r="AK98" s="520"/>
      <c r="AL98" s="520"/>
      <c r="AM98" s="520"/>
      <c r="AN98" s="520"/>
      <c r="AO98" s="520"/>
      <c r="AP98" s="520"/>
      <c r="AQ98" s="790"/>
    </row>
    <row r="99" spans="1:43" x14ac:dyDescent="0.3">
      <c r="A99" s="616" t="s">
        <v>465</v>
      </c>
      <c r="B99" s="521" t="s">
        <v>465</v>
      </c>
      <c r="C99" s="520" t="s">
        <v>465</v>
      </c>
      <c r="D99" s="520" t="s">
        <v>460</v>
      </c>
      <c r="E99" s="520" t="s">
        <v>470</v>
      </c>
      <c r="F99" s="520"/>
      <c r="G99" s="520" t="s">
        <v>467</v>
      </c>
      <c r="H99" s="520" t="s">
        <v>71</v>
      </c>
      <c r="I99" s="520" t="s">
        <v>137</v>
      </c>
      <c r="J99" s="520" t="s">
        <v>138</v>
      </c>
      <c r="K99" s="520" t="s">
        <v>139</v>
      </c>
      <c r="L99" s="520" t="s">
        <v>471</v>
      </c>
      <c r="M99" s="520" t="s">
        <v>43</v>
      </c>
      <c r="N99" s="521"/>
      <c r="O99" s="522"/>
      <c r="P99" s="475">
        <f t="shared" si="16"/>
        <v>0</v>
      </c>
      <c r="Q99" s="523"/>
      <c r="R99" s="475">
        <f t="shared" si="18"/>
        <v>0</v>
      </c>
      <c r="S99" s="523"/>
      <c r="T99" s="523"/>
      <c r="U99" s="524"/>
      <c r="V99" s="525">
        <v>9</v>
      </c>
      <c r="W99" s="523"/>
      <c r="X99" s="523">
        <v>9</v>
      </c>
      <c r="Y99" s="476">
        <f t="shared" si="17"/>
        <v>18</v>
      </c>
      <c r="Z99" s="476"/>
      <c r="AA99" s="476">
        <v>9</v>
      </c>
      <c r="AB99" s="477">
        <f t="shared" si="20"/>
        <v>9</v>
      </c>
      <c r="AC99" s="521">
        <v>2010</v>
      </c>
      <c r="AD99" s="691">
        <f t="shared" si="19"/>
        <v>13</v>
      </c>
      <c r="AE99" s="478"/>
      <c r="AF99" s="520"/>
      <c r="AG99" s="520"/>
      <c r="AH99" s="520"/>
      <c r="AI99" s="520"/>
      <c r="AJ99" s="520"/>
      <c r="AK99" s="520"/>
      <c r="AL99" s="520"/>
      <c r="AM99" s="520"/>
      <c r="AN99" s="520"/>
      <c r="AO99" s="520"/>
      <c r="AP99" s="520"/>
      <c r="AQ99" s="790"/>
    </row>
    <row r="100" spans="1:43" x14ac:dyDescent="0.3">
      <c r="A100" s="616" t="s">
        <v>465</v>
      </c>
      <c r="B100" s="521" t="s">
        <v>465</v>
      </c>
      <c r="C100" s="520" t="s">
        <v>465</v>
      </c>
      <c r="D100" s="520" t="s">
        <v>460</v>
      </c>
      <c r="E100" s="520" t="s">
        <v>470</v>
      </c>
      <c r="F100" s="520"/>
      <c r="G100" s="520" t="s">
        <v>467</v>
      </c>
      <c r="H100" s="520" t="s">
        <v>71</v>
      </c>
      <c r="I100" s="520" t="s">
        <v>137</v>
      </c>
      <c r="J100" s="520" t="s">
        <v>138</v>
      </c>
      <c r="K100" s="520" t="s">
        <v>139</v>
      </c>
      <c r="L100" s="520" t="s">
        <v>471</v>
      </c>
      <c r="M100" s="520" t="s">
        <v>43</v>
      </c>
      <c r="N100" s="521"/>
      <c r="O100" s="522"/>
      <c r="P100" s="475">
        <f t="shared" si="16"/>
        <v>0</v>
      </c>
      <c r="Q100" s="523"/>
      <c r="R100" s="475">
        <f t="shared" si="18"/>
        <v>0</v>
      </c>
      <c r="S100" s="523"/>
      <c r="T100" s="523"/>
      <c r="U100" s="524"/>
      <c r="V100" s="525">
        <v>9</v>
      </c>
      <c r="W100" s="523"/>
      <c r="X100" s="523">
        <v>9</v>
      </c>
      <c r="Y100" s="476">
        <f t="shared" si="17"/>
        <v>18</v>
      </c>
      <c r="Z100" s="476"/>
      <c r="AA100" s="476">
        <v>9</v>
      </c>
      <c r="AB100" s="477">
        <f t="shared" si="20"/>
        <v>9</v>
      </c>
      <c r="AC100" s="521">
        <v>2010</v>
      </c>
      <c r="AD100" s="691">
        <f t="shared" si="19"/>
        <v>13</v>
      </c>
      <c r="AE100" s="478"/>
      <c r="AF100" s="520"/>
      <c r="AG100" s="520"/>
      <c r="AH100" s="520"/>
      <c r="AI100" s="520"/>
      <c r="AJ100" s="520"/>
      <c r="AK100" s="520"/>
      <c r="AL100" s="520"/>
      <c r="AM100" s="520"/>
      <c r="AN100" s="520"/>
      <c r="AO100" s="520"/>
      <c r="AP100" s="520"/>
      <c r="AQ100" s="790"/>
    </row>
    <row r="101" spans="1:43" x14ac:dyDescent="0.3">
      <c r="A101" s="616" t="s">
        <v>465</v>
      </c>
      <c r="B101" s="521" t="s">
        <v>465</v>
      </c>
      <c r="C101" s="520" t="s">
        <v>465</v>
      </c>
      <c r="D101" s="520" t="s">
        <v>460</v>
      </c>
      <c r="E101" s="520" t="s">
        <v>466</v>
      </c>
      <c r="F101" s="520"/>
      <c r="G101" s="520" t="s">
        <v>467</v>
      </c>
      <c r="H101" s="520" t="s">
        <v>71</v>
      </c>
      <c r="I101" s="520" t="s">
        <v>261</v>
      </c>
      <c r="J101" s="520" t="s">
        <v>472</v>
      </c>
      <c r="K101" s="520" t="s">
        <v>472</v>
      </c>
      <c r="L101" s="520" t="s">
        <v>472</v>
      </c>
      <c r="M101" s="520" t="s">
        <v>43</v>
      </c>
      <c r="N101" s="521" t="s">
        <v>180</v>
      </c>
      <c r="O101" s="522"/>
      <c r="P101" s="475">
        <f t="shared" si="16"/>
        <v>0</v>
      </c>
      <c r="Q101" s="523"/>
      <c r="R101" s="475">
        <f t="shared" si="18"/>
        <v>0</v>
      </c>
      <c r="S101" s="523"/>
      <c r="T101" s="523"/>
      <c r="U101" s="524"/>
      <c r="V101" s="525">
        <v>10</v>
      </c>
      <c r="W101" s="523"/>
      <c r="X101" s="523">
        <v>10</v>
      </c>
      <c r="Y101" s="476">
        <f t="shared" si="17"/>
        <v>20</v>
      </c>
      <c r="Z101" s="476"/>
      <c r="AA101" s="476">
        <v>9</v>
      </c>
      <c r="AB101" s="477">
        <f t="shared" si="20"/>
        <v>9</v>
      </c>
      <c r="AC101" s="521">
        <v>2018</v>
      </c>
      <c r="AD101" s="691">
        <f t="shared" si="19"/>
        <v>5</v>
      </c>
      <c r="AE101" s="478"/>
      <c r="AF101" s="791"/>
      <c r="AG101" s="791"/>
      <c r="AH101" s="791"/>
      <c r="AI101" s="791"/>
      <c r="AJ101" s="791"/>
      <c r="AK101" s="791"/>
      <c r="AL101" s="791"/>
      <c r="AM101" s="791"/>
      <c r="AN101" s="791"/>
      <c r="AO101" s="791"/>
      <c r="AP101" s="791"/>
      <c r="AQ101" s="792"/>
    </row>
    <row r="102" spans="1:43" ht="16.2" thickBot="1" x14ac:dyDescent="0.35">
      <c r="A102" s="617" t="s">
        <v>465</v>
      </c>
      <c r="B102" s="527" t="s">
        <v>465</v>
      </c>
      <c r="C102" s="526" t="s">
        <v>465</v>
      </c>
      <c r="D102" s="526" t="s">
        <v>460</v>
      </c>
      <c r="E102" s="526" t="s">
        <v>466</v>
      </c>
      <c r="F102" s="526"/>
      <c r="G102" s="526" t="s">
        <v>467</v>
      </c>
      <c r="H102" s="526" t="s">
        <v>71</v>
      </c>
      <c r="I102" s="526" t="s">
        <v>343</v>
      </c>
      <c r="J102" s="526" t="s">
        <v>473</v>
      </c>
      <c r="K102" s="526" t="s">
        <v>473</v>
      </c>
      <c r="L102" s="526" t="s">
        <v>473</v>
      </c>
      <c r="M102" s="526" t="s">
        <v>43</v>
      </c>
      <c r="N102" s="527" t="s">
        <v>180</v>
      </c>
      <c r="O102" s="528"/>
      <c r="P102" s="529">
        <f t="shared" si="16"/>
        <v>0</v>
      </c>
      <c r="Q102" s="530"/>
      <c r="R102" s="529">
        <f t="shared" si="18"/>
        <v>0</v>
      </c>
      <c r="S102" s="530"/>
      <c r="T102" s="530"/>
      <c r="U102" s="531"/>
      <c r="V102" s="532">
        <v>10</v>
      </c>
      <c r="W102" s="530"/>
      <c r="X102" s="530">
        <v>10</v>
      </c>
      <c r="Y102" s="533">
        <f t="shared" si="17"/>
        <v>20</v>
      </c>
      <c r="Z102" s="533"/>
      <c r="AA102" s="533">
        <v>9</v>
      </c>
      <c r="AB102" s="534">
        <f t="shared" si="20"/>
        <v>9</v>
      </c>
      <c r="AC102" s="527">
        <v>2018</v>
      </c>
      <c r="AD102" s="692">
        <f t="shared" si="19"/>
        <v>5</v>
      </c>
      <c r="AE102" s="535"/>
      <c r="AF102" s="526"/>
      <c r="AG102" s="526"/>
      <c r="AH102" s="526"/>
      <c r="AI102" s="526"/>
      <c r="AJ102" s="526"/>
      <c r="AK102" s="526"/>
      <c r="AL102" s="526"/>
      <c r="AM102" s="526"/>
      <c r="AN102" s="526"/>
      <c r="AO102" s="526"/>
      <c r="AP102" s="526"/>
      <c r="AQ102" s="793"/>
    </row>
  </sheetData>
  <hyperlinks>
    <hyperlink ref="B8" location="'AF-088-WC'!A1" display="AF-088-WC " xr:uid="{F7E83083-188F-448E-AC3A-D775A9F0E95D}"/>
    <hyperlink ref="B7" location="'948 CHJ 44'!A1" display="948 CHJ 44" xr:uid="{7AA7805F-4393-4070-A1D8-3BDBD5EFB835}"/>
    <hyperlink ref="B6" location="'394-CBP-44'!A1" display="394-CBP-44" xr:uid="{B0B0BF2C-EA7D-4510-B919-E3A0A21CB693}"/>
    <hyperlink ref="B5" location="'392-CBP-44'!A1" display="392-CBP-44" xr:uid="{74ED1591-E954-4EFF-80DE-07F2D0937C4F}"/>
    <hyperlink ref="B9" location="'FX-316-PB'!A1" display="FX-316-PB" xr:uid="{5E223DC2-52AD-4A42-B3A5-947E8AD95043}"/>
    <hyperlink ref="B10" location="'CH-484-MJ (2)'!A1" display="CH-484-MJ" xr:uid="{4DEFC962-4F55-4F91-82A6-8E74EF9208E1}"/>
    <hyperlink ref="B11" location="'FW-145-KS'!A1" display="FW-145-KS" xr:uid="{025227C6-57A5-4FB5-A9D4-EB64E7DBCA18}"/>
    <hyperlink ref="B13" location="'ET-976-RM'!A1" display="ET-976-RM" xr:uid="{073F7A19-4262-4C86-9A93-2AE8638CFD12}"/>
    <hyperlink ref="B2" location="'CAT 432 F'!A1" display="432 F" xr:uid="{3B40D2FC-48F0-426D-BD6E-F1B9ACB3EEC7}"/>
    <hyperlink ref="B3" location="'CAT ELEVATEUR'!A1" display="Elevateur " xr:uid="{998C2399-1501-49D3-B38E-C4C4F6BD2CB0}"/>
    <hyperlink ref="B4" location="'CAT PELLE'!A1" display="Mini pelle" xr:uid="{B721AE4F-2B3F-46FB-A319-EEA5BDCBEE83}"/>
    <hyperlink ref="B12" location="'DEVOYS GIRO BROY.'!KilométrageDébut" display="Gyro broyeur" xr:uid="{E5859241-8BAA-47A6-9E96-9F533C30BB4E}"/>
    <hyperlink ref="B14" location="'EF-414-YC'!A1" display="EF-414-YC" xr:uid="{E14F0FF1-5611-42A0-982C-40F4D7086B0D}"/>
    <hyperlink ref="B15" location="'FX-316-PB'!KilométrageDébut" display="FK-844-DE" xr:uid="{E8A39D60-70F9-45B8-8E46-29800FCF9124}"/>
    <hyperlink ref="B16" location="'17-BWL-44'!A1" display="17-BWL-44" xr:uid="{6872AA35-B462-493A-ABCD-E2FCF4499282}"/>
    <hyperlink ref="B17" location="'GENI GR12'!KilométrageDébut" display="GR 12" xr:uid="{13286769-733C-4D0E-9D21-925B5BB6F006}"/>
    <hyperlink ref="B18" location="'EB-847-NJ'!A1" display="EB-847-NJ" xr:uid="{4EB4AE1F-B311-4B50-89B5-50403DF41B7C}"/>
    <hyperlink ref="B19" location="'DG-784-HV'!A1" display="DG-784-HV" xr:uid="{B3E7704B-4EA6-46DF-A348-131CDF55635E}"/>
    <hyperlink ref="B20" location="'HEGE HERSE'!A1" display="Herse" xr:uid="{ACF26CD6-FDA9-4EEB-A0D2-D14B3347A174}"/>
    <hyperlink ref="B21" location="'783-BPS-44'!A1" display="783-BPS-44" xr:uid="{3D656D0C-40C5-4C9A-A253-4841F5ACBED4}"/>
    <hyperlink ref="B22" location="'AX-425-YE'!A1" display="AX-425-YE" xr:uid="{EC08EBFC-85F1-4785-AF6B-508C1002D041}"/>
    <hyperlink ref="B23" location="'EK-800-LK'!A1" display="EK-800-LK" xr:uid="{AFEFA194-96D0-4500-896B-D02A8366E9C5}"/>
    <hyperlink ref="B25" location="'241-CJJ-44'!A1" display="241-CJJ-44" xr:uid="{457E877D-F11F-4A80-804C-D60F10CB9482}"/>
    <hyperlink ref="B24" location="'VTM 160'!A1" display="VTM 160" xr:uid="{B29FEE59-D95D-4C6E-9E7B-DDDB2AF0B3A6}"/>
    <hyperlink ref="B26" location="'T 3060'!A1" display="'T 3060'!A1" xr:uid="{D1FBEF30-A2D6-48DA-B1A7-83D9845CA523}"/>
    <hyperlink ref="B27" location="'383-AZQ-44'!A1" display="383-AZQ-44" xr:uid="{968D1F79-4B22-45D0-80AA-A4F56B09EFE8}"/>
    <hyperlink ref="B28" location="'FY-347-SM'!A1" display="FY-347-SM" xr:uid="{1A2AEAB5-6C42-4807-B453-754B17671C23}"/>
    <hyperlink ref="B29" location="'782-YB-44'!A1" display="782-YB-44" xr:uid="{8B944DAE-E78E-4D50-8DA2-87C69568E90A}"/>
    <hyperlink ref="B30" location="'Manuscopique '!A1" display="Manuscopique " xr:uid="{4F7BA4FE-2C0C-4D47-8D3F-5257495C3C8D}"/>
    <hyperlink ref="B31" location="'FM-250-NY'!A1" display="FM-250-NY" xr:uid="{B4E48A64-98B5-40AC-B69D-64743902CAFD}"/>
    <hyperlink ref="B32" location="'Aspire feuille '!A1" display="Aspire feuille " xr:uid="{6A510E33-FEA6-4ECF-B35A-C4FD14B0180D}"/>
    <hyperlink ref="B33" location="'FY-093-MV'!A1" display="FY-093-MV" xr:uid="{A49E0C84-1AAA-4EEB-97EC-D16582815CB0}"/>
    <hyperlink ref="B34" location="'BM 14.22'!A1" display="BM 14.22" xr:uid="{543DC007-277A-4ACE-B853-D0922FACD379}"/>
    <hyperlink ref="B35" location="'M 57 t'!A1" display="M 57 t" xr:uid="{8A96903E-CD20-41DF-BB9A-1D614F0E3D6B}"/>
    <hyperlink ref="B36" location="'941-BAR-44'!A1" display="941 BAR 44" xr:uid="{207AAFC2-84FB-4BBA-A6CA-9484C9AB752A}"/>
    <hyperlink ref="B37" location="'DH-206-AZ'!A1" display="DH-206-AZ" xr:uid="{D4CF8AB3-BE87-4452-9AE7-05D20B5F372C}"/>
    <hyperlink ref="B38" location="'DH-710-PX'!A1" display="DH-710-PX" xr:uid="{1901FDB9-AB2B-4E58-A798-CF60A4430BD9}"/>
    <hyperlink ref="B39" location="'758-CJV-44'!A1" display="758-CJV-44" xr:uid="{ED6185DD-BC65-4F50-ACA9-C396EC0DC4E4}"/>
    <hyperlink ref="B40" location="'FP-419-BG'!A1" display="FP-419-BG" xr:uid="{4ED3DD8C-5BF2-4CDC-A4B3-CA6D1ABF3C43}"/>
    <hyperlink ref="B41" location="'GC-503-RW'!A1" display="GC-503-RW" xr:uid="{60D4B935-5EAD-4AB9-87D3-696958DC6865}"/>
    <hyperlink ref="B42" location="'GC-518-RW'!A1" display="GC-518-RW" xr:uid="{7F4BBD36-1CEB-4AFD-A529-A9F3026FCD87}"/>
    <hyperlink ref="B43" location="'Ravo 540 xl'!A1" display="Ravo 540 xl" xr:uid="{1DD2432E-8351-4510-8A78-0C47D1FE4B95}"/>
    <hyperlink ref="B45" location="'452-CJV-44'!A1" display="452-CJV-44" xr:uid="{F60ADD8D-DCF6-41A1-BC07-3D8A77BCCC0E}"/>
    <hyperlink ref="B47" location="'AB-660-AH'!A1" display="AB-660-AH" xr:uid="{BD115825-82EE-4060-A0E9-BE948523689A}"/>
    <hyperlink ref="B49" location="'AX-064-LF '!A1" display="AX-064-LF " xr:uid="{0F439C5B-66D7-42AD-AD44-D119FF092037}"/>
    <hyperlink ref="B50" location="'AX-109-LF'!A1" display="AX-109-LF" xr:uid="{B05547A7-DFBB-4A56-B421-9E272CC8C4F9}"/>
    <hyperlink ref="B52" location="'BM-729-RX'!A1" display="BM-729-RX" xr:uid="{E55CC919-9CA9-4EC7-8925-2C2B94B3B916}"/>
    <hyperlink ref="B53" location="'BP-250-QF'!A1" display="BP-250-QF" xr:uid="{45904378-DF5D-417B-B33D-9785AF6148FE}"/>
    <hyperlink ref="B54" location="'BR-045-HT'!A1" display="BR-045-HT" xr:uid="{D73C7D5A-0876-4294-AC98-C743D6EDD9E6}"/>
    <hyperlink ref="B55" location="'BT-923-WC'!A1" display="BT-923-WC" xr:uid="{02A2B020-615D-414E-8D2C-89FDA04DEDA1}"/>
    <hyperlink ref="B56" location="'BW-700-AX'!A1" display="BW-700-AX" xr:uid="{FE5091AB-3964-4AE7-9DA7-8EB33369CAD8}"/>
    <hyperlink ref="B57" location="'CG-073-NK'!A1" display="CG-073-NK" xr:uid="{9A349C23-F730-42DE-93BD-9CCF42BDDB74}"/>
    <hyperlink ref="B58" location="'CG-480-XA'!A1" display="CG-480-XA" xr:uid="{32EFF79A-8116-4A5C-8B36-16DF380B5FBD}"/>
    <hyperlink ref="B59" location="'CH-270-BW'!A1" display="CH-270-BW" xr:uid="{853E476F-F046-4261-AA12-FFF11A969655}"/>
    <hyperlink ref="B60" location="'CJ-328-GE'!A1" display="CJ-328-GE" xr:uid="{C1F5AB8E-453A-46A2-A60B-1F28DB08D675}"/>
    <hyperlink ref="B61" location="'CJ-830-GE'!A1" display="CJ-830-GE" xr:uid="{9FD2CA09-6D9C-487B-BBA2-56FAF5A27383}"/>
    <hyperlink ref="B62" location="'CL-647-MS'!A1" display="CL-647-MS" xr:uid="{B05C1112-2480-4644-A914-096944365972}"/>
    <hyperlink ref="B63" location="'CV-919-VA'!A1" display="CV-919-VA" xr:uid="{8A199C8C-BBBA-488B-8F56-C0DEAFAFC570}"/>
    <hyperlink ref="B64" location="'CW-861-AN'!A1" display="CW-861-AN" xr:uid="{26FC119F-5F33-4E20-A80F-591B7544806F}"/>
    <hyperlink ref="B65" location="'CY-449-SB'!A1" display="CY-449-SB" xr:uid="{57C29561-32D1-49AB-8B46-F1086880FD58}"/>
    <hyperlink ref="B66" location="'EM-185-KL'!A1" display="EM-185-KL" xr:uid="{16A3EF5E-77EE-489B-B0B6-9F364FA518FB}"/>
    <hyperlink ref="B67" location="'EM-206-KL'!A1" display="EM-206-KL" xr:uid="{52F39762-F3F0-4278-918E-82D56461A5DB}"/>
    <hyperlink ref="B68" location="'FC-494-SX'!A1" display="FC-494-SX" xr:uid="{77E5C088-6846-4046-83C9-AA02E8AF0205}"/>
    <hyperlink ref="B69" location="'FG-375-DN'!A1" display="FG-375-DN" xr:uid="{A3E21E68-FC87-42AC-8E08-1B79A1B25B9D}"/>
    <hyperlink ref="B70" location="'FK-719-DZ'!A1" display="FK-719-DZ" xr:uid="{669E25FE-35BC-483D-AE6F-BA8C7548A465}"/>
    <hyperlink ref="B71" location="'FL-220-EJ'!A1" display="FL-220-EJ" xr:uid="{E27258FF-C974-450B-8738-2764D75449AB}"/>
    <hyperlink ref="B73" location="'FW-087-NX'!A1" display="FW-087-NX" xr:uid="{1D329594-77F7-4AE6-80EF-C631AC0563D5}"/>
    <hyperlink ref="B74" location="'FW-177-NX'!A1" display="FW-177-NX" xr:uid="{9B329336-B841-4D3B-AAF9-4720FF6FE43B}"/>
    <hyperlink ref="B75" location="'FW-519-NB'!A1" display="FW-519-NB" xr:uid="{56112E44-742A-408C-B6FF-694CEE806D9C}"/>
    <hyperlink ref="B76" location="'FW-532-NB'!A1" display="FW-532-NB" xr:uid="{65558F1C-9ACC-4421-80C5-054A9D7B1A10}"/>
    <hyperlink ref="B72" location="'FL-237-NS'!A1" display="FL-237-NS" xr:uid="{2D8038F3-8511-4DEF-A2A2-4F010C6F1A37}"/>
    <hyperlink ref="B77" location="'FX-745-WS'!A1" display="FX-745-WS" xr:uid="{E55FA56D-5006-442D-9A71-DD83591784A6}"/>
    <hyperlink ref="B78" location="'FZ-652-TS'!A1" display="FZ-652-TS" xr:uid="{77BD8C5F-7E96-4742-A00A-73C75A4E641C}"/>
    <hyperlink ref="B79" location="'FZ-764-DV'!A1" display="FZ-764-DV" xr:uid="{583F72AC-675C-4EA0-9368-9F853A110A62}"/>
    <hyperlink ref="B80" location="'GD-225-SP'!A1" display="GD-225-SP" xr:uid="{69661ED7-A7C5-47E2-A79B-1E09979EE966}"/>
    <hyperlink ref="B81" location="'GD-356-SP'!A1" display="GD-356-SP" xr:uid="{7E300F91-3FBE-4B7C-9860-B28066D67911}"/>
    <hyperlink ref="B82" location="'GD-113-ZD'!A1" display="GD-113-ZD" xr:uid="{749DD553-1037-468B-A03C-3D6BDAB9A630}"/>
    <hyperlink ref="B83" location="'GE-875-SH'!A1" display="GE-875-SH" xr:uid="{F13164E1-2DF7-44CE-80BF-17EF041C40B3}"/>
    <hyperlink ref="B84" location="'BQ-149-QC'!A1" display="BQ-149-QC" xr:uid="{2EAE3A6A-FF11-4859-9098-3CA85E3E6E1A}"/>
    <hyperlink ref="B85" location="'586 CNQ 44'!A1" display="586 CNQ 44" xr:uid="{60BD2BF5-2E14-4738-BF23-29A782273DE5}"/>
    <hyperlink ref="B86" location="'FY-319-PJ'!A1" display="FY-319-PJ" xr:uid="{4C2FED76-ACEC-4C75-B2A7-8863BC3C40F9}"/>
    <hyperlink ref="B87" location="'Lynx 2465'!A1" display="Lynx 2465" xr:uid="{4A50DBA4-D802-46BD-BDAB-86BA7048A233}"/>
    <hyperlink ref="B88" location="'AH-952-BF'!A1" display="AH-952-BF" xr:uid="{15CDAAF7-23A5-44E6-83E7-E6E5C2DC9AA2}"/>
    <hyperlink ref="B89" location="Décompacteur!A1" display="Décompacteur" xr:uid="{FE3C0230-6519-4DC8-BCCF-BB62C334D10F}"/>
    <hyperlink ref="B90" location="'DJ-659-TG'!A1" display="DJ-659-TG" xr:uid="{8B0CBF10-7557-47DC-AD5C-A6AB3B3EC64C}"/>
    <hyperlink ref="B91" location="'DX-853-PM'!A1" display="DX-853-PM" xr:uid="{6A183E65-1490-4BDC-B0F2-ADDBE41B52CD}"/>
    <hyperlink ref="B93" location="'BL 71'!A1" display="BL 71" xr:uid="{E4B82728-2727-4119-906F-6A27A0C3E9A1}"/>
    <hyperlink ref="B94" location="'BS-541-HS'!A1" display="BS-541-HS" xr:uid="{87D9FFF1-6952-4952-94A7-BC7489874453}"/>
    <hyperlink ref="B97" location="'Porte engin'!A1" display="Porte engin" xr:uid="{EE5CC20E-C46A-4205-8F26-476D5C9FD473}"/>
    <hyperlink ref="B92" location="'BB-926-VP'!A1" display="BB-926-VP" xr:uid="{F3E2B975-1551-4798-8B8A-F368BF6199A6}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FC6009A-4F6C-425B-9374-3CADF6C06C83}">
            <xm:f>NOT(ISERROR(SEARCH(#REF!,X13)))</xm:f>
            <xm:f>#REF!</xm:f>
            <x14:dxf>
              <font>
                <color auto="1"/>
              </font>
              <fill>
                <patternFill>
                  <bgColor theme="9" tint="0.79998168889431442"/>
                </patternFill>
              </fill>
            </x14:dxf>
          </x14:cfRule>
          <xm:sqref>X13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23B9E-BD83-40C6-AFAE-9CCAA08106EB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SUM(Carburant9[KM EFFECTUE])</f>
        <v>900</v>
      </c>
      <c r="C7" s="865"/>
      <c r="D7" s="15"/>
      <c r="F7" s="15">
        <f>SUM(Carburant9[COÛT])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AVERAGE(Carburant9[LITRE(S) AUX 100])</f>
        <v>19.221288515406162</v>
      </c>
      <c r="C11" s="866"/>
      <c r="D11" s="15"/>
      <c r="F11" s="15">
        <f>SUM(Entretien8[COÛT])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SUM(Carburant9[LITRES])</f>
        <v>47</v>
      </c>
      <c r="C15" s="865"/>
      <c r="D15" s="15"/>
      <c r="F15" s="15">
        <f>SUM(Remboursements10[MONTANT])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IFERROR(MAX(KilométrageDébut,IF(Carburant9[COMPTEUR KILOMÉTRIQUE]&lt;Carburant9[[#This Row],[COMPTEUR KILOMÉTRIQUE]],Carburant9[COMPTEUR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IFERROR(Carburant9[[#This Row],[COMPTEUR KILOMÉTRIQUE]]-Carburant9[[#This Row],[KILOMÉTRAGE PRÉC.]],"")</f>
        <v>304</v>
      </c>
      <c r="H21" s="18">
        <f>IFERROR(Carburant9[[#This Row],[KM EFFECTUE]]/Carburant9[[#This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IFERROR(MAX(KilométrageDébut,IF(Carburant9[COMPTEUR KILOMÉTRIQUE]&lt;Carburant9[[#This Row],[COMPTEUR KILOMÉTRIQUE]],Carburant9[COMPTEUR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IFERROR(Carburant9[[#This Row],[COMPTEUR KILOMÉTRIQUE]]-Carburant9[[#This Row],[KILOMÉTRAGE PRÉC.]],"")</f>
        <v>310</v>
      </c>
      <c r="H22" s="18">
        <f>IFERROR(Carburant9[[#This Row],[KM EFFECTUE]]/Carburant9[[#This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IFERROR(MAX(KilométrageDébut,IF(Carburant9[COMPTEUR KILOMÉTRIQUE]&lt;Carburant9[[#This Row],[COMPTEUR KILOMÉTRIQUE]],Carburant9[COMPTEUR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IFERROR(Carburant9[[#This Row],[COMPTEUR KILOMÉTRIQUE]]-Carburant9[[#This Row],[KILOMÉTRAGE PRÉC.]],"")</f>
        <v>286</v>
      </c>
      <c r="H23" s="18">
        <f>IFERROR(Carburant9[[#This Row],[KM EFFECTUE]]/Carburant9[[#This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8EF62-E30C-45F4-AC0B-BDB2156BFA37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SUM(Carburant6[KM EFFECTUE])</f>
        <v>900</v>
      </c>
      <c r="C7" s="865"/>
      <c r="D7" s="15"/>
      <c r="F7" s="15">
        <f>SUM(Carburant6[COÛT])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AVERAGE(Carburant6[LITRE(S) AUX 100])</f>
        <v>19.221288515406162</v>
      </c>
      <c r="C11" s="866"/>
      <c r="D11" s="15"/>
      <c r="F11" s="15">
        <f>SUM(Entretien5[COÛT])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SUM(Carburant6[LITRES])</f>
        <v>47</v>
      </c>
      <c r="C15" s="865"/>
      <c r="D15" s="15"/>
      <c r="F15" s="15">
        <f>SUM(Remboursements7[MONTANT])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IFERROR(MAX(KilométrageDébut,IF(Carburant6[COMPTEUR KILOMÉTRIQUE]&lt;Carburant6[[#This Row],[COMPTEUR KILOMÉTRIQUE]],Carburant6[COMPTEUR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IFERROR(Carburant6[[#This Row],[COMPTEUR KILOMÉTRIQUE]]-Carburant6[[#This Row],[KILOMÉTRAGE PRÉC.]],"")</f>
        <v>304</v>
      </c>
      <c r="H21" s="18">
        <f>IFERROR(Carburant6[[#This Row],[KM EFFECTUE]]/Carburant6[[#This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IFERROR(MAX(KilométrageDébut,IF(Carburant6[COMPTEUR KILOMÉTRIQUE]&lt;Carburant6[[#This Row],[COMPTEUR KILOMÉTRIQUE]],Carburant6[COMPTEUR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IFERROR(Carburant6[[#This Row],[COMPTEUR KILOMÉTRIQUE]]-Carburant6[[#This Row],[KILOMÉTRAGE PRÉC.]],"")</f>
        <v>310</v>
      </c>
      <c r="H22" s="18">
        <f>IFERROR(Carburant6[[#This Row],[KM EFFECTUE]]/Carburant6[[#This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IFERROR(MAX(KilométrageDébut,IF(Carburant6[COMPTEUR KILOMÉTRIQUE]&lt;Carburant6[[#This Row],[COMPTEUR KILOMÉTRIQUE]],Carburant6[COMPTEUR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IFERROR(Carburant6[[#This Row],[COMPTEUR KILOMÉTRIQUE]]-Carburant6[[#This Row],[KILOMÉTRAGE PRÉC.]],"")</f>
        <v>286</v>
      </c>
      <c r="H23" s="18">
        <f>IFERROR(Carburant6[[#This Row],[KM EFFECTUE]]/Carburant6[[#This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SUM(Carburant[KM EFFECTUE])</f>
        <v>900</v>
      </c>
      <c r="C7" s="865"/>
      <c r="D7" s="15"/>
      <c r="F7" s="15">
        <f>SUM(Carburant[COÛT])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AVERAGE(Carburant[LITRE(S) AUX 100])</f>
        <v>19.221288515406162</v>
      </c>
      <c r="C11" s="866"/>
      <c r="D11" s="15"/>
      <c r="F11" s="15">
        <f>SUM(Entretien[COÛT])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SUM(Carburant[LITRES])</f>
        <v>47</v>
      </c>
      <c r="C15" s="865"/>
      <c r="D15" s="15"/>
      <c r="F15" s="15">
        <f>SUM(Remboursements[MONTANT])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IFERROR(MAX(KilométrageDébut,IF(Carburant[COMPTEUR KILOMÉTRIQUE]&lt;Carburant[[#This Row],[COMPTEUR KILOMÉTRIQUE]],Carburant[COMPTEUR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IFERROR(Carburant[[#This Row],[COMPTEUR KILOMÉTRIQUE]]-Carburant[[#This Row],[KILOMÉTRAGE PRÉC.]],"")</f>
        <v>304</v>
      </c>
      <c r="H21" s="18">
        <f>IFERROR(Carburant[[#This Row],[KM EFFECTUE]]/Carburant[[#This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IFERROR(MAX(KilométrageDébut,IF(Carburant[COMPTEUR KILOMÉTRIQUE]&lt;Carburant[[#This Row],[COMPTEUR KILOMÉTRIQUE]],Carburant[COMPTEUR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IFERROR(Carburant[[#This Row],[COMPTEUR KILOMÉTRIQUE]]-Carburant[[#This Row],[KILOMÉTRAGE PRÉC.]],"")</f>
        <v>310</v>
      </c>
      <c r="H22" s="18">
        <f>IFERROR(Carburant[[#This Row],[KM EFFECTUE]]/Carburant[[#This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IFERROR(MAX(KilométrageDébut,IF(Carburant[COMPTEUR KILOMÉTRIQUE]&lt;Carburant[[#This Row],[COMPTEUR KILOMÉTRIQUE]],Carburant[COMPTEUR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IFERROR(Carburant[[#This Row],[COMPTEUR KILOMÉTRIQUE]]-Carburant[[#This Row],[KILOMÉTRAGE PRÉC.]],"")</f>
        <v>286</v>
      </c>
      <c r="H23" s="18">
        <f>IFERROR(Carburant[[#This Row],[KM EFFECTUE]]/Carburant[[#This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J23:N23"/>
    <mergeCell ref="B7:C7"/>
    <mergeCell ref="B11:C11"/>
    <mergeCell ref="B15:C15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DF58B-0EC7-4548-A9DA-D5B8CBEB2393}">
  <sheetPr>
    <tabColor theme="4"/>
    <pageSetUpPr autoPageBreaks="0" fitToPage="1"/>
  </sheetPr>
  <dimension ref="B2:N42"/>
  <sheetViews>
    <sheetView showGridLines="0" zoomScale="70" zoomScaleNormal="70" workbookViewId="0">
      <selection activeCell="R11" sqref="R1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SUM(Carburant615[KM EFFECTUE])</f>
        <v>900</v>
      </c>
      <c r="C7" s="865"/>
      <c r="D7" s="15"/>
      <c r="F7" s="15">
        <f>SUM(Carburant615[COÛT])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AVERAGE(Carburant615[LITRE(S) AUX 100])</f>
        <v>19.221288515406162</v>
      </c>
      <c r="C11" s="866"/>
      <c r="D11" s="15"/>
      <c r="F11" s="15">
        <f>SUM(Entretien514[COÛT])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SUM(Carburant615[LITRES])</f>
        <v>47</v>
      </c>
      <c r="C15" s="865"/>
      <c r="D15" s="15"/>
      <c r="F15" s="15">
        <f>SUM(Remboursements716[MONTANT])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IFERROR(MAX(KilométrageDébut,IF(Carburant615[COMPTEUR KILOMÉTRIQUE]&lt;Carburant615[[#This Row],[COMPTEUR KILOMÉTRIQUE]],Carburant615[COMPTEUR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IFERROR(Carburant615[[#This Row],[COMPTEUR KILOMÉTRIQUE]]-Carburant615[[#This Row],[KILOMÉTRAGE PRÉC.]],"")</f>
        <v>304</v>
      </c>
      <c r="H21" s="18">
        <f>IFERROR(Carburant615[[#This Row],[KM EFFECTUE]]/Carburant615[[#This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IFERROR(MAX(KilométrageDébut,IF(Carburant615[COMPTEUR KILOMÉTRIQUE]&lt;Carburant615[[#This Row],[COMPTEUR KILOMÉTRIQUE]],Carburant615[COMPTEUR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IFERROR(Carburant615[[#This Row],[COMPTEUR KILOMÉTRIQUE]]-Carburant615[[#This Row],[KILOMÉTRAGE PRÉC.]],"")</f>
        <v>310</v>
      </c>
      <c r="H22" s="18">
        <f>IFERROR(Carburant615[[#This Row],[KM EFFECTUE]]/Carburant615[[#This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IFERROR(MAX(KilométrageDébut,IF(Carburant615[COMPTEUR KILOMÉTRIQUE]&lt;Carburant615[[#This Row],[COMPTEUR KILOMÉTRIQUE]],Carburant615[COMPTEUR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IFERROR(Carburant615[[#This Row],[COMPTEUR KILOMÉTRIQUE]]-Carburant615[[#This Row],[KILOMÉTRAGE PRÉC.]],"")</f>
        <v>286</v>
      </c>
      <c r="H23" s="18">
        <f>IFERROR(Carburant615[[#This Row],[KM EFFECTUE]]/Carburant615[[#This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37AE-E105-4CA8-AC5C-B906730BF0E4}">
  <sheetPr>
    <tabColor theme="4"/>
    <pageSetUpPr autoPageBreaks="0" fitToPage="1"/>
  </sheetPr>
  <dimension ref="B2:N42"/>
  <sheetViews>
    <sheetView showGridLines="0" zoomScale="70" zoomScaleNormal="70" workbookViewId="0">
      <selection activeCell="R11" sqref="R1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SUM(Carburant61518[KM EFFECTUE])</f>
        <v>900</v>
      </c>
      <c r="C7" s="865"/>
      <c r="D7" s="15"/>
      <c r="F7" s="15">
        <f>SUM(Carburant61518[COÛT])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AVERAGE(Carburant61518[LITRE(S) AUX 100])</f>
        <v>19.221288515406162</v>
      </c>
      <c r="C11" s="866"/>
      <c r="D11" s="15"/>
      <c r="F11" s="15">
        <f>SUM(Entretien51417[COÛT])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SUM(Carburant61518[LITRES])</f>
        <v>47</v>
      </c>
      <c r="C15" s="865"/>
      <c r="D15" s="15"/>
      <c r="F15" s="15">
        <f>SUM(Remboursements71619[MONTANT])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IFERROR(MAX(KilométrageDébut,IF(Carburant61518[COMPTEUR KILOMÉTRIQUE]&lt;Carburant61518[[#This Row],[COMPTEUR KILOMÉTRIQUE]],Carburant61518[COMPTEUR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IFERROR(Carburant61518[[#This Row],[COMPTEUR KILOMÉTRIQUE]]-Carburant61518[[#This Row],[KILOMÉTRAGE PRÉC.]],"")</f>
        <v>304</v>
      </c>
      <c r="H21" s="18">
        <f>IFERROR(Carburant61518[[#This Row],[KM EFFECTUE]]/Carburant61518[[#This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IFERROR(MAX(KilométrageDébut,IF(Carburant61518[COMPTEUR KILOMÉTRIQUE]&lt;Carburant61518[[#This Row],[COMPTEUR KILOMÉTRIQUE]],Carburant61518[COMPTEUR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IFERROR(Carburant61518[[#This Row],[COMPTEUR KILOMÉTRIQUE]]-Carburant61518[[#This Row],[KILOMÉTRAGE PRÉC.]],"")</f>
        <v>310</v>
      </c>
      <c r="H22" s="18">
        <f>IFERROR(Carburant61518[[#This Row],[KM EFFECTUE]]/Carburant61518[[#This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IFERROR(MAX(KilométrageDébut,IF(Carburant61518[COMPTEUR KILOMÉTRIQUE]&lt;Carburant61518[[#This Row],[COMPTEUR KILOMÉTRIQUE]],Carburant61518[COMPTEUR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IFERROR(Carburant61518[[#This Row],[COMPTEUR KILOMÉTRIQUE]]-Carburant61518[[#This Row],[KILOMÉTRAGE PRÉC.]],"")</f>
        <v>286</v>
      </c>
      <c r="H23" s="18">
        <f>IFERROR(Carburant61518[[#This Row],[KM EFFECTUE]]/Carburant61518[[#This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ED127-0CF9-4E49-9F78-0BEF184D4888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SUM(Carburant6151821[KM EFFECTUE])</f>
        <v>900</v>
      </c>
      <c r="C7" s="865"/>
      <c r="D7" s="15"/>
      <c r="F7" s="15">
        <f>SUM(Carburant6151821[COÛT])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AVERAGE(Carburant6151821[LITRE(S) AUX 100])</f>
        <v>19.221288515406162</v>
      </c>
      <c r="C11" s="866"/>
      <c r="D11" s="15"/>
      <c r="F11" s="15">
        <f>SUM(Entretien5141720[COÛT])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SUM(Carburant6151821[LITRES])</f>
        <v>47</v>
      </c>
      <c r="C15" s="865"/>
      <c r="D15" s="15"/>
      <c r="F15" s="15">
        <f>SUM(Remboursements7161922[MONTANT])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IFERROR(MAX(KilométrageDébut,IF(Carburant6151821[COMPTEUR KILOMÉTRIQUE]&lt;Carburant6151821[[#This Row],[COMPTEUR KILOMÉTRIQUE]],Carburant6151821[COMPTEUR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IFERROR(Carburant6151821[[#This Row],[COMPTEUR KILOMÉTRIQUE]]-Carburant6151821[[#This Row],[KILOMÉTRAGE PRÉC.]],"")</f>
        <v>304</v>
      </c>
      <c r="H21" s="18">
        <f>IFERROR(Carburant6151821[[#This Row],[KM EFFECTUE]]/Carburant6151821[[#This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IFERROR(MAX(KilométrageDébut,IF(Carburant6151821[COMPTEUR KILOMÉTRIQUE]&lt;Carburant6151821[[#This Row],[COMPTEUR KILOMÉTRIQUE]],Carburant6151821[COMPTEUR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IFERROR(Carburant6151821[[#This Row],[COMPTEUR KILOMÉTRIQUE]]-Carburant6151821[[#This Row],[KILOMÉTRAGE PRÉC.]],"")</f>
        <v>310</v>
      </c>
      <c r="H22" s="18">
        <f>IFERROR(Carburant6151821[[#This Row],[KM EFFECTUE]]/Carburant6151821[[#This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IFERROR(MAX(KilométrageDébut,IF(Carburant6151821[COMPTEUR KILOMÉTRIQUE]&lt;Carburant6151821[[#This Row],[COMPTEUR KILOMÉTRIQUE]],Carburant6151821[COMPTEUR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IFERROR(Carburant6151821[[#This Row],[COMPTEUR KILOMÉTRIQUE]]-Carburant6151821[[#This Row],[KILOMÉTRAGE PRÉC.]],"")</f>
        <v>286</v>
      </c>
      <c r="H23" s="18">
        <f>IFERROR(Carburant6151821[[#This Row],[KM EFFECTUE]]/Carburant6151821[[#This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22C98-CA3E-4535-9516-EDDC8AB399E7}">
  <sheetPr>
    <tabColor theme="4"/>
    <pageSetUpPr autoPageBreaks="0" fitToPage="1"/>
  </sheetPr>
  <dimension ref="B2:N42"/>
  <sheetViews>
    <sheetView showGridLines="0" zoomScale="70" zoomScaleNormal="70" workbookViewId="0">
      <selection activeCell="U21" sqref="U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SUM(Carburant9122730[KM EFFECTUE])</f>
        <v>900</v>
      </c>
      <c r="C7" s="865"/>
      <c r="D7" s="15"/>
      <c r="F7" s="15">
        <f>SUM(Carburant9122730[COÛT])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AVERAGE(Carburant9122730[LITRE(S) AUX 100])</f>
        <v>19.221288515406162</v>
      </c>
      <c r="C11" s="866"/>
      <c r="D11" s="15"/>
      <c r="F11" s="15">
        <f>SUM(Entretien8112629[COÛT])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SUM(Carburant9122730[LITRES])</f>
        <v>47</v>
      </c>
      <c r="C15" s="865"/>
      <c r="D15" s="15"/>
      <c r="F15" s="15">
        <f>SUM(Remboursements10132831[MONTANT])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IFERROR(MAX(KilométrageDébut,IF(Carburant9122730[COMPTEUR KILOMÉTRIQUE]&lt;Carburant9122730[[#This Row],[COMPTEUR KILOMÉTRIQUE]],Carburant9122730[COMPTEUR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IFERROR(Carburant9122730[[#This Row],[COMPTEUR KILOMÉTRIQUE]]-Carburant9122730[[#This Row],[KILOMÉTRAGE PRÉC.]],"")</f>
        <v>304</v>
      </c>
      <c r="H21" s="18">
        <f>IFERROR(Carburant9122730[[#This Row],[KM EFFECTUE]]/Carburant9122730[[#This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IFERROR(MAX(KilométrageDébut,IF(Carburant9122730[COMPTEUR KILOMÉTRIQUE]&lt;Carburant9122730[[#This Row],[COMPTEUR KILOMÉTRIQUE]],Carburant9122730[COMPTEUR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IFERROR(Carburant9122730[[#This Row],[COMPTEUR KILOMÉTRIQUE]]-Carburant9122730[[#This Row],[KILOMÉTRAGE PRÉC.]],"")</f>
        <v>310</v>
      </c>
      <c r="H22" s="18">
        <f>IFERROR(Carburant9122730[[#This Row],[KM EFFECTUE]]/Carburant9122730[[#This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IFERROR(MAX(KilométrageDébut,IF(Carburant9122730[COMPTEUR KILOMÉTRIQUE]&lt;Carburant9122730[[#This Row],[COMPTEUR KILOMÉTRIQUE]],Carburant9122730[COMPTEUR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IFERROR(Carburant9122730[[#This Row],[COMPTEUR KILOMÉTRIQUE]]-Carburant9122730[[#This Row],[KILOMÉTRAGE PRÉC.]],"")</f>
        <v>286</v>
      </c>
      <c r="H23" s="18">
        <f>IFERROR(Carburant9122730[[#This Row],[KM EFFECTUE]]/Carburant9122730[[#This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6E29-7C91-498C-A9CE-081E723F1B71}">
  <sheetPr>
    <tabColor theme="4"/>
    <pageSetUpPr autoPageBreaks="0" fitToPage="1"/>
  </sheetPr>
  <dimension ref="B2:N42"/>
  <sheetViews>
    <sheetView showGridLines="0" zoomScale="70" zoomScaleNormal="70" workbookViewId="0">
      <selection activeCell="Q15" sqref="Q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SUM(Carburant615182124[KM EFFECTUE])</f>
        <v>900</v>
      </c>
      <c r="C7" s="865"/>
      <c r="D7" s="15"/>
      <c r="F7" s="15">
        <f>SUM(Carburant615182124[COÛT])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AVERAGE(Carburant615182124[LITRE(S) AUX 100])</f>
        <v>19.221288515406162</v>
      </c>
      <c r="C11" s="866"/>
      <c r="D11" s="15"/>
      <c r="F11" s="15">
        <f>SUM(Entretien514172023[COÛT])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SUM(Carburant615182124[LITRES])</f>
        <v>47</v>
      </c>
      <c r="C15" s="865"/>
      <c r="D15" s="15"/>
      <c r="F15" s="15">
        <f>SUM(Remboursements716192225[MONTANT])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IFERROR(MAX(KilométrageDébut,IF(Carburant615182124[COMPTEUR KILOMÉTRIQUE]&lt;Carburant615182124[[#This Row],[COMPTEUR KILOMÉTRIQUE]],Carburant615182124[COMPTEUR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IFERROR(Carburant615182124[[#This Row],[COMPTEUR KILOMÉTRIQUE]]-Carburant615182124[[#This Row],[KILOMÉTRAGE PRÉC.]],"")</f>
        <v>304</v>
      </c>
      <c r="H21" s="18">
        <f>IFERROR(Carburant615182124[[#This Row],[KM EFFECTUE]]/Carburant615182124[[#This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IFERROR(MAX(KilométrageDébut,IF(Carburant615182124[COMPTEUR KILOMÉTRIQUE]&lt;Carburant615182124[[#This Row],[COMPTEUR KILOMÉTRIQUE]],Carburant615182124[COMPTEUR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IFERROR(Carburant615182124[[#This Row],[COMPTEUR KILOMÉTRIQUE]]-Carburant615182124[[#This Row],[KILOMÉTRAGE PRÉC.]],"")</f>
        <v>310</v>
      </c>
      <c r="H22" s="18">
        <f>IFERROR(Carburant615182124[[#This Row],[KM EFFECTUE]]/Carburant615182124[[#This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IFERROR(MAX(KilométrageDébut,IF(Carburant615182124[COMPTEUR KILOMÉTRIQUE]&lt;Carburant615182124[[#This Row],[COMPTEUR KILOMÉTRIQUE]],Carburant615182124[COMPTEUR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IFERROR(Carburant615182124[[#This Row],[COMPTEUR KILOMÉTRIQUE]]-Carburant615182124[[#This Row],[KILOMÉTRAGE PRÉC.]],"")</f>
        <v>286</v>
      </c>
      <c r="H23" s="18">
        <f>IFERROR(Carburant615182124[[#This Row],[KM EFFECTUE]]/Carburant615182124[[#This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A4E51-39C2-4DBF-BCF6-393DE4DE61F6}">
  <sheetPr>
    <tabColor theme="4"/>
    <pageSetUpPr autoPageBreaks="0" fitToPage="1"/>
  </sheetPr>
  <dimension ref="B2:N42"/>
  <sheetViews>
    <sheetView showGridLines="0" zoomScale="70" zoomScaleNormal="70" workbookViewId="0">
      <selection activeCell="V21" sqref="V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SUM(Carburant61518212433[KM EFFECTUE])</f>
        <v>900</v>
      </c>
      <c r="C7" s="865"/>
      <c r="D7" s="15"/>
      <c r="F7" s="15">
        <f>SUM(Carburant61518212433[COÛT])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AVERAGE(Carburant61518212433[LITRE(S) AUX 100])</f>
        <v>19.221288515406162</v>
      </c>
      <c r="C11" s="866"/>
      <c r="D11" s="15"/>
      <c r="F11" s="15">
        <f>SUM(Entretien51417202332[COÛT])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SUM(Carburant61518212433[LITRES])</f>
        <v>47</v>
      </c>
      <c r="C15" s="865"/>
      <c r="D15" s="15"/>
      <c r="F15" s="15">
        <f>SUM(Remboursements71619222534[MONTANT])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IFERROR(MAX(KilométrageDébut,IF(Carburant61518212433[COMPTEUR KILOMÉTRIQUE]&lt;Carburant61518212433[[#This Row],[COMPTEUR KILOMÉTRIQUE]],Carburant61518212433[COMPTEUR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IFERROR(Carburant61518212433[[#This Row],[COMPTEUR KILOMÉTRIQUE]]-Carburant61518212433[[#This Row],[KILOMÉTRAGE PRÉC.]],"")</f>
        <v>304</v>
      </c>
      <c r="H21" s="18">
        <f>IFERROR(Carburant61518212433[[#This Row],[KM EFFECTUE]]/Carburant61518212433[[#This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IFERROR(MAX(KilométrageDébut,IF(Carburant61518212433[COMPTEUR KILOMÉTRIQUE]&lt;Carburant61518212433[[#This Row],[COMPTEUR KILOMÉTRIQUE]],Carburant61518212433[COMPTEUR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IFERROR(Carburant61518212433[[#This Row],[COMPTEUR KILOMÉTRIQUE]]-Carburant61518212433[[#This Row],[KILOMÉTRAGE PRÉC.]],"")</f>
        <v>310</v>
      </c>
      <c r="H22" s="18">
        <f>IFERROR(Carburant61518212433[[#This Row],[KM EFFECTUE]]/Carburant61518212433[[#This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IFERROR(MAX(KilométrageDébut,IF(Carburant61518212433[COMPTEUR KILOMÉTRIQUE]&lt;Carburant61518212433[[#This Row],[COMPTEUR KILOMÉTRIQUE]],Carburant61518212433[COMPTEUR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IFERROR(Carburant61518212433[[#This Row],[COMPTEUR KILOMÉTRIQUE]]-Carburant61518212433[[#This Row],[KILOMÉTRAGE PRÉC.]],"")</f>
        <v>286</v>
      </c>
      <c r="H23" s="18">
        <f>IFERROR(Carburant61518212433[[#This Row],[KM EFFECTUE]]/Carburant61518212433[[#This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B8C3B-D51A-41F2-A733-004E5CF7701B}">
  <sheetPr>
    <tabColor theme="4"/>
    <pageSetUpPr autoPageBreaks="0" fitToPage="1"/>
  </sheetPr>
  <dimension ref="B2:N42"/>
  <sheetViews>
    <sheetView showGridLines="0" zoomScale="70" zoomScaleNormal="70" workbookViewId="0">
      <selection activeCell="V21" sqref="V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SUM(Carburant6151821243336[KM EFFECTUE])</f>
        <v>900</v>
      </c>
      <c r="C7" s="865"/>
      <c r="D7" s="15"/>
      <c r="F7" s="15">
        <f>SUM(Carburant6151821243336[COÛT])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AVERAGE(Carburant6151821243336[LITRE(S) AUX 100])</f>
        <v>19.221288515406162</v>
      </c>
      <c r="C11" s="866"/>
      <c r="D11" s="15"/>
      <c r="F11" s="15">
        <f>SUM(Entretien5141720233235[COÛT])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SUM(Carburant6151821243336[LITRES])</f>
        <v>47</v>
      </c>
      <c r="C15" s="865"/>
      <c r="D15" s="15"/>
      <c r="F15" s="15">
        <f>SUM(Remboursements7161922253437[MONTANT])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IFERROR(MAX(KilométrageDébut,IF(Carburant6151821243336[COMPTEUR KILOMÉTRIQUE]&lt;Carburant6151821243336[[#This Row],[COMPTEUR KILOMÉTRIQUE]],Carburant6151821243336[COMPTEUR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IFERROR(Carburant6151821243336[[#This Row],[COMPTEUR KILOMÉTRIQUE]]-Carburant6151821243336[[#This Row],[KILOMÉTRAGE PRÉC.]],"")</f>
        <v>304</v>
      </c>
      <c r="H21" s="18">
        <f>IFERROR(Carburant6151821243336[[#This Row],[KM EFFECTUE]]/Carburant6151821243336[[#This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IFERROR(MAX(KilométrageDébut,IF(Carburant6151821243336[COMPTEUR KILOMÉTRIQUE]&lt;Carburant6151821243336[[#This Row],[COMPTEUR KILOMÉTRIQUE]],Carburant6151821243336[COMPTEUR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IFERROR(Carburant6151821243336[[#This Row],[COMPTEUR KILOMÉTRIQUE]]-Carburant6151821243336[[#This Row],[KILOMÉTRAGE PRÉC.]],"")</f>
        <v>310</v>
      </c>
      <c r="H22" s="18">
        <f>IFERROR(Carburant6151821243336[[#This Row],[KM EFFECTUE]]/Carburant6151821243336[[#This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IFERROR(MAX(KilométrageDébut,IF(Carburant6151821243336[COMPTEUR KILOMÉTRIQUE]&lt;Carburant6151821243336[[#This Row],[COMPTEUR KILOMÉTRIQUE]],Carburant6151821243336[COMPTEUR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IFERROR(Carburant6151821243336[[#This Row],[COMPTEUR KILOMÉTRIQUE]]-Carburant6151821243336[[#This Row],[KILOMÉTRAGE PRÉC.]],"")</f>
        <v>286</v>
      </c>
      <c r="H23" s="18">
        <f>IFERROR(Carburant6151821243336[[#This Row],[KM EFFECTUE]]/Carburant6151821243336[[#This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4C57-CF69-4232-913C-FE46846D0AD3}">
  <dimension ref="A1:AM23"/>
  <sheetViews>
    <sheetView workbookViewId="0">
      <selection activeCell="AA9" sqref="AA9"/>
    </sheetView>
  </sheetViews>
  <sheetFormatPr baseColWidth="10" defaultColWidth="8.19921875" defaultRowHeight="15.6" x14ac:dyDescent="0.3"/>
  <cols>
    <col min="1" max="1" width="13" style="78" bestFit="1" customWidth="1"/>
    <col min="2" max="2" width="13" style="78" customWidth="1"/>
    <col min="3" max="3" width="12.8984375" style="78" bestFit="1" customWidth="1"/>
    <col min="4" max="4" width="8.19921875" style="78"/>
    <col min="5" max="5" width="17.69921875" style="78" bestFit="1" customWidth="1"/>
    <col min="6" max="6" width="17.69921875" style="78" customWidth="1"/>
    <col min="7" max="7" width="16.296875" style="78" bestFit="1" customWidth="1"/>
    <col min="8" max="8" width="10.5" style="78" bestFit="1" customWidth="1"/>
    <col min="9" max="9" width="14.09765625" style="78" bestFit="1" customWidth="1"/>
    <col min="10" max="10" width="19.8984375" style="78" bestFit="1" customWidth="1"/>
    <col min="11" max="11" width="22.8984375" style="78" bestFit="1" customWidth="1"/>
    <col min="12" max="12" width="19.5" style="78" customWidth="1"/>
    <col min="13" max="13" width="18.3984375" style="78" customWidth="1"/>
    <col min="14" max="14" width="9.5" style="78" customWidth="1"/>
    <col min="15" max="15" width="10.796875" style="78" customWidth="1"/>
    <col min="16" max="16" width="10.69921875" style="78" bestFit="1" customWidth="1"/>
    <col min="17" max="18" width="10.69921875" style="78" customWidth="1"/>
    <col min="19" max="19" width="10.796875" style="78" customWidth="1"/>
    <col min="20" max="20" width="10.8984375" style="78" customWidth="1"/>
    <col min="21" max="21" width="10.69921875" style="78" customWidth="1"/>
    <col min="22" max="22" width="8.59765625" style="78" customWidth="1"/>
    <col min="23" max="23" width="10.19921875" style="78" customWidth="1"/>
    <col min="24" max="24" width="15.3984375" style="85" customWidth="1"/>
    <col min="25" max="25" width="28.3984375" style="85" bestFit="1" customWidth="1"/>
    <col min="26" max="26" width="11.19921875" style="85" customWidth="1"/>
    <col min="27" max="27" width="14.69921875" style="85" bestFit="1" customWidth="1"/>
    <col min="28" max="28" width="12" style="85" customWidth="1"/>
    <col min="29" max="29" width="12.59765625" style="85" bestFit="1" customWidth="1"/>
    <col min="30" max="30" width="11.19921875" style="85" customWidth="1"/>
    <col min="31" max="31" width="15.8984375" style="85" bestFit="1" customWidth="1"/>
    <col min="32" max="32" width="10.3984375" style="85" bestFit="1" customWidth="1"/>
    <col min="33" max="33" width="10.8984375" style="85" bestFit="1" customWidth="1"/>
    <col min="34" max="34" width="12.59765625" style="85" bestFit="1" customWidth="1"/>
    <col min="35" max="16384" width="8.19921875" style="85"/>
  </cols>
  <sheetData>
    <row r="1" spans="1:34" s="82" customFormat="1" ht="16.2" thickBot="1" x14ac:dyDescent="0.35">
      <c r="A1" s="81" t="s">
        <v>526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</row>
    <row r="2" spans="1:34" s="82" customFormat="1" ht="13.2" customHeight="1" thickBot="1" x14ac:dyDescent="0.35">
      <c r="A2" s="106" t="s">
        <v>34</v>
      </c>
      <c r="B2" s="107" t="s">
        <v>33</v>
      </c>
      <c r="C2" s="107" t="s">
        <v>35</v>
      </c>
      <c r="D2" s="107" t="s">
        <v>36</v>
      </c>
      <c r="E2" s="107" t="s">
        <v>37</v>
      </c>
      <c r="F2" s="117" t="s">
        <v>474</v>
      </c>
      <c r="G2" s="117" t="s">
        <v>39</v>
      </c>
      <c r="H2" s="118" t="s">
        <v>40</v>
      </c>
      <c r="I2" s="118" t="s">
        <v>41</v>
      </c>
      <c r="J2" s="118" t="s">
        <v>42</v>
      </c>
      <c r="K2" s="118" t="s">
        <v>43</v>
      </c>
      <c r="L2" s="118" t="s">
        <v>44</v>
      </c>
      <c r="M2" s="118" t="s">
        <v>45</v>
      </c>
      <c r="N2" s="118" t="s">
        <v>46</v>
      </c>
      <c r="O2" s="117" t="s">
        <v>49</v>
      </c>
      <c r="P2" s="117" t="s">
        <v>51</v>
      </c>
      <c r="Q2" s="117" t="s">
        <v>52</v>
      </c>
      <c r="R2" s="117" t="s">
        <v>53</v>
      </c>
      <c r="S2" s="117" t="s">
        <v>475</v>
      </c>
      <c r="T2" s="117" t="s">
        <v>54</v>
      </c>
      <c r="U2" s="117" t="s">
        <v>56</v>
      </c>
      <c r="V2" s="117" t="s">
        <v>476</v>
      </c>
      <c r="W2" s="117" t="s">
        <v>61</v>
      </c>
      <c r="X2" s="119" t="s">
        <v>62</v>
      </c>
    </row>
    <row r="3" spans="1:34" x14ac:dyDescent="0.3">
      <c r="A3" s="102" t="s">
        <v>477</v>
      </c>
      <c r="B3" s="55"/>
      <c r="C3" s="55" t="s">
        <v>167</v>
      </c>
      <c r="D3" s="55" t="s">
        <v>105</v>
      </c>
      <c r="E3" s="55" t="s">
        <v>106</v>
      </c>
      <c r="F3" s="55" t="s">
        <v>478</v>
      </c>
      <c r="G3" s="55" t="s">
        <v>108</v>
      </c>
      <c r="H3" s="55" t="s">
        <v>71</v>
      </c>
      <c r="I3" s="55" t="s">
        <v>139</v>
      </c>
      <c r="J3" s="55" t="s">
        <v>139</v>
      </c>
      <c r="K3" s="55" t="s">
        <v>139</v>
      </c>
      <c r="L3" s="55" t="s">
        <v>139</v>
      </c>
      <c r="M3" s="55" t="s">
        <v>43</v>
      </c>
      <c r="N3" s="55" t="s">
        <v>97</v>
      </c>
      <c r="O3" s="55">
        <v>2011</v>
      </c>
      <c r="P3" s="103">
        <v>260280</v>
      </c>
      <c r="Q3" s="104">
        <v>44208</v>
      </c>
      <c r="R3" s="103"/>
      <c r="S3" s="55"/>
      <c r="T3" s="55"/>
      <c r="U3" s="55"/>
      <c r="V3" s="55"/>
      <c r="W3" s="55"/>
      <c r="X3" s="105"/>
    </row>
    <row r="4" spans="1:34" x14ac:dyDescent="0.3">
      <c r="A4" s="94" t="s">
        <v>479</v>
      </c>
      <c r="B4" s="90"/>
      <c r="C4" s="90" t="s">
        <v>167</v>
      </c>
      <c r="D4" s="90" t="s">
        <v>480</v>
      </c>
      <c r="E4" s="90" t="s">
        <v>106</v>
      </c>
      <c r="F4" s="90" t="s">
        <v>481</v>
      </c>
      <c r="G4" s="90" t="s">
        <v>482</v>
      </c>
      <c r="H4" s="90" t="s">
        <v>71</v>
      </c>
      <c r="I4" s="90" t="s">
        <v>263</v>
      </c>
      <c r="J4" s="90" t="s">
        <v>263</v>
      </c>
      <c r="K4" s="90" t="s">
        <v>263</v>
      </c>
      <c r="L4" s="90" t="s">
        <v>263</v>
      </c>
      <c r="M4" s="90" t="s">
        <v>43</v>
      </c>
      <c r="N4" s="90" t="s">
        <v>97</v>
      </c>
      <c r="O4" s="90">
        <v>2001</v>
      </c>
      <c r="P4" s="90">
        <v>210000</v>
      </c>
      <c r="Q4" s="92">
        <v>44222</v>
      </c>
      <c r="R4" s="93"/>
      <c r="S4" s="93"/>
      <c r="T4" s="93"/>
      <c r="U4" s="93"/>
      <c r="V4" s="93"/>
      <c r="W4" s="93"/>
      <c r="X4" s="96"/>
    </row>
    <row r="5" spans="1:34" x14ac:dyDescent="0.3">
      <c r="A5" s="94" t="s">
        <v>483</v>
      </c>
      <c r="B5" s="90"/>
      <c r="C5" s="90" t="s">
        <v>484</v>
      </c>
      <c r="D5" s="90" t="s">
        <v>105</v>
      </c>
      <c r="E5" s="90" t="s">
        <v>106</v>
      </c>
      <c r="F5" s="90" t="s">
        <v>485</v>
      </c>
      <c r="G5" s="90" t="s">
        <v>482</v>
      </c>
      <c r="H5" s="90" t="s">
        <v>71</v>
      </c>
      <c r="I5" s="90" t="s">
        <v>263</v>
      </c>
      <c r="J5" s="90" t="s">
        <v>263</v>
      </c>
      <c r="K5" s="90" t="s">
        <v>263</v>
      </c>
      <c r="L5" s="90" t="s">
        <v>263</v>
      </c>
      <c r="M5" s="90" t="s">
        <v>43</v>
      </c>
      <c r="N5" s="90" t="s">
        <v>97</v>
      </c>
      <c r="O5" s="90">
        <v>1998</v>
      </c>
      <c r="P5" s="90">
        <v>280500</v>
      </c>
      <c r="Q5" s="92">
        <v>44222</v>
      </c>
      <c r="R5" s="93"/>
      <c r="S5" s="93"/>
      <c r="T5" s="93"/>
      <c r="U5" s="93"/>
      <c r="V5" s="93"/>
      <c r="W5" s="93"/>
      <c r="X5" s="96"/>
    </row>
    <row r="6" spans="1:34" x14ac:dyDescent="0.3">
      <c r="A6" s="94" t="s">
        <v>486</v>
      </c>
      <c r="B6" s="90"/>
      <c r="C6" s="90" t="s">
        <v>191</v>
      </c>
      <c r="D6" s="90" t="s">
        <v>480</v>
      </c>
      <c r="E6" s="90" t="s">
        <v>192</v>
      </c>
      <c r="F6" s="90" t="s">
        <v>92</v>
      </c>
      <c r="G6" s="90" t="s">
        <v>487</v>
      </c>
      <c r="H6" s="90" t="s">
        <v>71</v>
      </c>
      <c r="I6" s="90" t="s">
        <v>72</v>
      </c>
      <c r="J6" s="90" t="s">
        <v>254</v>
      </c>
      <c r="K6" s="90" t="s">
        <v>487</v>
      </c>
      <c r="L6" s="90" t="s">
        <v>488</v>
      </c>
      <c r="M6" s="90" t="s">
        <v>43</v>
      </c>
      <c r="N6" s="90" t="s">
        <v>97</v>
      </c>
      <c r="O6" s="90">
        <v>2003</v>
      </c>
      <c r="P6" s="91">
        <v>255160</v>
      </c>
      <c r="Q6" s="92">
        <v>44249</v>
      </c>
      <c r="R6" s="91"/>
      <c r="S6" s="91"/>
      <c r="T6" s="90"/>
      <c r="U6" s="90"/>
      <c r="V6" s="90"/>
      <c r="W6" s="90">
        <v>2003</v>
      </c>
      <c r="X6" s="96"/>
    </row>
    <row r="7" spans="1:34" x14ac:dyDescent="0.3">
      <c r="A7" s="94" t="s">
        <v>489</v>
      </c>
      <c r="B7" s="90"/>
      <c r="C7" s="90" t="s">
        <v>171</v>
      </c>
      <c r="D7" s="90"/>
      <c r="E7" s="90" t="s">
        <v>68</v>
      </c>
      <c r="F7" s="90"/>
      <c r="G7" s="90" t="s">
        <v>151</v>
      </c>
      <c r="H7" s="90" t="s">
        <v>71</v>
      </c>
      <c r="I7" s="90" t="s">
        <v>72</v>
      </c>
      <c r="J7" s="90" t="s">
        <v>254</v>
      </c>
      <c r="K7" s="90" t="s">
        <v>174</v>
      </c>
      <c r="L7" s="90" t="s">
        <v>153</v>
      </c>
      <c r="M7" s="90" t="s">
        <v>43</v>
      </c>
      <c r="N7" s="90" t="s">
        <v>176</v>
      </c>
      <c r="O7" s="90">
        <v>2004</v>
      </c>
      <c r="P7" s="90"/>
      <c r="Q7" s="92">
        <v>44298</v>
      </c>
      <c r="R7" s="90"/>
      <c r="S7" s="90"/>
      <c r="T7" s="90"/>
      <c r="U7" s="90"/>
      <c r="V7" s="90"/>
      <c r="W7" s="90">
        <v>2004</v>
      </c>
      <c r="X7" s="96"/>
    </row>
    <row r="8" spans="1:34" x14ac:dyDescent="0.3">
      <c r="A8" s="94" t="s">
        <v>86</v>
      </c>
      <c r="B8" s="90"/>
      <c r="C8" s="90" t="s">
        <v>68</v>
      </c>
      <c r="D8" s="90" t="s">
        <v>490</v>
      </c>
      <c r="E8" s="90"/>
      <c r="F8" s="90" t="s">
        <v>70</v>
      </c>
      <c r="G8" s="90" t="s">
        <v>71</v>
      </c>
      <c r="H8" s="90" t="s">
        <v>72</v>
      </c>
      <c r="I8" s="90" t="s">
        <v>491</v>
      </c>
      <c r="J8" s="90" t="s">
        <v>492</v>
      </c>
      <c r="K8" s="90" t="s">
        <v>211</v>
      </c>
      <c r="L8" s="90" t="s">
        <v>43</v>
      </c>
      <c r="M8" s="90" t="s">
        <v>76</v>
      </c>
      <c r="N8" s="90" t="s">
        <v>76</v>
      </c>
      <c r="O8" s="90">
        <v>2007</v>
      </c>
      <c r="P8" s="93"/>
      <c r="Q8" s="92">
        <v>44043</v>
      </c>
      <c r="R8" s="93"/>
      <c r="S8" s="93"/>
      <c r="T8" s="93"/>
      <c r="U8" s="93"/>
      <c r="V8" s="93"/>
      <c r="W8" s="93"/>
      <c r="X8" s="96"/>
    </row>
    <row r="9" spans="1:34" x14ac:dyDescent="0.3">
      <c r="A9" s="94" t="s">
        <v>493</v>
      </c>
      <c r="B9" s="90"/>
      <c r="C9" s="90" t="s">
        <v>203</v>
      </c>
      <c r="D9" s="90" t="s">
        <v>204</v>
      </c>
      <c r="E9" s="90" t="s">
        <v>494</v>
      </c>
      <c r="F9" s="90" t="s">
        <v>92</v>
      </c>
      <c r="G9" s="90" t="s">
        <v>199</v>
      </c>
      <c r="H9" s="90" t="s">
        <v>71</v>
      </c>
      <c r="I9" s="90" t="s">
        <v>72</v>
      </c>
      <c r="J9" s="90" t="s">
        <v>495</v>
      </c>
      <c r="K9" s="90" t="s">
        <v>496</v>
      </c>
      <c r="L9" s="90" t="s">
        <v>216</v>
      </c>
      <c r="M9" s="90" t="s">
        <v>43</v>
      </c>
      <c r="N9" s="90" t="s">
        <v>97</v>
      </c>
      <c r="O9" s="90">
        <v>1997</v>
      </c>
      <c r="P9" s="91">
        <v>220000</v>
      </c>
      <c r="Q9" s="92">
        <v>44354</v>
      </c>
      <c r="R9" s="93"/>
      <c r="S9" s="93"/>
      <c r="T9" s="93"/>
      <c r="U9" s="93"/>
      <c r="V9" s="93"/>
      <c r="W9" s="93"/>
      <c r="X9" s="96"/>
    </row>
    <row r="10" spans="1:34" x14ac:dyDescent="0.3">
      <c r="A10" s="94" t="s">
        <v>497</v>
      </c>
      <c r="B10" s="90"/>
      <c r="C10" s="90" t="s">
        <v>498</v>
      </c>
      <c r="D10" s="90" t="s">
        <v>499</v>
      </c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1"/>
      <c r="Q10" s="92">
        <v>44354</v>
      </c>
      <c r="R10" s="93"/>
      <c r="S10" s="93"/>
      <c r="T10" s="93"/>
      <c r="U10" s="93"/>
      <c r="V10" s="93"/>
      <c r="W10" s="93"/>
      <c r="X10" s="96"/>
    </row>
    <row r="11" spans="1:34" ht="16.2" thickBot="1" x14ac:dyDescent="0.35">
      <c r="A11" s="97" t="s">
        <v>500</v>
      </c>
      <c r="B11" s="98"/>
      <c r="C11" s="98" t="s">
        <v>122</v>
      </c>
      <c r="D11" s="98" t="s">
        <v>68</v>
      </c>
      <c r="E11" s="98" t="s">
        <v>122</v>
      </c>
      <c r="F11" s="98"/>
      <c r="G11" s="98" t="s">
        <v>224</v>
      </c>
      <c r="H11" s="98" t="s">
        <v>71</v>
      </c>
      <c r="I11" s="98" t="s">
        <v>72</v>
      </c>
      <c r="J11" s="98" t="s">
        <v>254</v>
      </c>
      <c r="K11" s="98" t="s">
        <v>501</v>
      </c>
      <c r="L11" s="98" t="s">
        <v>183</v>
      </c>
      <c r="M11" s="98" t="s">
        <v>43</v>
      </c>
      <c r="N11" s="99"/>
      <c r="O11" s="98">
        <v>2009</v>
      </c>
      <c r="P11" s="99"/>
      <c r="Q11" s="100">
        <v>44301</v>
      </c>
      <c r="R11" s="99"/>
      <c r="S11" s="99"/>
      <c r="T11" s="99"/>
      <c r="U11" s="99"/>
      <c r="V11" s="99"/>
      <c r="W11" s="99"/>
      <c r="X11" s="101"/>
    </row>
    <row r="13" spans="1:34" s="82" customFormat="1" ht="16.2" thickBot="1" x14ac:dyDescent="0.35">
      <c r="A13" s="86" t="s">
        <v>527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</row>
    <row r="14" spans="1:34" s="82" customFormat="1" ht="13.2" customHeight="1" thickBot="1" x14ac:dyDescent="0.35">
      <c r="A14" s="125" t="s">
        <v>34</v>
      </c>
      <c r="B14" s="126" t="s">
        <v>33</v>
      </c>
      <c r="C14" s="126" t="s">
        <v>35</v>
      </c>
      <c r="D14" s="126" t="s">
        <v>36</v>
      </c>
      <c r="E14" s="126" t="s">
        <v>37</v>
      </c>
      <c r="F14" s="127" t="s">
        <v>474</v>
      </c>
      <c r="G14" s="127" t="s">
        <v>39</v>
      </c>
      <c r="H14" s="126" t="s">
        <v>40</v>
      </c>
      <c r="I14" s="126" t="s">
        <v>41</v>
      </c>
      <c r="J14" s="126" t="s">
        <v>42</v>
      </c>
      <c r="K14" s="126" t="s">
        <v>43</v>
      </c>
      <c r="L14" s="126" t="s">
        <v>44</v>
      </c>
      <c r="M14" s="126" t="s">
        <v>45</v>
      </c>
      <c r="N14" s="126" t="s">
        <v>46</v>
      </c>
      <c r="O14" s="127" t="s">
        <v>49</v>
      </c>
      <c r="P14" s="127" t="s">
        <v>51</v>
      </c>
      <c r="Q14" s="127" t="s">
        <v>52</v>
      </c>
      <c r="R14" s="127" t="s">
        <v>53</v>
      </c>
      <c r="S14" s="127" t="s">
        <v>475</v>
      </c>
      <c r="T14" s="127" t="s">
        <v>54</v>
      </c>
      <c r="U14" s="127" t="s">
        <v>56</v>
      </c>
      <c r="V14" s="127" t="s">
        <v>476</v>
      </c>
      <c r="W14" s="127" t="s">
        <v>61</v>
      </c>
      <c r="X14" s="128" t="s">
        <v>62</v>
      </c>
    </row>
    <row r="15" spans="1:34" s="84" customFormat="1" ht="14.4" x14ac:dyDescent="0.3">
      <c r="A15" s="120" t="s">
        <v>502</v>
      </c>
      <c r="B15" s="121"/>
      <c r="C15" s="121" t="s">
        <v>503</v>
      </c>
      <c r="D15" s="121" t="s">
        <v>105</v>
      </c>
      <c r="E15" s="121" t="s">
        <v>106</v>
      </c>
      <c r="F15" s="121" t="s">
        <v>107</v>
      </c>
      <c r="G15" s="121" t="s">
        <v>108</v>
      </c>
      <c r="H15" s="121" t="s">
        <v>407</v>
      </c>
      <c r="I15" s="121" t="s">
        <v>504</v>
      </c>
      <c r="J15" s="121" t="s">
        <v>505</v>
      </c>
      <c r="K15" s="121" t="s">
        <v>505</v>
      </c>
      <c r="L15" s="121" t="s">
        <v>505</v>
      </c>
      <c r="M15" s="121" t="s">
        <v>410</v>
      </c>
      <c r="N15" s="121" t="s">
        <v>180</v>
      </c>
      <c r="O15" s="121" t="s">
        <v>528</v>
      </c>
      <c r="P15" s="122">
        <v>24076</v>
      </c>
      <c r="Q15" s="123">
        <v>44326</v>
      </c>
      <c r="R15" s="121"/>
      <c r="S15" s="121"/>
      <c r="T15" s="121">
        <v>10</v>
      </c>
      <c r="U15" s="121">
        <v>10</v>
      </c>
      <c r="V15" s="121">
        <f>SUM(T15:U15)</f>
        <v>20</v>
      </c>
      <c r="W15" s="121">
        <v>2018</v>
      </c>
      <c r="X15" s="121">
        <v>3</v>
      </c>
      <c r="Y15" s="124" t="s">
        <v>506</v>
      </c>
      <c r="Z15" s="79"/>
      <c r="AA15" s="79"/>
      <c r="AB15" s="79" t="s">
        <v>267</v>
      </c>
      <c r="AC15" s="79" t="s">
        <v>412</v>
      </c>
      <c r="AD15" s="79"/>
      <c r="AE15" s="79"/>
      <c r="AF15" s="79"/>
      <c r="AG15" s="79" t="s">
        <v>267</v>
      </c>
      <c r="AH15" s="79" t="s">
        <v>412</v>
      </c>
    </row>
    <row r="16" spans="1:34" x14ac:dyDescent="0.3">
      <c r="A16" s="102" t="s">
        <v>507</v>
      </c>
      <c r="B16" s="55" t="s">
        <v>296</v>
      </c>
      <c r="C16" s="55" t="s">
        <v>214</v>
      </c>
      <c r="D16" s="55" t="s">
        <v>68</v>
      </c>
      <c r="E16" s="55"/>
      <c r="F16" s="109"/>
      <c r="G16" s="110" t="s">
        <v>508</v>
      </c>
      <c r="H16" s="55" t="s">
        <v>71</v>
      </c>
      <c r="I16" s="55" t="s">
        <v>72</v>
      </c>
      <c r="J16" s="55" t="s">
        <v>73</v>
      </c>
      <c r="K16" s="55" t="s">
        <v>508</v>
      </c>
      <c r="L16" s="55"/>
      <c r="M16" s="109" t="s">
        <v>43</v>
      </c>
      <c r="N16" s="55" t="s">
        <v>76</v>
      </c>
      <c r="O16" s="55"/>
      <c r="P16" s="55" t="s">
        <v>509</v>
      </c>
      <c r="Q16" s="55"/>
      <c r="R16" s="55"/>
      <c r="S16" s="55"/>
      <c r="T16" s="55">
        <v>0</v>
      </c>
      <c r="U16" s="55">
        <v>0</v>
      </c>
      <c r="V16" s="55">
        <f>SUM(T16:U16)</f>
        <v>0</v>
      </c>
      <c r="W16" s="55">
        <v>1991</v>
      </c>
      <c r="X16" s="55">
        <v>30</v>
      </c>
      <c r="Y16" s="105" t="s">
        <v>510</v>
      </c>
      <c r="Z16" s="78"/>
      <c r="AA16" s="78"/>
      <c r="AB16" s="78"/>
      <c r="AC16" s="78"/>
      <c r="AD16" s="78"/>
      <c r="AE16" s="78"/>
      <c r="AF16" s="78"/>
      <c r="AG16" s="78"/>
      <c r="AH16" s="78"/>
    </row>
    <row r="17" spans="1:39" x14ac:dyDescent="0.3">
      <c r="A17" s="94" t="s">
        <v>511</v>
      </c>
      <c r="B17" s="90" t="s">
        <v>296</v>
      </c>
      <c r="C17" s="90" t="s">
        <v>512</v>
      </c>
      <c r="D17" s="90" t="s">
        <v>90</v>
      </c>
      <c r="E17" s="90" t="s">
        <v>116</v>
      </c>
      <c r="F17" s="90" t="s">
        <v>129</v>
      </c>
      <c r="G17" s="90" t="s">
        <v>93</v>
      </c>
      <c r="H17" s="90" t="s">
        <v>71</v>
      </c>
      <c r="I17" s="90" t="s">
        <v>72</v>
      </c>
      <c r="J17" s="90" t="s">
        <v>73</v>
      </c>
      <c r="K17" s="93" t="s">
        <v>81</v>
      </c>
      <c r="L17" s="90" t="s">
        <v>513</v>
      </c>
      <c r="M17" s="93" t="s">
        <v>43</v>
      </c>
      <c r="N17" s="90" t="s">
        <v>97</v>
      </c>
      <c r="O17" s="91">
        <v>123700</v>
      </c>
      <c r="P17" s="91">
        <v>122190</v>
      </c>
      <c r="Q17" s="91">
        <v>1765</v>
      </c>
      <c r="R17" s="91">
        <v>2858</v>
      </c>
      <c r="S17" s="91">
        <v>3000</v>
      </c>
      <c r="T17" s="90">
        <v>0</v>
      </c>
      <c r="U17" s="90">
        <v>0</v>
      </c>
      <c r="V17" s="90">
        <f>SUM(T17:U17)</f>
        <v>0</v>
      </c>
      <c r="W17" s="90">
        <v>1996</v>
      </c>
      <c r="X17" s="90">
        <v>25</v>
      </c>
      <c r="Y17" s="95" t="s">
        <v>514</v>
      </c>
    </row>
    <row r="18" spans="1:39" x14ac:dyDescent="0.3">
      <c r="A18" s="94" t="s">
        <v>515</v>
      </c>
      <c r="B18" s="90" t="s">
        <v>271</v>
      </c>
      <c r="C18" s="90">
        <v>206</v>
      </c>
      <c r="D18" s="90" t="s">
        <v>105</v>
      </c>
      <c r="E18" s="90" t="s">
        <v>106</v>
      </c>
      <c r="F18" s="90" t="s">
        <v>107</v>
      </c>
      <c r="G18" s="90" t="s">
        <v>108</v>
      </c>
      <c r="H18" s="90" t="s">
        <v>71</v>
      </c>
      <c r="I18" s="90" t="s">
        <v>72</v>
      </c>
      <c r="J18" s="90" t="s">
        <v>73</v>
      </c>
      <c r="K18" s="90" t="s">
        <v>254</v>
      </c>
      <c r="L18" s="90" t="s">
        <v>289</v>
      </c>
      <c r="M18" s="90" t="s">
        <v>516</v>
      </c>
      <c r="N18" s="90" t="s">
        <v>365</v>
      </c>
      <c r="O18" s="91">
        <v>193503</v>
      </c>
      <c r="P18" s="91">
        <v>190558</v>
      </c>
      <c r="Q18" s="91">
        <v>5081</v>
      </c>
      <c r="R18" s="91">
        <v>9986</v>
      </c>
      <c r="S18" s="91">
        <v>9709</v>
      </c>
      <c r="T18" s="90">
        <v>7</v>
      </c>
      <c r="U18" s="90">
        <v>4</v>
      </c>
      <c r="V18" s="90">
        <f>SUM(T18:U18)</f>
        <v>11</v>
      </c>
      <c r="W18" s="90">
        <v>2002</v>
      </c>
      <c r="X18" s="90">
        <v>19</v>
      </c>
      <c r="Y18" s="95" t="s">
        <v>276</v>
      </c>
    </row>
    <row r="19" spans="1:39" s="84" customFormat="1" x14ac:dyDescent="0.3">
      <c r="A19" s="94" t="s">
        <v>517</v>
      </c>
      <c r="B19" s="90" t="s">
        <v>271</v>
      </c>
      <c r="C19" s="90">
        <v>406</v>
      </c>
      <c r="D19" s="90" t="s">
        <v>105</v>
      </c>
      <c r="E19" s="90" t="s">
        <v>106</v>
      </c>
      <c r="F19" s="90" t="s">
        <v>367</v>
      </c>
      <c r="G19" s="90" t="s">
        <v>108</v>
      </c>
      <c r="H19" s="90" t="s">
        <v>71</v>
      </c>
      <c r="I19" s="90" t="s">
        <v>343</v>
      </c>
      <c r="J19" s="90" t="s">
        <v>473</v>
      </c>
      <c r="K19" s="90"/>
      <c r="L19" s="90"/>
      <c r="M19" s="90" t="s">
        <v>473</v>
      </c>
      <c r="N19" s="90" t="s">
        <v>362</v>
      </c>
      <c r="O19" s="91">
        <v>219903</v>
      </c>
      <c r="P19" s="108">
        <f>SUM(O19-Q19)</f>
        <v>6259</v>
      </c>
      <c r="Q19" s="91">
        <v>213644</v>
      </c>
      <c r="R19" s="91">
        <v>6308</v>
      </c>
      <c r="S19" s="91">
        <v>10132</v>
      </c>
      <c r="T19" s="91">
        <v>9241</v>
      </c>
      <c r="U19" s="90">
        <v>7</v>
      </c>
      <c r="V19" s="90">
        <v>5</v>
      </c>
      <c r="W19" s="90">
        <f>SUM(U19:V19)</f>
        <v>12</v>
      </c>
      <c r="X19" s="90">
        <v>23</v>
      </c>
      <c r="Y19" s="111">
        <v>22</v>
      </c>
      <c r="Z19" s="87" t="s">
        <v>276</v>
      </c>
      <c r="AC19" s="88">
        <v>16000</v>
      </c>
      <c r="AD19" s="79" t="s">
        <v>518</v>
      </c>
      <c r="AE19" s="79"/>
      <c r="AF19" s="79"/>
      <c r="AG19" s="79"/>
      <c r="AH19" s="79"/>
      <c r="AI19" s="79"/>
      <c r="AJ19" s="79"/>
      <c r="AK19" s="79"/>
    </row>
    <row r="20" spans="1:39" x14ac:dyDescent="0.3">
      <c r="A20" s="94" t="s">
        <v>519</v>
      </c>
      <c r="B20" s="93" t="s">
        <v>296</v>
      </c>
      <c r="C20" s="90" t="s">
        <v>316</v>
      </c>
      <c r="D20" s="93" t="s">
        <v>90</v>
      </c>
      <c r="E20" s="90" t="s">
        <v>192</v>
      </c>
      <c r="F20" s="90" t="s">
        <v>92</v>
      </c>
      <c r="G20" s="90" t="s">
        <v>93</v>
      </c>
      <c r="H20" s="90" t="s">
        <v>71</v>
      </c>
      <c r="I20" s="90" t="s">
        <v>72</v>
      </c>
      <c r="J20" s="90" t="s">
        <v>73</v>
      </c>
      <c r="K20" s="90" t="s">
        <v>74</v>
      </c>
      <c r="L20" s="90" t="s">
        <v>205</v>
      </c>
      <c r="M20" s="90" t="s">
        <v>43</v>
      </c>
      <c r="N20" s="90" t="s">
        <v>97</v>
      </c>
      <c r="O20" s="90"/>
      <c r="P20" s="108">
        <f>SUM(O20-Q20)</f>
        <v>-162564</v>
      </c>
      <c r="Q20" s="91">
        <v>162564</v>
      </c>
      <c r="R20" s="91">
        <v>4906</v>
      </c>
      <c r="S20" s="91">
        <v>5007</v>
      </c>
      <c r="T20" s="91">
        <v>5542</v>
      </c>
      <c r="U20" s="90">
        <v>3</v>
      </c>
      <c r="V20" s="90">
        <v>0</v>
      </c>
      <c r="W20" s="90">
        <f>SUM(U20:V20)</f>
        <v>3</v>
      </c>
      <c r="X20" s="90">
        <v>18</v>
      </c>
      <c r="Y20" s="111">
        <v>17</v>
      </c>
      <c r="Z20" s="87" t="s">
        <v>276</v>
      </c>
      <c r="AA20" s="84"/>
      <c r="AB20" s="84"/>
      <c r="AC20" s="88">
        <v>25140.080000000002</v>
      </c>
      <c r="AD20" s="79" t="s">
        <v>520</v>
      </c>
      <c r="AE20" s="84"/>
      <c r="AF20" s="84"/>
      <c r="AG20" s="79"/>
      <c r="AH20" s="79"/>
      <c r="AI20" s="79"/>
      <c r="AJ20" s="79"/>
      <c r="AK20" s="79"/>
    </row>
    <row r="21" spans="1:39" s="84" customFormat="1" x14ac:dyDescent="0.3">
      <c r="A21" s="94" t="s">
        <v>521</v>
      </c>
      <c r="B21" s="90" t="s">
        <v>189</v>
      </c>
      <c r="C21" s="90" t="s">
        <v>191</v>
      </c>
      <c r="D21" s="90" t="s">
        <v>90</v>
      </c>
      <c r="E21" s="90" t="s">
        <v>198</v>
      </c>
      <c r="F21" s="90" t="s">
        <v>92</v>
      </c>
      <c r="G21" s="90" t="s">
        <v>199</v>
      </c>
      <c r="H21" s="90" t="s">
        <v>71</v>
      </c>
      <c r="I21" s="90" t="s">
        <v>72</v>
      </c>
      <c r="J21" s="90" t="s">
        <v>109</v>
      </c>
      <c r="K21" s="90" t="s">
        <v>152</v>
      </c>
      <c r="L21" s="90" t="s">
        <v>193</v>
      </c>
      <c r="M21" s="90" t="s">
        <v>522</v>
      </c>
      <c r="N21" s="90" t="s">
        <v>97</v>
      </c>
      <c r="O21" s="91">
        <v>178179</v>
      </c>
      <c r="P21" s="108">
        <f>SUM(O21-Q21)</f>
        <v>8025</v>
      </c>
      <c r="Q21" s="91">
        <v>170154</v>
      </c>
      <c r="R21" s="91">
        <v>4854</v>
      </c>
      <c r="S21" s="91">
        <v>5260</v>
      </c>
      <c r="T21" s="91">
        <v>5714</v>
      </c>
      <c r="U21" s="90">
        <v>4</v>
      </c>
      <c r="V21" s="90">
        <v>2</v>
      </c>
      <c r="W21" s="90">
        <v>2</v>
      </c>
      <c r="X21" s="91">
        <f>SUM(U21+W21+V21)</f>
        <v>8</v>
      </c>
      <c r="Y21" s="112">
        <v>4</v>
      </c>
      <c r="Z21" s="83">
        <v>4</v>
      </c>
      <c r="AA21" s="83">
        <f>SUM(Y21:Z21)</f>
        <v>8</v>
      </c>
      <c r="AB21" s="79">
        <v>2003</v>
      </c>
      <c r="AC21" s="79">
        <v>19</v>
      </c>
      <c r="AD21" s="87" t="s">
        <v>276</v>
      </c>
      <c r="AE21" s="88">
        <v>32140.080000000002</v>
      </c>
      <c r="AF21" s="79" t="s">
        <v>201</v>
      </c>
      <c r="AG21" s="79"/>
      <c r="AH21" s="79"/>
      <c r="AI21" s="79"/>
      <c r="AJ21" s="79"/>
      <c r="AK21" s="79"/>
      <c r="AL21" s="79"/>
      <c r="AM21" s="79"/>
    </row>
    <row r="22" spans="1:39" x14ac:dyDescent="0.3">
      <c r="A22" s="94" t="s">
        <v>523</v>
      </c>
      <c r="B22" s="90" t="s">
        <v>296</v>
      </c>
      <c r="C22" s="90" t="s">
        <v>298</v>
      </c>
      <c r="D22" s="90" t="s">
        <v>105</v>
      </c>
      <c r="E22" s="90" t="s">
        <v>319</v>
      </c>
      <c r="F22" s="90" t="s">
        <v>107</v>
      </c>
      <c r="G22" s="90" t="s">
        <v>108</v>
      </c>
      <c r="H22" s="90" t="s">
        <v>71</v>
      </c>
      <c r="I22" s="90" t="s">
        <v>72</v>
      </c>
      <c r="J22" s="90" t="s">
        <v>368</v>
      </c>
      <c r="K22" s="90"/>
      <c r="L22" s="90"/>
      <c r="M22" s="90" t="s">
        <v>524</v>
      </c>
      <c r="N22" s="90" t="s">
        <v>365</v>
      </c>
      <c r="O22" s="91">
        <v>183505</v>
      </c>
      <c r="P22" s="108">
        <f>SUM(O22-Q22)</f>
        <v>4590</v>
      </c>
      <c r="Q22" s="91">
        <v>178915</v>
      </c>
      <c r="R22" s="91">
        <v>3145</v>
      </c>
      <c r="S22" s="91">
        <v>7282</v>
      </c>
      <c r="T22" s="91">
        <v>10335</v>
      </c>
      <c r="U22" s="90">
        <v>3</v>
      </c>
      <c r="V22" s="90">
        <v>2</v>
      </c>
      <c r="W22" s="90">
        <v>5</v>
      </c>
      <c r="X22" s="91">
        <f>SUM(U22+W22+V22)</f>
        <v>10</v>
      </c>
      <c r="Y22" s="112"/>
      <c r="Z22" s="83"/>
      <c r="AA22" s="83">
        <f>SUM(Y22:Z22)</f>
        <v>0</v>
      </c>
      <c r="AB22" s="79">
        <v>2003</v>
      </c>
      <c r="AC22" s="79">
        <v>19</v>
      </c>
      <c r="AD22" s="87" t="s">
        <v>276</v>
      </c>
      <c r="AE22" s="88">
        <v>22692.76</v>
      </c>
      <c r="AF22" s="79" t="s">
        <v>304</v>
      </c>
      <c r="AG22" s="79"/>
      <c r="AH22" s="79"/>
      <c r="AI22" s="79"/>
      <c r="AJ22" s="79"/>
      <c r="AK22" s="79"/>
      <c r="AL22" s="79"/>
      <c r="AM22" s="79"/>
    </row>
    <row r="23" spans="1:39" ht="16.2" thickBot="1" x14ac:dyDescent="0.35">
      <c r="A23" s="113" t="s">
        <v>525</v>
      </c>
      <c r="B23" s="99" t="s">
        <v>296</v>
      </c>
      <c r="C23" s="99" t="s">
        <v>316</v>
      </c>
      <c r="D23" s="99" t="s">
        <v>90</v>
      </c>
      <c r="E23" s="99" t="s">
        <v>192</v>
      </c>
      <c r="F23" s="99" t="s">
        <v>92</v>
      </c>
      <c r="G23" s="99" t="s">
        <v>487</v>
      </c>
      <c r="H23" s="99" t="s">
        <v>71</v>
      </c>
      <c r="I23" s="99" t="s">
        <v>72</v>
      </c>
      <c r="J23" s="99" t="s">
        <v>73</v>
      </c>
      <c r="K23" s="99" t="s">
        <v>254</v>
      </c>
      <c r="L23" s="99" t="s">
        <v>211</v>
      </c>
      <c r="M23" s="99" t="s">
        <v>43</v>
      </c>
      <c r="N23" s="99"/>
      <c r="O23" s="114">
        <v>14026</v>
      </c>
      <c r="P23" s="114">
        <f>SUM(O23-Q23)</f>
        <v>14026</v>
      </c>
      <c r="Q23" s="99">
        <v>0</v>
      </c>
      <c r="R23" s="99">
        <v>0</v>
      </c>
      <c r="S23" s="99">
        <v>0</v>
      </c>
      <c r="T23" s="98">
        <v>0</v>
      </c>
      <c r="U23" s="99">
        <v>10</v>
      </c>
      <c r="V23" s="99">
        <v>10</v>
      </c>
      <c r="W23" s="99">
        <v>10</v>
      </c>
      <c r="X23" s="115">
        <f>SUM(U23+W23+V23)</f>
        <v>30</v>
      </c>
      <c r="Y23" s="116">
        <v>10</v>
      </c>
      <c r="Z23" s="83">
        <v>7</v>
      </c>
      <c r="AA23" s="83">
        <f>SUM(Y23:Z23)</f>
        <v>17</v>
      </c>
      <c r="AB23" s="78">
        <v>2021</v>
      </c>
      <c r="AC23" s="78">
        <v>1</v>
      </c>
      <c r="AD23" s="89"/>
      <c r="AE23" s="78"/>
      <c r="AF23" s="78"/>
      <c r="AG23" s="78"/>
      <c r="AH23" s="78"/>
      <c r="AI23" s="78"/>
      <c r="AJ23" s="78"/>
      <c r="AK23" s="78"/>
      <c r="AL23" s="78"/>
      <c r="AM23" s="7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2EC4F-1A75-4EF7-9E28-F8F8D73B521D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SUM(Carburant615182124333648[KM EFFECTUE])</f>
        <v>900</v>
      </c>
      <c r="C7" s="865"/>
      <c r="D7" s="15"/>
      <c r="F7" s="15">
        <f>SUM(Carburant615182124333648[COÛT])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AVERAGE(Carburant615182124333648[LITRE(S) AUX 100])</f>
        <v>19.221288515406162</v>
      </c>
      <c r="C11" s="866"/>
      <c r="D11" s="15"/>
      <c r="F11" s="15">
        <f>SUM(Entretien514172023323547[COÛT])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SUM(Carburant615182124333648[LITRES])</f>
        <v>47</v>
      </c>
      <c r="C15" s="865"/>
      <c r="D15" s="15"/>
      <c r="F15" s="15">
        <f>SUM(Remboursements716192225343749[MONTANT])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IFERROR(MAX(KilométrageDébut,IF(Carburant615182124333648[COMPTEUR KILOMÉTRIQUE]&lt;Carburant615182124333648[[#This Row],[COMPTEUR KILOMÉTRIQUE]],Carburant615182124333648[COMPTEUR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IFERROR(Carburant615182124333648[[#This Row],[COMPTEUR KILOMÉTRIQUE]]-Carburant615182124333648[[#This Row],[KILOMÉTRAGE PRÉC.]],"")</f>
        <v>304</v>
      </c>
      <c r="H21" s="18">
        <f>IFERROR(Carburant615182124333648[[#This Row],[KM EFFECTUE]]/Carburant615182124333648[[#This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IFERROR(MAX(KilométrageDébut,IF(Carburant615182124333648[COMPTEUR KILOMÉTRIQUE]&lt;Carburant615182124333648[[#This Row],[COMPTEUR KILOMÉTRIQUE]],Carburant615182124333648[COMPTEUR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IFERROR(Carburant615182124333648[[#This Row],[COMPTEUR KILOMÉTRIQUE]]-Carburant615182124333648[[#This Row],[KILOMÉTRAGE PRÉC.]],"")</f>
        <v>310</v>
      </c>
      <c r="H22" s="18">
        <f>IFERROR(Carburant615182124333648[[#This Row],[KM EFFECTUE]]/Carburant615182124333648[[#This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IFERROR(MAX(KilométrageDébut,IF(Carburant615182124333648[COMPTEUR KILOMÉTRIQUE]&lt;Carburant615182124333648[[#This Row],[COMPTEUR KILOMÉTRIQUE]],Carburant615182124333648[COMPTEUR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IFERROR(Carburant615182124333648[[#This Row],[COMPTEUR KILOMÉTRIQUE]]-Carburant615182124333648[[#This Row],[KILOMÉTRAGE PRÉC.]],"")</f>
        <v>286</v>
      </c>
      <c r="H23" s="18">
        <f>IFERROR(Carburant615182124333648[[#This Row],[KM EFFECTUE]]/Carburant615182124333648[[#This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C66B6-9FD6-4DA0-B6CD-B0E3BB363440}">
  <sheetPr>
    <tabColor theme="4"/>
    <pageSetUpPr autoPageBreaks="0" fitToPage="1"/>
  </sheetPr>
  <dimension ref="B2:N42"/>
  <sheetViews>
    <sheetView showGridLines="0" zoomScale="70" zoomScaleNormal="70" workbookViewId="0">
      <selection activeCell="U19" sqref="U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SUM(Carburant61518212433364851[KM EFFECTUE])</f>
        <v>900</v>
      </c>
      <c r="C7" s="865"/>
      <c r="D7" s="15"/>
      <c r="F7" s="15">
        <f>SUM(Carburant61518212433364851[COÛT])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AVERAGE(Carburant61518212433364851[LITRE(S) AUX 100])</f>
        <v>19.221288515406162</v>
      </c>
      <c r="C11" s="866"/>
      <c r="D11" s="15"/>
      <c r="F11" s="15">
        <f>SUM(Entretien51417202332354750[COÛT])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SUM(Carburant61518212433364851[LITRES])</f>
        <v>47</v>
      </c>
      <c r="C15" s="865"/>
      <c r="D15" s="15"/>
      <c r="F15" s="15">
        <f>SUM(Remboursements71619222534374952[MONTANT])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IFERROR(MAX(KilométrageDébut,IF(Carburant61518212433364851[COMPTEUR KILOMÉTRIQUE]&lt;Carburant61518212433364851[[#This Row],[COMPTEUR KILOMÉTRIQUE]],Carburant61518212433364851[COMPTEUR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IFERROR(Carburant61518212433364851[[#This Row],[COMPTEUR KILOMÉTRIQUE]]-Carburant61518212433364851[[#This Row],[KILOMÉTRAGE PRÉC.]],"")</f>
        <v>304</v>
      </c>
      <c r="H21" s="18">
        <f>IFERROR(Carburant61518212433364851[[#This Row],[KM EFFECTUE]]/Carburant61518212433364851[[#This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IFERROR(MAX(KilométrageDébut,IF(Carburant61518212433364851[COMPTEUR KILOMÉTRIQUE]&lt;Carburant61518212433364851[[#This Row],[COMPTEUR KILOMÉTRIQUE]],Carburant61518212433364851[COMPTEUR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IFERROR(Carburant61518212433364851[[#This Row],[COMPTEUR KILOMÉTRIQUE]]-Carburant61518212433364851[[#This Row],[KILOMÉTRAGE PRÉC.]],"")</f>
        <v>310</v>
      </c>
      <c r="H22" s="18">
        <f>IFERROR(Carburant61518212433364851[[#This Row],[KM EFFECTUE]]/Carburant61518212433364851[[#This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IFERROR(MAX(KilométrageDébut,IF(Carburant61518212433364851[COMPTEUR KILOMÉTRIQUE]&lt;Carburant61518212433364851[[#This Row],[COMPTEUR KILOMÉTRIQUE]],Carburant61518212433364851[COMPTEUR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IFERROR(Carburant61518212433364851[[#This Row],[COMPTEUR KILOMÉTRIQUE]]-Carburant61518212433364851[[#This Row],[KILOMÉTRAGE PRÉC.]],"")</f>
        <v>286</v>
      </c>
      <c r="H23" s="18">
        <f>IFERROR(Carburant61518212433364851[[#This Row],[KM EFFECTUE]]/Carburant61518212433364851[[#This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1F7F-1148-4646-BDF6-DAC0A4276219}">
  <sheetPr>
    <tabColor theme="4"/>
    <pageSetUpPr autoPageBreaks="0" fitToPage="1"/>
  </sheetPr>
  <dimension ref="B2:N42"/>
  <sheetViews>
    <sheetView showGridLines="0" zoomScale="70" zoomScaleNormal="70" workbookViewId="0">
      <selection activeCell="X21" sqref="X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SUM(Carburant6151821243336485154[KM EFFECTUE])</f>
        <v>900</v>
      </c>
      <c r="C7" s="865"/>
      <c r="D7" s="15"/>
      <c r="F7" s="15">
        <f>SUM(Carburant6151821243336485154[COÛT])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AVERAGE(Carburant6151821243336485154[LITRE(S) AUX 100])</f>
        <v>19.221288515406162</v>
      </c>
      <c r="C11" s="866"/>
      <c r="D11" s="15"/>
      <c r="F11" s="15">
        <f>SUM(Entretien5141720233235475053[COÛT])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SUM(Carburant6151821243336485154[LITRES])</f>
        <v>47</v>
      </c>
      <c r="C15" s="865"/>
      <c r="D15" s="15"/>
      <c r="F15" s="15">
        <f>SUM(Remboursements7161922253437495255[MONTANT])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IFERROR(MAX(KilométrageDébut,IF(Carburant6151821243336485154[COMPTEUR KILOMÉTRIQUE]&lt;Carburant6151821243336485154[[#This Row],[COMPTEUR KILOMÉTRIQUE]],Carburant6151821243336485154[COMPTEUR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IFERROR(Carburant6151821243336485154[[#This Row],[COMPTEUR KILOMÉTRIQUE]]-Carburant6151821243336485154[[#This Row],[KILOMÉTRAGE PRÉC.]],"")</f>
        <v>304</v>
      </c>
      <c r="H21" s="18">
        <f>IFERROR(Carburant6151821243336485154[[#This Row],[KM EFFECTUE]]/Carburant6151821243336485154[[#This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IFERROR(MAX(KilométrageDébut,IF(Carburant6151821243336485154[COMPTEUR KILOMÉTRIQUE]&lt;Carburant6151821243336485154[[#This Row],[COMPTEUR KILOMÉTRIQUE]],Carburant6151821243336485154[COMPTEUR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IFERROR(Carburant6151821243336485154[[#This Row],[COMPTEUR KILOMÉTRIQUE]]-Carburant6151821243336485154[[#This Row],[KILOMÉTRAGE PRÉC.]],"")</f>
        <v>310</v>
      </c>
      <c r="H22" s="18">
        <f>IFERROR(Carburant6151821243336485154[[#This Row],[KM EFFECTUE]]/Carburant6151821243336485154[[#This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IFERROR(MAX(KilométrageDébut,IF(Carburant6151821243336485154[COMPTEUR KILOMÉTRIQUE]&lt;Carburant6151821243336485154[[#This Row],[COMPTEUR KILOMÉTRIQUE]],Carburant6151821243336485154[COMPTEUR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IFERROR(Carburant6151821243336485154[[#This Row],[COMPTEUR KILOMÉTRIQUE]]-Carburant6151821243336485154[[#This Row],[KILOMÉTRAGE PRÉC.]],"")</f>
        <v>286</v>
      </c>
      <c r="H23" s="18">
        <f>IFERROR(Carburant6151821243336485154[[#This Row],[KM EFFECTUE]]/Carburant6151821243336485154[[#This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499C-3ECB-4C4C-ADE8-AC23AE66F960}">
  <sheetPr>
    <tabColor theme="4"/>
    <pageSetUpPr autoPageBreaks="0" fitToPage="1"/>
  </sheetPr>
  <dimension ref="B2:N42"/>
  <sheetViews>
    <sheetView showGridLines="0" zoomScale="70" zoomScaleNormal="70" workbookViewId="0">
      <selection activeCell="X21" sqref="X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SUM(Carburant615182124333648515457[KM EFFECTUE])</f>
        <v>900</v>
      </c>
      <c r="C7" s="865"/>
      <c r="D7" s="15"/>
      <c r="F7" s="15">
        <f>SUM(Carburant615182124333648515457[COÛT])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AVERAGE(Carburant615182124333648515457[LITRE(S) AUX 100])</f>
        <v>19.221288515406162</v>
      </c>
      <c r="C11" s="866"/>
      <c r="D11" s="15"/>
      <c r="F11" s="15">
        <f>SUM(Entretien514172023323547505356[COÛT])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SUM(Carburant615182124333648515457[LITRES])</f>
        <v>47</v>
      </c>
      <c r="C15" s="865"/>
      <c r="D15" s="15"/>
      <c r="F15" s="15">
        <f>SUM(Remboursements716192225343749525558[MONTANT])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IFERROR(MAX(KilométrageDébut,IF(Carburant615182124333648515457[COMPTEUR KILOMÉTRIQUE]&lt;Carburant615182124333648515457[[#This Row],[COMPTEUR KILOMÉTRIQUE]],Carburant615182124333648515457[COMPTEUR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IFERROR(Carburant615182124333648515457[[#This Row],[COMPTEUR KILOMÉTRIQUE]]-Carburant615182124333648515457[[#This Row],[KILOMÉTRAGE PRÉC.]],"")</f>
        <v>304</v>
      </c>
      <c r="H21" s="18">
        <f>IFERROR(Carburant615182124333648515457[[#This Row],[KM EFFECTUE]]/Carburant615182124333648515457[[#This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IFERROR(MAX(KilométrageDébut,IF(Carburant615182124333648515457[COMPTEUR KILOMÉTRIQUE]&lt;Carburant615182124333648515457[[#This Row],[COMPTEUR KILOMÉTRIQUE]],Carburant615182124333648515457[COMPTEUR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IFERROR(Carburant615182124333648515457[[#This Row],[COMPTEUR KILOMÉTRIQUE]]-Carburant615182124333648515457[[#This Row],[KILOMÉTRAGE PRÉC.]],"")</f>
        <v>310</v>
      </c>
      <c r="H22" s="18">
        <f>IFERROR(Carburant615182124333648515457[[#This Row],[KM EFFECTUE]]/Carburant615182124333648515457[[#This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IFERROR(MAX(KilométrageDébut,IF(Carburant615182124333648515457[COMPTEUR KILOMÉTRIQUE]&lt;Carburant615182124333648515457[[#This Row],[COMPTEUR KILOMÉTRIQUE]],Carburant615182124333648515457[COMPTEUR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IFERROR(Carburant615182124333648515457[[#This Row],[COMPTEUR KILOMÉTRIQUE]]-Carburant615182124333648515457[[#This Row],[KILOMÉTRAGE PRÉC.]],"")</f>
        <v>286</v>
      </c>
      <c r="H23" s="18">
        <f>IFERROR(Carburant615182124333648515457[[#This Row],[KM EFFECTUE]]/Carburant615182124333648515457[[#This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93D88-FD0E-4BF6-AB7C-F55AD1C4AB9F}">
  <sheetPr>
    <tabColor theme="4"/>
    <pageSetUpPr autoPageBreaks="0" fitToPage="1"/>
  </sheetPr>
  <dimension ref="B2:N42"/>
  <sheetViews>
    <sheetView showGridLines="0" zoomScale="70" zoomScaleNormal="70" workbookViewId="0">
      <selection activeCell="X21" sqref="X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SUM(Carburant61518212433364851545760[KM EFFECTUE])</f>
        <v>900</v>
      </c>
      <c r="C7" s="865"/>
      <c r="D7" s="15"/>
      <c r="F7" s="15">
        <f>SUM(Carburant61518212433364851545760[COÛT])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AVERAGE(Carburant61518212433364851545760[LITRE(S) AUX 100])</f>
        <v>19.221288515406162</v>
      </c>
      <c r="C11" s="866"/>
      <c r="D11" s="15"/>
      <c r="F11" s="15">
        <f>SUM(Entretien51417202332354750535659[COÛT])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SUM(Carburant61518212433364851545760[LITRES])</f>
        <v>47</v>
      </c>
      <c r="C15" s="865"/>
      <c r="D15" s="15"/>
      <c r="F15" s="15">
        <f>SUM(Remboursements71619222534374952555861[MONTANT])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IFERROR(MAX(KilométrageDébut,IF(Carburant61518212433364851545760[COMPTEUR KILOMÉTRIQUE]&lt;Carburant61518212433364851545760[[#This Row],[COMPTEUR KILOMÉTRIQUE]],Carburant61518212433364851545760[COMPTEUR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IFERROR(Carburant61518212433364851545760[[#This Row],[COMPTEUR KILOMÉTRIQUE]]-Carburant61518212433364851545760[[#This Row],[KILOMÉTRAGE PRÉC.]],"")</f>
        <v>304</v>
      </c>
      <c r="H21" s="18">
        <f>IFERROR(Carburant61518212433364851545760[[#This Row],[KM EFFECTUE]]/Carburant61518212433364851545760[[#This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IFERROR(MAX(KilométrageDébut,IF(Carburant61518212433364851545760[COMPTEUR KILOMÉTRIQUE]&lt;Carburant61518212433364851545760[[#This Row],[COMPTEUR KILOMÉTRIQUE]],Carburant61518212433364851545760[COMPTEUR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IFERROR(Carburant61518212433364851545760[[#This Row],[COMPTEUR KILOMÉTRIQUE]]-Carburant61518212433364851545760[[#This Row],[KILOMÉTRAGE PRÉC.]],"")</f>
        <v>310</v>
      </c>
      <c r="H22" s="18">
        <f>IFERROR(Carburant61518212433364851545760[[#This Row],[KM EFFECTUE]]/Carburant61518212433364851545760[[#This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IFERROR(MAX(KilométrageDébut,IF(Carburant61518212433364851545760[COMPTEUR KILOMÉTRIQUE]&lt;Carburant61518212433364851545760[[#This Row],[COMPTEUR KILOMÉTRIQUE]],Carburant61518212433364851545760[COMPTEUR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IFERROR(Carburant61518212433364851545760[[#This Row],[COMPTEUR KILOMÉTRIQUE]]-Carburant61518212433364851545760[[#This Row],[KILOMÉTRAGE PRÉC.]],"")</f>
        <v>286</v>
      </c>
      <c r="H23" s="18">
        <f>IFERROR(Carburant61518212433364851545760[[#This Row],[KM EFFECTUE]]/Carburant61518212433364851545760[[#This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4B27-754A-4477-A406-4E6DF50788D4}">
  <sheetPr>
    <tabColor theme="4"/>
    <pageSetUpPr autoPageBreaks="0" fitToPage="1"/>
  </sheetPr>
  <dimension ref="B2:N42"/>
  <sheetViews>
    <sheetView showGridLines="0" zoomScale="70" zoomScaleNormal="70" workbookViewId="0">
      <selection activeCell="Q18" sqref="Q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SUM(Carburant6151821243336485154576063[KM EFFECTUE])</f>
        <v>900</v>
      </c>
      <c r="C7" s="865"/>
      <c r="D7" s="15"/>
      <c r="F7" s="15">
        <f>SUM(Carburant6151821243336485154576063[COÛT])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AVERAGE(Carburant6151821243336485154576063[LITRE(S) AUX 100])</f>
        <v>19.221288515406162</v>
      </c>
      <c r="C11" s="866"/>
      <c r="D11" s="15"/>
      <c r="F11" s="15">
        <f>SUM(Entretien5141720233235475053565962[COÛT])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SUM(Carburant6151821243336485154576063[LITRES])</f>
        <v>47</v>
      </c>
      <c r="C15" s="865"/>
      <c r="D15" s="15"/>
      <c r="F15" s="15">
        <f>SUM(Remboursements7161922253437495255586164[MONTANT])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IFERROR(MAX(KilométrageDébut,IF(Carburant6151821243336485154576063[COMPTEUR KILOMÉTRIQUE]&lt;Carburant6151821243336485154576063[[#This Row],[COMPTEUR KILOMÉTRIQUE]],Carburant6151821243336485154576063[COMPTEUR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IFERROR(Carburant6151821243336485154576063[[#This Row],[COMPTEUR KILOMÉTRIQUE]]-Carburant6151821243336485154576063[[#This Row],[KILOMÉTRAGE PRÉC.]],"")</f>
        <v>304</v>
      </c>
      <c r="H21" s="18">
        <f>IFERROR(Carburant6151821243336485154576063[[#This Row],[KM EFFECTUE]]/Carburant6151821243336485154576063[[#This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IFERROR(MAX(KilométrageDébut,IF(Carburant6151821243336485154576063[COMPTEUR KILOMÉTRIQUE]&lt;Carburant6151821243336485154576063[[#This Row],[COMPTEUR KILOMÉTRIQUE]],Carburant6151821243336485154576063[COMPTEUR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IFERROR(Carburant6151821243336485154576063[[#This Row],[COMPTEUR KILOMÉTRIQUE]]-Carburant6151821243336485154576063[[#This Row],[KILOMÉTRAGE PRÉC.]],"")</f>
        <v>310</v>
      </c>
      <c r="H22" s="18">
        <f>IFERROR(Carburant6151821243336485154576063[[#This Row],[KM EFFECTUE]]/Carburant6151821243336485154576063[[#This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IFERROR(MAX(KilométrageDébut,IF(Carburant6151821243336485154576063[COMPTEUR KILOMÉTRIQUE]&lt;Carburant6151821243336485154576063[[#This Row],[COMPTEUR KILOMÉTRIQUE]],Carburant6151821243336485154576063[COMPTEUR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IFERROR(Carburant6151821243336485154576063[[#This Row],[COMPTEUR KILOMÉTRIQUE]]-Carburant6151821243336485154576063[[#This Row],[KILOMÉTRAGE PRÉC.]],"")</f>
        <v>286</v>
      </c>
      <c r="H23" s="18">
        <f>IFERROR(Carburant6151821243336485154576063[[#This Row],[KM EFFECTUE]]/Carburant6151821243336485154576063[[#This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5E7F-8148-4FEB-96DC-447AFE23C646}">
  <sheetPr>
    <tabColor theme="4"/>
    <pageSetUpPr autoPageBreaks="0" fitToPage="1"/>
  </sheetPr>
  <dimension ref="B2:N42"/>
  <sheetViews>
    <sheetView showGridLines="0" zoomScale="70" zoomScaleNormal="70" workbookViewId="0">
      <selection activeCell="X15" sqref="X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SUM(Carburant615182124333648515457606366[KM EFFECTUE])</f>
        <v>900</v>
      </c>
      <c r="C7" s="865"/>
      <c r="D7" s="15"/>
      <c r="F7" s="15">
        <f>SUM(Carburant615182124333648515457606366[COÛT])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AVERAGE(Carburant615182124333648515457606366[LITRE(S) AUX 100])</f>
        <v>19.221288515406162</v>
      </c>
      <c r="C11" s="866"/>
      <c r="D11" s="15"/>
      <c r="F11" s="15">
        <f>SUM(Entretien514172023323547505356596265[COÛT])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SUM(Carburant615182124333648515457606366[LITRES])</f>
        <v>47</v>
      </c>
      <c r="C15" s="865"/>
      <c r="D15" s="15"/>
      <c r="F15" s="15">
        <f>SUM(Remboursements716192225343749525558616467[MONTANT])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IFERROR(MAX(KilométrageDébut,IF(Carburant615182124333648515457606366[COMPTEUR KILOMÉTRIQUE]&lt;Carburant615182124333648515457606366[[#This Row],[COMPTEUR KILOMÉTRIQUE]],Carburant615182124333648515457606366[COMPTEUR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IFERROR(Carburant615182124333648515457606366[[#This Row],[COMPTEUR KILOMÉTRIQUE]]-Carburant615182124333648515457606366[[#This Row],[KILOMÉTRAGE PRÉC.]],"")</f>
        <v>304</v>
      </c>
      <c r="H21" s="18">
        <f>IFERROR(Carburant615182124333648515457606366[[#This Row],[KM EFFECTUE]]/Carburant615182124333648515457606366[[#This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IFERROR(MAX(KilométrageDébut,IF(Carburant615182124333648515457606366[COMPTEUR KILOMÉTRIQUE]&lt;Carburant615182124333648515457606366[[#This Row],[COMPTEUR KILOMÉTRIQUE]],Carburant615182124333648515457606366[COMPTEUR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IFERROR(Carburant615182124333648515457606366[[#This Row],[COMPTEUR KILOMÉTRIQUE]]-Carburant615182124333648515457606366[[#This Row],[KILOMÉTRAGE PRÉC.]],"")</f>
        <v>310</v>
      </c>
      <c r="H22" s="18">
        <f>IFERROR(Carburant615182124333648515457606366[[#This Row],[KM EFFECTUE]]/Carburant615182124333648515457606366[[#This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IFERROR(MAX(KilométrageDébut,IF(Carburant615182124333648515457606366[COMPTEUR KILOMÉTRIQUE]&lt;Carburant615182124333648515457606366[[#This Row],[COMPTEUR KILOMÉTRIQUE]],Carburant615182124333648515457606366[COMPTEUR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IFERROR(Carburant615182124333648515457606366[[#This Row],[COMPTEUR KILOMÉTRIQUE]]-Carburant615182124333648515457606366[[#This Row],[KILOMÉTRAGE PRÉC.]],"")</f>
        <v>286</v>
      </c>
      <c r="H23" s="18">
        <f>IFERROR(Carburant615182124333648515457606366[[#This Row],[KM EFFECTUE]]/Carburant615182124333648515457606366[[#This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D8CA-DFB3-49A0-A491-32D7070B15F5}">
  <sheetPr>
    <tabColor theme="4"/>
    <pageSetUpPr autoPageBreaks="0" fitToPage="1"/>
  </sheetPr>
  <dimension ref="B2:N42"/>
  <sheetViews>
    <sheetView showGridLines="0" zoomScale="70" zoomScaleNormal="70" workbookViewId="0">
      <selection activeCell="X15" sqref="X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SUM(Carburant61518212433364851545760636645[KM EFFECTUE])</f>
        <v>900</v>
      </c>
      <c r="C7" s="865"/>
      <c r="D7" s="15"/>
      <c r="F7" s="15">
        <f>SUM(Carburant61518212433364851545760636645[COÛT])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AVERAGE(Carburant61518212433364851545760636645[LITRE(S) AUX 100])</f>
        <v>19.221288515406162</v>
      </c>
      <c r="C11" s="866"/>
      <c r="D11" s="15"/>
      <c r="F11" s="15">
        <f>SUM(Entretien51417202332354750535659626544[COÛT])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SUM(Carburant61518212433364851545760636645[LITRES])</f>
        <v>47</v>
      </c>
      <c r="C15" s="865"/>
      <c r="D15" s="15"/>
      <c r="F15" s="15">
        <f>SUM(Remboursements71619222534374952555861646746[MONTANT])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IFERROR(MAX(KilométrageDébut,IF(Carburant61518212433364851545760636645[COMPTEUR KILOMÉTRIQUE]&lt;Carburant61518212433364851545760636645[[#This Row],[COMPTEUR KILOMÉTRIQUE]],Carburant61518212433364851545760636645[COMPTEUR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IFERROR(Carburant61518212433364851545760636645[[#This Row],[COMPTEUR KILOMÉTRIQUE]]-Carburant61518212433364851545760636645[[#This Row],[KILOMÉTRAGE PRÉC.]],"")</f>
        <v>304</v>
      </c>
      <c r="H21" s="18">
        <f>IFERROR(Carburant61518212433364851545760636645[[#This Row],[KM EFFECTUE]]/Carburant61518212433364851545760636645[[#This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IFERROR(MAX(KilométrageDébut,IF(Carburant61518212433364851545760636645[COMPTEUR KILOMÉTRIQUE]&lt;Carburant61518212433364851545760636645[[#This Row],[COMPTEUR KILOMÉTRIQUE]],Carburant61518212433364851545760636645[COMPTEUR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IFERROR(Carburant61518212433364851545760636645[[#This Row],[COMPTEUR KILOMÉTRIQUE]]-Carburant61518212433364851545760636645[[#This Row],[KILOMÉTRAGE PRÉC.]],"")</f>
        <v>310</v>
      </c>
      <c r="H22" s="18">
        <f>IFERROR(Carburant61518212433364851545760636645[[#This Row],[KM EFFECTUE]]/Carburant61518212433364851545760636645[[#This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IFERROR(MAX(KilométrageDébut,IF(Carburant61518212433364851545760636645[COMPTEUR KILOMÉTRIQUE]&lt;Carburant61518212433364851545760636645[[#This Row],[COMPTEUR KILOMÉTRIQUE]],Carburant61518212433364851545760636645[COMPTEUR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IFERROR(Carburant61518212433364851545760636645[[#This Row],[COMPTEUR KILOMÉTRIQUE]]-Carburant61518212433364851545760636645[[#This Row],[KILOMÉTRAGE PRÉC.]],"")</f>
        <v>286</v>
      </c>
      <c r="H23" s="18">
        <f>IFERROR(Carburant61518212433364851545760636645[[#This Row],[KM EFFECTUE]]/Carburant61518212433364851545760636645[[#This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9D50-9112-4E52-B838-6636748B0F75}">
  <sheetPr>
    <tabColor theme="4"/>
    <pageSetUpPr autoPageBreaks="0" fitToPage="1"/>
  </sheetPr>
  <dimension ref="B2:N42"/>
  <sheetViews>
    <sheetView showGridLines="0" zoomScale="70" zoomScaleNormal="70" workbookViewId="0">
      <selection activeCell="T25" sqref="T2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SUM(Carburant615182124333648515457606366456972[KM EFFECTUE])</f>
        <v>900</v>
      </c>
      <c r="C7" s="865"/>
      <c r="D7" s="15"/>
      <c r="F7" s="15">
        <f>SUM(Carburant615182124333648515457606366456972[COÛT])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AVERAGE(Carburant615182124333648515457606366456972[LITRE(S) AUX 100])</f>
        <v>19.221288515406162</v>
      </c>
      <c r="C11" s="866"/>
      <c r="D11" s="15"/>
      <c r="F11" s="15">
        <f>SUM(Entretien514172023323547505356596265446871[COÛT])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SUM(Carburant615182124333648515457606366456972[LITRES])</f>
        <v>47</v>
      </c>
      <c r="C15" s="865"/>
      <c r="D15" s="15"/>
      <c r="F15" s="15">
        <f>SUM(Remboursements716192225343749525558616467467073[MONTANT])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IFERROR(MAX(KilométrageDébut,IF(Carburant615182124333648515457606366456972[COMPTEUR KILOMÉTRIQUE]&lt;Carburant615182124333648515457606366456972[[#This Row],[COMPTEUR KILOMÉTRIQUE]],Carburant615182124333648515457606366456972[COMPTEUR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IFERROR(Carburant615182124333648515457606366456972[[#This Row],[COMPTEUR KILOMÉTRIQUE]]-Carburant615182124333648515457606366456972[[#This Row],[KILOMÉTRAGE PRÉC.]],"")</f>
        <v>304</v>
      </c>
      <c r="H21" s="18">
        <f>IFERROR(Carburant615182124333648515457606366456972[[#This Row],[KM EFFECTUE]]/Carburant615182124333648515457606366456972[[#This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IFERROR(MAX(KilométrageDébut,IF(Carburant615182124333648515457606366456972[COMPTEUR KILOMÉTRIQUE]&lt;Carburant615182124333648515457606366456972[[#This Row],[COMPTEUR KILOMÉTRIQUE]],Carburant615182124333648515457606366456972[COMPTEUR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IFERROR(Carburant615182124333648515457606366456972[[#This Row],[COMPTEUR KILOMÉTRIQUE]]-Carburant615182124333648515457606366456972[[#This Row],[KILOMÉTRAGE PRÉC.]],"")</f>
        <v>310</v>
      </c>
      <c r="H22" s="18">
        <f>IFERROR(Carburant615182124333648515457606366456972[[#This Row],[KM EFFECTUE]]/Carburant615182124333648515457606366456972[[#This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IFERROR(MAX(KilométrageDébut,IF(Carburant615182124333648515457606366456972[COMPTEUR KILOMÉTRIQUE]&lt;Carburant615182124333648515457606366456972[[#This Row],[COMPTEUR KILOMÉTRIQUE]],Carburant615182124333648515457606366456972[COMPTEUR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IFERROR(Carburant615182124333648515457606366456972[[#This Row],[COMPTEUR KILOMÉTRIQUE]]-Carburant615182124333648515457606366456972[[#This Row],[KILOMÉTRAGE PRÉC.]],"")</f>
        <v>286</v>
      </c>
      <c r="H23" s="18">
        <f>IFERROR(Carburant615182124333648515457606366456972[[#This Row],[KM EFFECTUE]]/Carburant615182124333648515457606366456972[[#This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DDFBB-4BC0-4317-B8A2-CFDEAACDA05A}">
  <sheetPr>
    <tabColor theme="4"/>
    <pageSetUpPr autoPageBreaks="0" fitToPage="1"/>
  </sheetPr>
  <dimension ref="B2:N42"/>
  <sheetViews>
    <sheetView showGridLines="0" zoomScale="70" zoomScaleNormal="70" workbookViewId="0">
      <selection activeCell="X15" sqref="X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SUM(Carburant6151821243336485154576063664569[KM EFFECTUE])</f>
        <v>900</v>
      </c>
      <c r="C7" s="865"/>
      <c r="D7" s="15"/>
      <c r="F7" s="15">
        <f>SUM(Carburant6151821243336485154576063664569[COÛT])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AVERAGE(Carburant6151821243336485154576063664569[LITRE(S) AUX 100])</f>
        <v>19.221288515406162</v>
      </c>
      <c r="C11" s="866"/>
      <c r="D11" s="15"/>
      <c r="F11" s="15">
        <f>SUM(Entretien5141720233235475053565962654468[COÛT])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SUM(Carburant6151821243336485154576063664569[LITRES])</f>
        <v>47</v>
      </c>
      <c r="C15" s="865"/>
      <c r="D15" s="15"/>
      <c r="F15" s="15">
        <f>SUM(Remboursements7161922253437495255586164674670[MONTANT])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IFERROR(MAX(KilométrageDébut,IF(Carburant6151821243336485154576063664569[COMPTEUR KILOMÉTRIQUE]&lt;Carburant6151821243336485154576063664569[[#This Row],[COMPTEUR KILOMÉTRIQUE]],Carburant6151821243336485154576063664569[COMPTEUR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IFERROR(Carburant6151821243336485154576063664569[[#This Row],[COMPTEUR KILOMÉTRIQUE]]-Carburant6151821243336485154576063664569[[#This Row],[KILOMÉTRAGE PRÉC.]],"")</f>
        <v>304</v>
      </c>
      <c r="H21" s="18">
        <f>IFERROR(Carburant6151821243336485154576063664569[[#This Row],[KM EFFECTUE]]/Carburant6151821243336485154576063664569[[#This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IFERROR(MAX(KilométrageDébut,IF(Carburant6151821243336485154576063664569[COMPTEUR KILOMÉTRIQUE]&lt;Carburant6151821243336485154576063664569[[#This Row],[COMPTEUR KILOMÉTRIQUE]],Carburant6151821243336485154576063664569[COMPTEUR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IFERROR(Carburant6151821243336485154576063664569[[#This Row],[COMPTEUR KILOMÉTRIQUE]]-Carburant6151821243336485154576063664569[[#This Row],[KILOMÉTRAGE PRÉC.]],"")</f>
        <v>310</v>
      </c>
      <c r="H22" s="18">
        <f>IFERROR(Carburant6151821243336485154576063664569[[#This Row],[KM EFFECTUE]]/Carburant6151821243336485154576063664569[[#This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IFERROR(MAX(KilométrageDébut,IF(Carburant6151821243336485154576063664569[COMPTEUR KILOMÉTRIQUE]&lt;Carburant6151821243336485154576063664569[[#This Row],[COMPTEUR KILOMÉTRIQUE]],Carburant6151821243336485154576063664569[COMPTEUR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IFERROR(Carburant6151821243336485154576063664569[[#This Row],[COMPTEUR KILOMÉTRIQUE]]-Carburant6151821243336485154576063664569[[#This Row],[KILOMÉTRAGE PRÉC.]],"")</f>
        <v>286</v>
      </c>
      <c r="H23" s="18">
        <f>IFERROR(Carburant6151821243336485154576063664569[[#This Row],[KM EFFECTUE]]/Carburant6151821243336485154576063664569[[#This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4D0A4-DD18-4609-8171-3784BBC75BDD}">
  <dimension ref="A1:F19"/>
  <sheetViews>
    <sheetView workbookViewId="0">
      <selection activeCell="B27" sqref="B27"/>
    </sheetView>
  </sheetViews>
  <sheetFormatPr baseColWidth="10" defaultRowHeight="15.6" x14ac:dyDescent="0.3"/>
  <cols>
    <col min="1" max="1" width="20.296875" style="27" bestFit="1" customWidth="1"/>
    <col min="2" max="5" width="20.69921875" style="76" customWidth="1"/>
    <col min="6" max="6" width="36.59765625" style="27" customWidth="1"/>
    <col min="7" max="16384" width="11.19921875" style="27"/>
  </cols>
  <sheetData>
    <row r="1" spans="1:5" ht="16.2" thickBot="1" x14ac:dyDescent="0.35"/>
    <row r="2" spans="1:5" ht="16.2" thickBot="1" x14ac:dyDescent="0.35">
      <c r="A2" s="146" t="s">
        <v>529</v>
      </c>
      <c r="B2" s="147">
        <v>2023</v>
      </c>
      <c r="C2" s="147">
        <v>2024</v>
      </c>
      <c r="D2" s="147">
        <v>2025</v>
      </c>
      <c r="E2" s="148">
        <v>2026</v>
      </c>
    </row>
    <row r="3" spans="1:5" x14ac:dyDescent="0.3">
      <c r="A3" s="135" t="s">
        <v>530</v>
      </c>
      <c r="B3" s="49" t="s">
        <v>267</v>
      </c>
      <c r="C3" s="49"/>
      <c r="D3" s="49"/>
      <c r="E3" s="136"/>
    </row>
    <row r="4" spans="1:5" x14ac:dyDescent="0.3">
      <c r="A4" s="137" t="s">
        <v>531</v>
      </c>
      <c r="B4" s="48" t="s">
        <v>267</v>
      </c>
      <c r="C4" s="130"/>
      <c r="D4" s="130"/>
      <c r="E4" s="138"/>
    </row>
    <row r="5" spans="1:5" x14ac:dyDescent="0.3">
      <c r="A5" s="137" t="s">
        <v>532</v>
      </c>
      <c r="B5" s="48" t="s">
        <v>267</v>
      </c>
      <c r="C5" s="131"/>
      <c r="D5" s="131"/>
      <c r="E5" s="139"/>
    </row>
    <row r="6" spans="1:5" x14ac:dyDescent="0.3">
      <c r="A6" s="137" t="s">
        <v>533</v>
      </c>
      <c r="B6" s="48" t="s">
        <v>267</v>
      </c>
      <c r="C6" s="132"/>
      <c r="D6" s="132"/>
      <c r="E6" s="140"/>
    </row>
    <row r="7" spans="1:5" x14ac:dyDescent="0.3">
      <c r="A7" s="137" t="s">
        <v>534</v>
      </c>
      <c r="B7" s="131"/>
      <c r="C7" s="131"/>
      <c r="D7" s="131" t="s">
        <v>267</v>
      </c>
      <c r="E7" s="139"/>
    </row>
    <row r="8" spans="1:5" x14ac:dyDescent="0.3">
      <c r="A8" s="137" t="s">
        <v>535</v>
      </c>
      <c r="B8" s="133"/>
      <c r="C8" s="133"/>
      <c r="D8" s="134" t="s">
        <v>267</v>
      </c>
      <c r="E8" s="141"/>
    </row>
    <row r="9" spans="1:5" x14ac:dyDescent="0.3">
      <c r="A9" s="137" t="s">
        <v>536</v>
      </c>
      <c r="B9" s="131"/>
      <c r="C9" s="131" t="s">
        <v>267</v>
      </c>
      <c r="D9" s="131"/>
      <c r="E9" s="139"/>
    </row>
    <row r="10" spans="1:5" x14ac:dyDescent="0.3">
      <c r="A10" s="137" t="s">
        <v>537</v>
      </c>
      <c r="B10" s="131"/>
      <c r="C10" s="131" t="s">
        <v>267</v>
      </c>
      <c r="D10" s="131"/>
      <c r="E10" s="139"/>
    </row>
    <row r="11" spans="1:5" x14ac:dyDescent="0.3">
      <c r="A11" s="137" t="s">
        <v>538</v>
      </c>
      <c r="B11" s="131" t="s">
        <v>267</v>
      </c>
      <c r="C11" s="131" t="s">
        <v>267</v>
      </c>
      <c r="D11" s="131" t="s">
        <v>267</v>
      </c>
      <c r="E11" s="139" t="s">
        <v>267</v>
      </c>
    </row>
    <row r="12" spans="1:5" x14ac:dyDescent="0.3">
      <c r="A12" s="137" t="s">
        <v>539</v>
      </c>
      <c r="B12" s="131"/>
      <c r="C12" s="131"/>
      <c r="D12" s="131" t="s">
        <v>267</v>
      </c>
      <c r="E12" s="139"/>
    </row>
    <row r="13" spans="1:5" x14ac:dyDescent="0.3">
      <c r="A13" s="137" t="s">
        <v>540</v>
      </c>
      <c r="B13" s="131"/>
      <c r="C13" s="131"/>
      <c r="D13" s="131"/>
      <c r="E13" s="139" t="s">
        <v>267</v>
      </c>
    </row>
    <row r="14" spans="1:5" x14ac:dyDescent="0.3">
      <c r="A14" s="137" t="s">
        <v>541</v>
      </c>
      <c r="B14" s="131"/>
      <c r="C14" s="131" t="s">
        <v>267</v>
      </c>
      <c r="D14" s="131"/>
      <c r="E14" s="139"/>
    </row>
    <row r="15" spans="1:5" x14ac:dyDescent="0.3">
      <c r="A15" s="137" t="s">
        <v>542</v>
      </c>
      <c r="B15" s="131"/>
      <c r="C15" s="131"/>
      <c r="D15" s="131"/>
      <c r="E15" s="139" t="s">
        <v>267</v>
      </c>
    </row>
    <row r="16" spans="1:5" x14ac:dyDescent="0.3">
      <c r="A16" s="137" t="s">
        <v>543</v>
      </c>
      <c r="B16" s="48"/>
      <c r="C16" s="48"/>
      <c r="D16" s="48"/>
      <c r="E16" s="142" t="s">
        <v>267</v>
      </c>
    </row>
    <row r="17" spans="1:6" ht="16.2" thickBot="1" x14ac:dyDescent="0.35">
      <c r="A17" s="143" t="s">
        <v>544</v>
      </c>
      <c r="B17" s="144" t="s">
        <v>267</v>
      </c>
      <c r="C17" s="144"/>
      <c r="D17" s="144"/>
      <c r="E17" s="145"/>
      <c r="F17" s="27" t="s">
        <v>545</v>
      </c>
    </row>
    <row r="19" spans="1:6" x14ac:dyDescent="0.3">
      <c r="A19" s="27" t="s">
        <v>546</v>
      </c>
      <c r="B19" s="129">
        <v>250000</v>
      </c>
      <c r="C19" s="129">
        <v>250000</v>
      </c>
      <c r="D19" s="129">
        <v>250000</v>
      </c>
      <c r="E19" s="129">
        <v>250000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08FAF-D6A7-4242-8408-038607E0C3B2}">
  <sheetPr>
    <tabColor theme="4"/>
    <pageSetUpPr autoPageBreaks="0" fitToPage="1"/>
  </sheetPr>
  <dimension ref="B2:N42"/>
  <sheetViews>
    <sheetView showGridLines="0" zoomScale="70" zoomScaleNormal="70" workbookViewId="0">
      <selection activeCell="S26" sqref="S2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SUM(Carburant615182124333648515457606366456975[KM EFFECTUE])</f>
        <v>900</v>
      </c>
      <c r="C7" s="865"/>
      <c r="D7" s="15"/>
      <c r="F7" s="15">
        <f>SUM(Carburant615182124333648515457606366456975[COÛT])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AVERAGE(Carburant615182124333648515457606366456975[LITRE(S) AUX 100])</f>
        <v>19.221288515406162</v>
      </c>
      <c r="C11" s="866"/>
      <c r="D11" s="15"/>
      <c r="F11" s="15">
        <f>SUM(Entretien514172023323547505356596265446874[COÛT])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SUM(Carburant615182124333648515457606366456975[LITRES])</f>
        <v>47</v>
      </c>
      <c r="C15" s="865"/>
      <c r="D15" s="15"/>
      <c r="F15" s="15">
        <f>SUM(Remboursements716192225343749525558616467467076[MONTANT])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IFERROR(MAX(KilométrageDébut,IF(Carburant615182124333648515457606366456975[COMPTEUR KILOMÉTRIQUE]&lt;Carburant615182124333648515457606366456975[[#This Row],[COMPTEUR KILOMÉTRIQUE]],Carburant615182124333648515457606366456975[COMPTEUR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IFERROR(Carburant615182124333648515457606366456975[[#This Row],[COMPTEUR KILOMÉTRIQUE]]-Carburant615182124333648515457606366456975[[#This Row],[KILOMÉTRAGE PRÉC.]],"")</f>
        <v>304</v>
      </c>
      <c r="H21" s="18">
        <f>IFERROR(Carburant615182124333648515457606366456975[[#This Row],[KM EFFECTUE]]/Carburant615182124333648515457606366456975[[#This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IFERROR(MAX(KilométrageDébut,IF(Carburant615182124333648515457606366456975[COMPTEUR KILOMÉTRIQUE]&lt;Carburant615182124333648515457606366456975[[#This Row],[COMPTEUR KILOMÉTRIQUE]],Carburant615182124333648515457606366456975[COMPTEUR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IFERROR(Carburant615182124333648515457606366456975[[#This Row],[COMPTEUR KILOMÉTRIQUE]]-Carburant615182124333648515457606366456975[[#This Row],[KILOMÉTRAGE PRÉC.]],"")</f>
        <v>310</v>
      </c>
      <c r="H22" s="18">
        <f>IFERROR(Carburant615182124333648515457606366456975[[#This Row],[KM EFFECTUE]]/Carburant615182124333648515457606366456975[[#This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IFERROR(MAX(KilométrageDébut,IF(Carburant615182124333648515457606366456975[COMPTEUR KILOMÉTRIQUE]&lt;Carburant615182124333648515457606366456975[[#This Row],[COMPTEUR KILOMÉTRIQUE]],Carburant615182124333648515457606366456975[COMPTEUR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IFERROR(Carburant615182124333648515457606366456975[[#This Row],[COMPTEUR KILOMÉTRIQUE]]-Carburant615182124333648515457606366456975[[#This Row],[KILOMÉTRAGE PRÉC.]],"")</f>
        <v>286</v>
      </c>
      <c r="H23" s="18">
        <f>IFERROR(Carburant615182124333648515457606366456975[[#This Row],[KM EFFECTUE]]/Carburant615182124333648515457606366456975[[#This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27499-67CA-4CED-BE9F-A282EEC06BDE}">
  <sheetPr>
    <tabColor theme="4"/>
    <pageSetUpPr autoPageBreaks="0" fitToPage="1"/>
  </sheetPr>
  <dimension ref="B2:N42"/>
  <sheetViews>
    <sheetView showGridLines="0" zoomScale="70" zoomScaleNormal="70" workbookViewId="0">
      <selection activeCell="S26" sqref="S2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SUM(Carburant61518212433364851545760636645697578[KM EFFECTUE])</f>
        <v>900</v>
      </c>
      <c r="C7" s="865"/>
      <c r="D7" s="15"/>
      <c r="F7" s="15">
        <f>SUM(Carburant61518212433364851545760636645697578[COÛT])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AVERAGE(Carburant61518212433364851545760636645697578[LITRE(S) AUX 100])</f>
        <v>19.221288515406162</v>
      </c>
      <c r="C11" s="866"/>
      <c r="D11" s="15"/>
      <c r="F11" s="15">
        <f>SUM(Entretien51417202332354750535659626544687477[COÛT])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SUM(Carburant61518212433364851545760636645697578[LITRES])</f>
        <v>47</v>
      </c>
      <c r="C15" s="865"/>
      <c r="D15" s="15"/>
      <c r="F15" s="15">
        <f>SUM(Remboursements71619222534374952555861646746707679[MONTANT])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IFERROR(MAX(KilométrageDébut,IF(Carburant61518212433364851545760636645697578[COMPTEUR KILOMÉTRIQUE]&lt;Carburant61518212433364851545760636645697578[[#This Row],[COMPTEUR KILOMÉTRIQUE]],Carburant61518212433364851545760636645697578[COMPTEUR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IFERROR(Carburant61518212433364851545760636645697578[[#This Row],[COMPTEUR KILOMÉTRIQUE]]-Carburant61518212433364851545760636645697578[[#This Row],[KILOMÉTRAGE PRÉC.]],"")</f>
        <v>304</v>
      </c>
      <c r="H21" s="18">
        <f>IFERROR(Carburant61518212433364851545760636645697578[[#This Row],[KM EFFECTUE]]/Carburant61518212433364851545760636645697578[[#This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IFERROR(MAX(KilométrageDébut,IF(Carburant61518212433364851545760636645697578[COMPTEUR KILOMÉTRIQUE]&lt;Carburant61518212433364851545760636645697578[[#This Row],[COMPTEUR KILOMÉTRIQUE]],Carburant61518212433364851545760636645697578[COMPTEUR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IFERROR(Carburant61518212433364851545760636645697578[[#This Row],[COMPTEUR KILOMÉTRIQUE]]-Carburant61518212433364851545760636645697578[[#This Row],[KILOMÉTRAGE PRÉC.]],"")</f>
        <v>310</v>
      </c>
      <c r="H22" s="18">
        <f>IFERROR(Carburant61518212433364851545760636645697578[[#This Row],[KM EFFECTUE]]/Carburant61518212433364851545760636645697578[[#This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IFERROR(MAX(KilométrageDébut,IF(Carburant61518212433364851545760636645697578[COMPTEUR KILOMÉTRIQUE]&lt;Carburant61518212433364851545760636645697578[[#This Row],[COMPTEUR KILOMÉTRIQUE]],Carburant61518212433364851545760636645697578[COMPTEUR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IFERROR(Carburant61518212433364851545760636645697578[[#This Row],[COMPTEUR KILOMÉTRIQUE]]-Carburant61518212433364851545760636645697578[[#This Row],[KILOMÉTRAGE PRÉC.]],"")</f>
        <v>286</v>
      </c>
      <c r="H23" s="18">
        <f>IFERROR(Carburant61518212433364851545760636645697578[[#This Row],[KM EFFECTUE]]/Carburant61518212433364851545760636645697578[[#This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315E5-1B10-4F32-8A0E-B8532E75E633}">
  <sheetPr>
    <tabColor theme="4"/>
    <pageSetUpPr autoPageBreaks="0" fitToPage="1"/>
  </sheetPr>
  <dimension ref="B2:N42"/>
  <sheetViews>
    <sheetView showGridLines="0" zoomScale="70" zoomScaleNormal="70" workbookViewId="0">
      <selection activeCell="S26" sqref="S2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SUM(Carburant6151821243336485154576063664569757881[KM EFFECTUE])</f>
        <v>900</v>
      </c>
      <c r="C7" s="865"/>
      <c r="D7" s="15"/>
      <c r="F7" s="15">
        <f>SUM(Carburant6151821243336485154576063664569757881[COÛT])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AVERAGE(Carburant6151821243336485154576063664569757881[LITRE(S) AUX 100])</f>
        <v>19.221288515406162</v>
      </c>
      <c r="C11" s="866"/>
      <c r="D11" s="15"/>
      <c r="F11" s="15">
        <f>SUM(Entretien5141720233235475053565962654468747780[COÛT])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SUM(Carburant6151821243336485154576063664569757881[LITRES])</f>
        <v>47</v>
      </c>
      <c r="C15" s="865"/>
      <c r="D15" s="15"/>
      <c r="F15" s="15">
        <f>SUM(Remboursements7161922253437495255586164674670767982[MONTANT])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IFERROR(MAX(KilométrageDébut,IF(Carburant6151821243336485154576063664569757881[COMPTEUR KILOMÉTRIQUE]&lt;Carburant6151821243336485154576063664569757881[[#This Row],[COMPTEUR KILOMÉTRIQUE]],Carburant6151821243336485154576063664569757881[COMPTEUR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IFERROR(Carburant6151821243336485154576063664569757881[[#This Row],[COMPTEUR KILOMÉTRIQUE]]-Carburant6151821243336485154576063664569757881[[#This Row],[KILOMÉTRAGE PRÉC.]],"")</f>
        <v>304</v>
      </c>
      <c r="H21" s="18">
        <f>IFERROR(Carburant6151821243336485154576063664569757881[[#This Row],[KM EFFECTUE]]/Carburant6151821243336485154576063664569757881[[#This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IFERROR(MAX(KilométrageDébut,IF(Carburant6151821243336485154576063664569757881[COMPTEUR KILOMÉTRIQUE]&lt;Carburant6151821243336485154576063664569757881[[#This Row],[COMPTEUR KILOMÉTRIQUE]],Carburant6151821243336485154576063664569757881[COMPTEUR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IFERROR(Carburant6151821243336485154576063664569757881[[#This Row],[COMPTEUR KILOMÉTRIQUE]]-Carburant6151821243336485154576063664569757881[[#This Row],[KILOMÉTRAGE PRÉC.]],"")</f>
        <v>310</v>
      </c>
      <c r="H22" s="18">
        <f>IFERROR(Carburant6151821243336485154576063664569757881[[#This Row],[KM EFFECTUE]]/Carburant6151821243336485154576063664569757881[[#This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IFERROR(MAX(KilométrageDébut,IF(Carburant6151821243336485154576063664569757881[COMPTEUR KILOMÉTRIQUE]&lt;Carburant6151821243336485154576063664569757881[[#This Row],[COMPTEUR KILOMÉTRIQUE]],Carburant6151821243336485154576063664569757881[COMPTEUR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IFERROR(Carburant6151821243336485154576063664569757881[[#This Row],[COMPTEUR KILOMÉTRIQUE]]-Carburant6151821243336485154576063664569757881[[#This Row],[KILOMÉTRAGE PRÉC.]],"")</f>
        <v>286</v>
      </c>
      <c r="H23" s="18">
        <f>IFERROR(Carburant6151821243336485154576063664569757881[[#This Row],[KM EFFECTUE]]/Carburant6151821243336485154576063664569757881[[#This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F1316-B57C-473B-A475-36B015FBA553}">
  <sheetPr>
    <tabColor theme="4"/>
    <pageSetUpPr autoPageBreaks="0" fitToPage="1"/>
  </sheetPr>
  <dimension ref="B2:N42"/>
  <sheetViews>
    <sheetView showGridLines="0" zoomScale="70" zoomScaleNormal="70" workbookViewId="0">
      <selection activeCell="S26" sqref="S2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SUM(Carburant615182124333648515457606366456975788184[KM EFFECTUE])</f>
        <v>900</v>
      </c>
      <c r="C7" s="865"/>
      <c r="D7" s="15"/>
      <c r="F7" s="15">
        <f>SUM(Carburant615182124333648515457606366456975788184[COÛT])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AVERAGE(Carburant615182124333648515457606366456975788184[LITRE(S) AUX 100])</f>
        <v>19.221288515406162</v>
      </c>
      <c r="C11" s="866"/>
      <c r="D11" s="15"/>
      <c r="F11" s="15">
        <f>SUM(Entretien514172023323547505356596265446874778083[COÛT])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SUM(Carburant615182124333648515457606366456975788184[LITRES])</f>
        <v>47</v>
      </c>
      <c r="C15" s="865"/>
      <c r="D15" s="15"/>
      <c r="F15" s="15">
        <f>SUM(Remboursements716192225343749525558616467467076798285[MONTANT])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IFERROR(MAX(KilométrageDébut,IF(Carburant615182124333648515457606366456975788184[COMPTEUR KILOMÉTRIQUE]&lt;Carburant615182124333648515457606366456975788184[[#This Row],[COMPTEUR KILOMÉTRIQUE]],Carburant615182124333648515457606366456975788184[COMPTEUR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IFERROR(Carburant615182124333648515457606366456975788184[[#This Row],[COMPTEUR KILOMÉTRIQUE]]-Carburant615182124333648515457606366456975788184[[#This Row],[KILOMÉTRAGE PRÉC.]],"")</f>
        <v>304</v>
      </c>
      <c r="H21" s="18">
        <f>IFERROR(Carburant615182124333648515457606366456975788184[[#This Row],[KM EFFECTUE]]/Carburant615182124333648515457606366456975788184[[#This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IFERROR(MAX(KilométrageDébut,IF(Carburant615182124333648515457606366456975788184[COMPTEUR KILOMÉTRIQUE]&lt;Carburant615182124333648515457606366456975788184[[#This Row],[COMPTEUR KILOMÉTRIQUE]],Carburant615182124333648515457606366456975788184[COMPTEUR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IFERROR(Carburant615182124333648515457606366456975788184[[#This Row],[COMPTEUR KILOMÉTRIQUE]]-Carburant615182124333648515457606366456975788184[[#This Row],[KILOMÉTRAGE PRÉC.]],"")</f>
        <v>310</v>
      </c>
      <c r="H22" s="18">
        <f>IFERROR(Carburant615182124333648515457606366456975788184[[#This Row],[KM EFFECTUE]]/Carburant615182124333648515457606366456975788184[[#This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IFERROR(MAX(KilométrageDébut,IF(Carburant615182124333648515457606366456975788184[COMPTEUR KILOMÉTRIQUE]&lt;Carburant615182124333648515457606366456975788184[[#This Row],[COMPTEUR KILOMÉTRIQUE]],Carburant615182124333648515457606366456975788184[COMPTEUR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IFERROR(Carburant615182124333648515457606366456975788184[[#This Row],[COMPTEUR KILOMÉTRIQUE]]-Carburant615182124333648515457606366456975788184[[#This Row],[KILOMÉTRAGE PRÉC.]],"")</f>
        <v>286</v>
      </c>
      <c r="H23" s="18">
        <f>IFERROR(Carburant615182124333648515457606366456975788184[[#This Row],[KM EFFECTUE]]/Carburant615182124333648515457606366456975788184[[#This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615C9-B7F0-4288-A2C6-98D2584160F6}">
  <sheetPr>
    <tabColor theme="4"/>
    <pageSetUpPr autoPageBreaks="0" fitToPage="1"/>
  </sheetPr>
  <dimension ref="B2:N42"/>
  <sheetViews>
    <sheetView showGridLines="0" zoomScale="70" zoomScaleNormal="70" workbookViewId="0">
      <selection activeCell="U16" sqref="U1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SUM(Carburant61518212433364851545760636645697578818487[KM EFFECTUE])</f>
        <v>900</v>
      </c>
      <c r="C7" s="865"/>
      <c r="D7" s="15"/>
      <c r="F7" s="15">
        <f>SUM(Carburant61518212433364851545760636645697578818487[COÛT])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AVERAGE(Carburant61518212433364851545760636645697578818487[LITRE(S) AUX 100])</f>
        <v>19.221288515406162</v>
      </c>
      <c r="C11" s="866"/>
      <c r="D11" s="15"/>
      <c r="F11" s="15">
        <f>SUM(Entretien51417202332354750535659626544687477808386[COÛT])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SUM(Carburant61518212433364851545760636645697578818487[LITRES])</f>
        <v>47</v>
      </c>
      <c r="C15" s="865"/>
      <c r="D15" s="15"/>
      <c r="F15" s="15">
        <f>SUM(Remboursements71619222534374952555861646746707679828588[MONTANT])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IFERROR(MAX(KilométrageDébut,IF(Carburant61518212433364851545760636645697578818487[COMPTEUR KILOMÉTRIQUE]&lt;Carburant61518212433364851545760636645697578818487[[#This Row],[COMPTEUR KILOMÉTRIQUE]],Carburant61518212433364851545760636645697578818487[COMPTEUR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IFERROR(Carburant61518212433364851545760636645697578818487[[#This Row],[COMPTEUR KILOMÉTRIQUE]]-Carburant61518212433364851545760636645697578818487[[#This Row],[KILOMÉTRAGE PRÉC.]],"")</f>
        <v>304</v>
      </c>
      <c r="H21" s="18">
        <f>IFERROR(Carburant61518212433364851545760636645697578818487[[#This Row],[KM EFFECTUE]]/Carburant61518212433364851545760636645697578818487[[#This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IFERROR(MAX(KilométrageDébut,IF(Carburant61518212433364851545760636645697578818487[COMPTEUR KILOMÉTRIQUE]&lt;Carburant61518212433364851545760636645697578818487[[#This Row],[COMPTEUR KILOMÉTRIQUE]],Carburant61518212433364851545760636645697578818487[COMPTEUR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IFERROR(Carburant61518212433364851545760636645697578818487[[#This Row],[COMPTEUR KILOMÉTRIQUE]]-Carburant61518212433364851545760636645697578818487[[#This Row],[KILOMÉTRAGE PRÉC.]],"")</f>
        <v>310</v>
      </c>
      <c r="H22" s="18">
        <f>IFERROR(Carburant61518212433364851545760636645697578818487[[#This Row],[KM EFFECTUE]]/Carburant61518212433364851545760636645697578818487[[#This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IFERROR(MAX(KilométrageDébut,IF(Carburant61518212433364851545760636645697578818487[COMPTEUR KILOMÉTRIQUE]&lt;Carburant61518212433364851545760636645697578818487[[#This Row],[COMPTEUR KILOMÉTRIQUE]],Carburant61518212433364851545760636645697578818487[COMPTEUR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IFERROR(Carburant61518212433364851545760636645697578818487[[#This Row],[COMPTEUR KILOMÉTRIQUE]]-Carburant61518212433364851545760636645697578818487[[#This Row],[KILOMÉTRAGE PRÉC.]],"")</f>
        <v>286</v>
      </c>
      <c r="H23" s="18">
        <f>IFERROR(Carburant61518212433364851545760636645697578818487[[#This Row],[KM EFFECTUE]]/Carburant61518212433364851545760636645697578818487[[#This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F454-7951-4DA7-904D-CEDA78D633AA}">
  <sheetPr>
    <tabColor theme="4"/>
    <pageSetUpPr autoPageBreaks="0" fitToPage="1"/>
  </sheetPr>
  <dimension ref="B2:N42"/>
  <sheetViews>
    <sheetView showGridLines="0" zoomScale="70" zoomScaleNormal="70" workbookViewId="0">
      <selection sqref="A1:XFD104857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SUM(Carburant6151821243336485154576063664569757881848790[KM EFFECTUE])</f>
        <v>900</v>
      </c>
      <c r="C7" s="865"/>
      <c r="D7" s="15"/>
      <c r="F7" s="15">
        <f>SUM(Carburant6151821243336485154576063664569757881848790[COÛT])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AVERAGE(Carburant6151821243336485154576063664569757881848790[LITRE(S) AUX 100])</f>
        <v>19.221288515406162</v>
      </c>
      <c r="C11" s="866"/>
      <c r="D11" s="15"/>
      <c r="F11" s="15">
        <f>SUM(Entretien5141720233235475053565962654468747780838689[COÛT])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SUM(Carburant6151821243336485154576063664569757881848790[LITRES])</f>
        <v>47</v>
      </c>
      <c r="C15" s="865"/>
      <c r="D15" s="15"/>
      <c r="F15" s="15">
        <f>SUM(Remboursements7161922253437495255586164674670767982858891[MONTANT])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IFERROR(MAX(KilométrageDébut,IF(Carburant6151821243336485154576063664569757881848790[COMPTEUR KILOMÉTRIQUE]&lt;Carburant6151821243336485154576063664569757881848790[[#This Row],[COMPTEUR KILOMÉTRIQUE]],Carburant6151821243336485154576063664569757881848790[COMPTEUR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IFERROR(Carburant6151821243336485154576063664569757881848790[[#This Row],[COMPTEUR KILOMÉTRIQUE]]-Carburant6151821243336485154576063664569757881848790[[#This Row],[KILOMÉTRAGE PRÉC.]],"")</f>
        <v>304</v>
      </c>
      <c r="H21" s="18">
        <f>IFERROR(Carburant6151821243336485154576063664569757881848790[[#This Row],[KM EFFECTUE]]/Carburant6151821243336485154576063664569757881848790[[#This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IFERROR(MAX(KilométrageDébut,IF(Carburant6151821243336485154576063664569757881848790[COMPTEUR KILOMÉTRIQUE]&lt;Carburant6151821243336485154576063664569757881848790[[#This Row],[COMPTEUR KILOMÉTRIQUE]],Carburant6151821243336485154576063664569757881848790[COMPTEUR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IFERROR(Carburant6151821243336485154576063664569757881848790[[#This Row],[COMPTEUR KILOMÉTRIQUE]]-Carburant6151821243336485154576063664569757881848790[[#This Row],[KILOMÉTRAGE PRÉC.]],"")</f>
        <v>310</v>
      </c>
      <c r="H22" s="18">
        <f>IFERROR(Carburant6151821243336485154576063664569757881848790[[#This Row],[KM EFFECTUE]]/Carburant6151821243336485154576063664569757881848790[[#This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IFERROR(MAX(KilométrageDébut,IF(Carburant6151821243336485154576063664569757881848790[COMPTEUR KILOMÉTRIQUE]&lt;Carburant6151821243336485154576063664569757881848790[[#This Row],[COMPTEUR KILOMÉTRIQUE]],Carburant6151821243336485154576063664569757881848790[COMPTEUR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IFERROR(Carburant6151821243336485154576063664569757881848790[[#This Row],[COMPTEUR KILOMÉTRIQUE]]-Carburant6151821243336485154576063664569757881848790[[#This Row],[KILOMÉTRAGE PRÉC.]],"")</f>
        <v>286</v>
      </c>
      <c r="H23" s="18">
        <f>IFERROR(Carburant6151821243336485154576063664569757881848790[[#This Row],[KM EFFECTUE]]/Carburant6151821243336485154576063664569757881848790[[#This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C8013-FFCA-4FD6-AEA8-812DB4A9B858}">
  <sheetPr>
    <tabColor theme="4"/>
    <pageSetUpPr autoPageBreaks="0" fitToPage="1"/>
  </sheetPr>
  <dimension ref="B2:N42"/>
  <sheetViews>
    <sheetView showGridLines="0" zoomScale="70" zoomScaleNormal="70" workbookViewId="0">
      <selection activeCell="P15" sqref="P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SUM(Carburant615182124333648515457606366456975788184879096[KM EFFECTUE])</f>
        <v>900</v>
      </c>
      <c r="C7" s="865"/>
      <c r="D7" s="15"/>
      <c r="F7" s="15">
        <f>SUM(Carburant615182124333648515457606366456975788184879096[COÛT])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AVERAGE(Carburant615182124333648515457606366456975788184879096[LITRE(S) AUX 100])</f>
        <v>19.221288515406162</v>
      </c>
      <c r="C11" s="866"/>
      <c r="D11" s="15"/>
      <c r="F11" s="15">
        <f>SUM(Entretien514172023323547505356596265446874778083868995[COÛT])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SUM(Carburant615182124333648515457606366456975788184879096[LITRES])</f>
        <v>47</v>
      </c>
      <c r="C15" s="865"/>
      <c r="D15" s="15"/>
      <c r="F15" s="15">
        <f>SUM(Remboursements716192225343749525558616467467076798285889197[MONTANT])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IFERROR(MAX(KilométrageDébut,IF(Carburant615182124333648515457606366456975788184879096[COMPTEUR KILOMÉTRIQUE]&lt;Carburant615182124333648515457606366456975788184879096[[#This Row],[COMPTEUR KILOMÉTRIQUE]],Carburant615182124333648515457606366456975788184879096[COMPTEUR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IFERROR(Carburant615182124333648515457606366456975788184879096[[#This Row],[COMPTEUR KILOMÉTRIQUE]]-Carburant615182124333648515457606366456975788184879096[[#This Row],[KILOMÉTRAGE PRÉC.]],"")</f>
        <v>304</v>
      </c>
      <c r="H21" s="18">
        <f>IFERROR(Carburant615182124333648515457606366456975788184879096[[#This Row],[KM EFFECTUE]]/Carburant615182124333648515457606366456975788184879096[[#This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IFERROR(MAX(KilométrageDébut,IF(Carburant615182124333648515457606366456975788184879096[COMPTEUR KILOMÉTRIQUE]&lt;Carburant615182124333648515457606366456975788184879096[[#This Row],[COMPTEUR KILOMÉTRIQUE]],Carburant615182124333648515457606366456975788184879096[COMPTEUR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IFERROR(Carburant615182124333648515457606366456975788184879096[[#This Row],[COMPTEUR KILOMÉTRIQUE]]-Carburant615182124333648515457606366456975788184879096[[#This Row],[KILOMÉTRAGE PRÉC.]],"")</f>
        <v>310</v>
      </c>
      <c r="H22" s="18">
        <f>IFERROR(Carburant615182124333648515457606366456975788184879096[[#This Row],[KM EFFECTUE]]/Carburant615182124333648515457606366456975788184879096[[#This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IFERROR(MAX(KilométrageDébut,IF(Carburant615182124333648515457606366456975788184879096[COMPTEUR KILOMÉTRIQUE]&lt;Carburant615182124333648515457606366456975788184879096[[#This Row],[COMPTEUR KILOMÉTRIQUE]],Carburant615182124333648515457606366456975788184879096[COMPTEUR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IFERROR(Carburant615182124333648515457606366456975788184879096[[#This Row],[COMPTEUR KILOMÉTRIQUE]]-Carburant615182124333648515457606366456975788184879096[[#This Row],[KILOMÉTRAGE PRÉC.]],"")</f>
        <v>286</v>
      </c>
      <c r="H23" s="18">
        <f>IFERROR(Carburant615182124333648515457606366456975788184879096[[#This Row],[KM EFFECTUE]]/Carburant615182124333648515457606366456975788184879096[[#This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D8DE9-BD3A-480C-A4FC-15BD072EBAD1}">
  <sheetPr>
    <tabColor theme="4"/>
    <pageSetUpPr autoPageBreaks="0" fitToPage="1"/>
  </sheetPr>
  <dimension ref="B2:N42"/>
  <sheetViews>
    <sheetView showGridLines="0" zoomScale="70" zoomScaleNormal="70" workbookViewId="0">
      <selection activeCell="P15" sqref="P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SUM(Carburant61518212433364851545760636645697578818487909699[KM EFFECTUE])</f>
        <v>900</v>
      </c>
      <c r="C7" s="865"/>
      <c r="D7" s="15"/>
      <c r="F7" s="15">
        <f>SUM(Carburant61518212433364851545760636645697578818487909699[COÛT])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AVERAGE(Carburant61518212433364851545760636645697578818487909699[LITRE(S) AUX 100])</f>
        <v>19.221288515406162</v>
      </c>
      <c r="C11" s="866"/>
      <c r="D11" s="15"/>
      <c r="F11" s="15">
        <f>SUM(Entretien51417202332354750535659626544687477808386899598[COÛT])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SUM(Carburant61518212433364851545760636645697578818487909699[LITRES])</f>
        <v>47</v>
      </c>
      <c r="C15" s="865"/>
      <c r="D15" s="15"/>
      <c r="F15" s="15">
        <f>SUM(Remboursements716192225343749525558616467467076798285889197100[MONTANT])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IFERROR(MAX(KilométrageDébut,IF(Carburant61518212433364851545760636645697578818487909699[COMPTEUR KILOMÉTRIQUE]&lt;Carburant61518212433364851545760636645697578818487909699[[#This Row],[COMPTEUR KILOMÉTRIQUE]],Carburant61518212433364851545760636645697578818487909699[COMPTEUR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IFERROR(Carburant61518212433364851545760636645697578818487909699[[#This Row],[COMPTEUR KILOMÉTRIQUE]]-Carburant61518212433364851545760636645697578818487909699[[#This Row],[KILOMÉTRAGE PRÉC.]],"")</f>
        <v>304</v>
      </c>
      <c r="H21" s="18">
        <f>IFERROR(Carburant61518212433364851545760636645697578818487909699[[#This Row],[KM EFFECTUE]]/Carburant61518212433364851545760636645697578818487909699[[#This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IFERROR(MAX(KilométrageDébut,IF(Carburant61518212433364851545760636645697578818487909699[COMPTEUR KILOMÉTRIQUE]&lt;Carburant61518212433364851545760636645697578818487909699[[#This Row],[COMPTEUR KILOMÉTRIQUE]],Carburant61518212433364851545760636645697578818487909699[COMPTEUR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IFERROR(Carburant61518212433364851545760636645697578818487909699[[#This Row],[COMPTEUR KILOMÉTRIQUE]]-Carburant61518212433364851545760636645697578818487909699[[#This Row],[KILOMÉTRAGE PRÉC.]],"")</f>
        <v>310</v>
      </c>
      <c r="H22" s="18">
        <f>IFERROR(Carburant61518212433364851545760636645697578818487909699[[#This Row],[KM EFFECTUE]]/Carburant61518212433364851545760636645697578818487909699[[#This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IFERROR(MAX(KilométrageDébut,IF(Carburant61518212433364851545760636645697578818487909699[COMPTEUR KILOMÉTRIQUE]&lt;Carburant61518212433364851545760636645697578818487909699[[#This Row],[COMPTEUR KILOMÉTRIQUE]],Carburant61518212433364851545760636645697578818487909699[COMPTEUR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IFERROR(Carburant61518212433364851545760636645697578818487909699[[#This Row],[COMPTEUR KILOMÉTRIQUE]]-Carburant61518212433364851545760636645697578818487909699[[#This Row],[KILOMÉTRAGE PRÉC.]],"")</f>
        <v>286</v>
      </c>
      <c r="H23" s="18">
        <f>IFERROR(Carburant61518212433364851545760636645697578818487909699[[#This Row],[KM EFFECTUE]]/Carburant61518212433364851545760636645697578818487909699[[#This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5AF61-D7E3-476B-B728-97F2E6A6251B}">
  <sheetPr>
    <tabColor theme="4"/>
    <pageSetUpPr autoPageBreaks="0" fitToPage="1"/>
  </sheetPr>
  <dimension ref="B2:N42"/>
  <sheetViews>
    <sheetView showGridLines="0" zoomScale="70" zoomScaleNormal="70" workbookViewId="0">
      <selection activeCell="U19" sqref="U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SUM(Carburant61518212433364851545760636645697578818487909699102[KM EFFECTUE])</f>
        <v>900</v>
      </c>
      <c r="C7" s="865"/>
      <c r="D7" s="15"/>
      <c r="F7" s="15">
        <f>SUM(Carburant61518212433364851545760636645697578818487909699102[COÛT])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AVERAGE(Carburant61518212433364851545760636645697578818487909699102[LITRE(S) AUX 100])</f>
        <v>19.221288515406162</v>
      </c>
      <c r="C11" s="866"/>
      <c r="D11" s="15"/>
      <c r="F11" s="15">
        <f>SUM(Entretien51417202332354750535659626544687477808386899598101[COÛT])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SUM(Carburant61518212433364851545760636645697578818487909699102[LITRES])</f>
        <v>47</v>
      </c>
      <c r="C15" s="865"/>
      <c r="D15" s="15"/>
      <c r="F15" s="15">
        <f>SUM(Remboursements716192225343749525558616467467076798285889197100103[MONTANT])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IFERROR(MAX(KilométrageDébut,IF(Carburant61518212433364851545760636645697578818487909699102[COMPTEUR KILOMÉTRIQUE]&lt;Carburant61518212433364851545760636645697578818487909699102[[#This Row],[COMPTEUR KILOMÉTRIQUE]],Carburant61518212433364851545760636645697578818487909699102[COMPTEUR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IFERROR(Carburant61518212433364851545760636645697578818487909699102[[#This Row],[COMPTEUR KILOMÉTRIQUE]]-Carburant61518212433364851545760636645697578818487909699102[[#This Row],[KILOMÉTRAGE PRÉC.]],"")</f>
        <v>304</v>
      </c>
      <c r="H21" s="18">
        <f>IFERROR(Carburant61518212433364851545760636645697578818487909699102[[#This Row],[KM EFFECTUE]]/Carburant61518212433364851545760636645697578818487909699102[[#This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IFERROR(MAX(KilométrageDébut,IF(Carburant61518212433364851545760636645697578818487909699102[COMPTEUR KILOMÉTRIQUE]&lt;Carburant61518212433364851545760636645697578818487909699102[[#This Row],[COMPTEUR KILOMÉTRIQUE]],Carburant61518212433364851545760636645697578818487909699102[COMPTEUR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IFERROR(Carburant61518212433364851545760636645697578818487909699102[[#This Row],[COMPTEUR KILOMÉTRIQUE]]-Carburant61518212433364851545760636645697578818487909699102[[#This Row],[KILOMÉTRAGE PRÉC.]],"")</f>
        <v>310</v>
      </c>
      <c r="H22" s="18">
        <f>IFERROR(Carburant61518212433364851545760636645697578818487909699102[[#This Row],[KM EFFECTUE]]/Carburant61518212433364851545760636645697578818487909699102[[#This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IFERROR(MAX(KilométrageDébut,IF(Carburant61518212433364851545760636645697578818487909699102[COMPTEUR KILOMÉTRIQUE]&lt;Carburant61518212433364851545760636645697578818487909699102[[#This Row],[COMPTEUR KILOMÉTRIQUE]],Carburant61518212433364851545760636645697578818487909699102[COMPTEUR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IFERROR(Carburant61518212433364851545760636645697578818487909699102[[#This Row],[COMPTEUR KILOMÉTRIQUE]]-Carburant61518212433364851545760636645697578818487909699102[[#This Row],[KILOMÉTRAGE PRÉC.]],"")</f>
        <v>286</v>
      </c>
      <c r="H23" s="18">
        <f>IFERROR(Carburant61518212433364851545760636645697578818487909699102[[#This Row],[KM EFFECTUE]]/Carburant61518212433364851545760636645697578818487909699102[[#This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39384-DE72-4120-89B5-2EA32842E5A2}">
  <sheetPr>
    <tabColor theme="4"/>
    <pageSetUpPr autoPageBreaks="0" fitToPage="1"/>
  </sheetPr>
  <dimension ref="B2:N42"/>
  <sheetViews>
    <sheetView showGridLines="0" zoomScale="70" zoomScaleNormal="70" workbookViewId="0">
      <selection activeCell="U19" sqref="U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SUM(Carburant61518212433364851545760636645697578818487909699102105[KM EFFECTUE])</f>
        <v>900</v>
      </c>
      <c r="C7" s="865"/>
      <c r="D7" s="15"/>
      <c r="F7" s="15">
        <f>SUM(Carburant61518212433364851545760636645697578818487909699102105[COÛT])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AVERAGE(Carburant61518212433364851545760636645697578818487909699102105[LITRE(S) AUX 100])</f>
        <v>19.221288515406162</v>
      </c>
      <c r="C11" s="866"/>
      <c r="D11" s="15"/>
      <c r="F11" s="15">
        <f>SUM(Entretien51417202332354750535659626544687477808386899598101104[COÛT])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SUM(Carburant61518212433364851545760636645697578818487909699102105[LITRES])</f>
        <v>47</v>
      </c>
      <c r="C15" s="865"/>
      <c r="D15" s="15"/>
      <c r="F15" s="15">
        <f>SUM(Remboursements716192225343749525558616467467076798285889197100103106[MONTANT])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IFERROR(MAX(KilométrageDébut,IF(Carburant61518212433364851545760636645697578818487909699102105[COMPTEUR KILOMÉTRIQUE]&lt;Carburant61518212433364851545760636645697578818487909699102105[[#This Row],[COMPTEUR KILOMÉTRIQUE]],Carburant61518212433364851545760636645697578818487909699102105[COMPTEUR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IFERROR(Carburant61518212433364851545760636645697578818487909699102105[[#This Row],[COMPTEUR KILOMÉTRIQUE]]-Carburant61518212433364851545760636645697578818487909699102105[[#This Row],[KILOMÉTRAGE PRÉC.]],"")</f>
        <v>304</v>
      </c>
      <c r="H21" s="18">
        <f>IFERROR(Carburant61518212433364851545760636645697578818487909699102105[[#This Row],[KM EFFECTUE]]/Carburant61518212433364851545760636645697578818487909699102105[[#This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IFERROR(MAX(KilométrageDébut,IF(Carburant61518212433364851545760636645697578818487909699102105[COMPTEUR KILOMÉTRIQUE]&lt;Carburant61518212433364851545760636645697578818487909699102105[[#This Row],[COMPTEUR KILOMÉTRIQUE]],Carburant61518212433364851545760636645697578818487909699102105[COMPTEUR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IFERROR(Carburant61518212433364851545760636645697578818487909699102105[[#This Row],[COMPTEUR KILOMÉTRIQUE]]-Carburant61518212433364851545760636645697578818487909699102105[[#This Row],[KILOMÉTRAGE PRÉC.]],"")</f>
        <v>310</v>
      </c>
      <c r="H22" s="18">
        <f>IFERROR(Carburant61518212433364851545760636645697578818487909699102105[[#This Row],[KM EFFECTUE]]/Carburant61518212433364851545760636645697578818487909699102105[[#This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IFERROR(MAX(KilométrageDébut,IF(Carburant61518212433364851545760636645697578818487909699102105[COMPTEUR KILOMÉTRIQUE]&lt;Carburant61518212433364851545760636645697578818487909699102105[[#This Row],[COMPTEUR KILOMÉTRIQUE]],Carburant61518212433364851545760636645697578818487909699102105[COMPTEUR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IFERROR(Carburant61518212433364851545760636645697578818487909699102105[[#This Row],[COMPTEUR KILOMÉTRIQUE]]-Carburant61518212433364851545760636645697578818487909699102105[[#This Row],[KILOMÉTRAGE PRÉC.]],"")</f>
        <v>286</v>
      </c>
      <c r="H23" s="18">
        <f>IFERROR(Carburant61518212433364851545760636645697578818487909699102105[[#This Row],[KM EFFECTUE]]/Carburant61518212433364851545760636645697578818487909699102105[[#This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8BFD4-5D33-47D2-B625-FD85734A8377}">
  <dimension ref="A1:H183"/>
  <sheetViews>
    <sheetView workbookViewId="0">
      <selection activeCell="K13" sqref="K13"/>
    </sheetView>
  </sheetViews>
  <sheetFormatPr baseColWidth="10" defaultRowHeight="15.6" x14ac:dyDescent="0.3"/>
  <cols>
    <col min="1" max="1" width="17.3984375" style="27" customWidth="1"/>
    <col min="2" max="4" width="20.69921875" style="27" customWidth="1"/>
    <col min="5" max="5" width="18.296875" style="27" customWidth="1"/>
    <col min="6" max="8" width="3.296875" style="27" customWidth="1"/>
    <col min="9" max="16384" width="11.19921875" style="27"/>
  </cols>
  <sheetData>
    <row r="1" spans="1:6" ht="16.2" thickBot="1" x14ac:dyDescent="0.35">
      <c r="B1" s="149"/>
    </row>
    <row r="2" spans="1:6" ht="16.2" thickBot="1" x14ac:dyDescent="0.35">
      <c r="A2" s="854" t="s">
        <v>685</v>
      </c>
      <c r="B2" s="855"/>
      <c r="C2" s="855"/>
      <c r="D2" s="856"/>
    </row>
    <row r="3" spans="1:6" ht="16.2" thickBot="1" x14ac:dyDescent="0.35">
      <c r="A3" s="215" t="s">
        <v>683</v>
      </c>
      <c r="B3" s="176" t="s">
        <v>33</v>
      </c>
      <c r="C3" s="176" t="s">
        <v>34</v>
      </c>
      <c r="D3" s="220" t="s">
        <v>549</v>
      </c>
    </row>
    <row r="4" spans="1:6" x14ac:dyDescent="0.3">
      <c r="A4" s="152" t="s">
        <v>550</v>
      </c>
      <c r="B4" s="190" t="s">
        <v>273</v>
      </c>
      <c r="C4" s="27" t="s">
        <v>272</v>
      </c>
      <c r="D4" s="190"/>
    </row>
    <row r="5" spans="1:6" x14ac:dyDescent="0.3">
      <c r="A5" s="213"/>
      <c r="B5" s="194" t="s">
        <v>572</v>
      </c>
      <c r="C5" s="51" t="s">
        <v>398</v>
      </c>
      <c r="D5" s="194" t="s">
        <v>573</v>
      </c>
    </row>
    <row r="6" spans="1:6" x14ac:dyDescent="0.3">
      <c r="A6" s="152" t="s">
        <v>583</v>
      </c>
      <c r="B6" s="190" t="s">
        <v>306</v>
      </c>
      <c r="C6" s="27" t="s">
        <v>381</v>
      </c>
      <c r="D6" s="190" t="s">
        <v>596</v>
      </c>
    </row>
    <row r="7" spans="1:6" x14ac:dyDescent="0.3">
      <c r="A7" s="213"/>
      <c r="B7" s="194"/>
      <c r="C7" s="51"/>
      <c r="D7" s="194" t="s">
        <v>600</v>
      </c>
    </row>
    <row r="8" spans="1:6" x14ac:dyDescent="0.3">
      <c r="A8" s="177" t="s">
        <v>607</v>
      </c>
      <c r="B8" s="193" t="s">
        <v>612</v>
      </c>
      <c r="C8" s="41" t="s">
        <v>521</v>
      </c>
      <c r="D8" s="193" t="s">
        <v>613</v>
      </c>
    </row>
    <row r="9" spans="1:6" x14ac:dyDescent="0.3">
      <c r="A9" s="180" t="s">
        <v>194</v>
      </c>
      <c r="B9" s="233" t="s">
        <v>624</v>
      </c>
      <c r="C9" s="234" t="s">
        <v>190</v>
      </c>
      <c r="D9" s="233" t="s">
        <v>625</v>
      </c>
    </row>
    <row r="10" spans="1:6" x14ac:dyDescent="0.3">
      <c r="A10" s="213"/>
      <c r="B10" s="194"/>
      <c r="C10" s="51"/>
      <c r="D10" s="194" t="s">
        <v>626</v>
      </c>
    </row>
    <row r="11" spans="1:6" x14ac:dyDescent="0.3">
      <c r="A11" s="180" t="s">
        <v>630</v>
      </c>
      <c r="B11" s="233" t="s">
        <v>306</v>
      </c>
      <c r="C11" s="234" t="s">
        <v>346</v>
      </c>
      <c r="D11" s="233" t="s">
        <v>632</v>
      </c>
    </row>
    <row r="12" spans="1:6" x14ac:dyDescent="0.3">
      <c r="A12" s="213"/>
      <c r="B12" s="194"/>
      <c r="C12" s="51"/>
      <c r="D12" s="194" t="s">
        <v>635</v>
      </c>
    </row>
    <row r="13" spans="1:6" x14ac:dyDescent="0.3">
      <c r="A13" s="152" t="s">
        <v>308</v>
      </c>
      <c r="B13" s="190" t="s">
        <v>306</v>
      </c>
      <c r="C13" s="27" t="s">
        <v>305</v>
      </c>
      <c r="D13" s="190" t="s">
        <v>643</v>
      </c>
    </row>
    <row r="14" spans="1:6" ht="16.2" thickBot="1" x14ac:dyDescent="0.35">
      <c r="A14" s="152"/>
      <c r="B14" s="190"/>
      <c r="D14" s="190" t="s">
        <v>646</v>
      </c>
      <c r="F14" s="160"/>
    </row>
    <row r="15" spans="1:6" ht="16.2" thickBot="1" x14ac:dyDescent="0.35">
      <c r="A15" s="227" t="s">
        <v>90</v>
      </c>
      <c r="B15" s="228">
        <v>1</v>
      </c>
      <c r="C15" s="210"/>
      <c r="D15" s="169"/>
    </row>
    <row r="17" spans="1:5" ht="16.2" thickBot="1" x14ac:dyDescent="0.35"/>
    <row r="18" spans="1:5" ht="16.2" thickBot="1" x14ac:dyDescent="0.35">
      <c r="A18" s="854" t="s">
        <v>686</v>
      </c>
      <c r="B18" s="855"/>
      <c r="C18" s="855"/>
      <c r="D18" s="856"/>
    </row>
    <row r="19" spans="1:5" ht="16.2" thickBot="1" x14ac:dyDescent="0.35">
      <c r="A19" s="215" t="s">
        <v>683</v>
      </c>
      <c r="B19" s="176" t="s">
        <v>33</v>
      </c>
      <c r="C19" s="219" t="s">
        <v>34</v>
      </c>
      <c r="D19" s="176" t="s">
        <v>549</v>
      </c>
      <c r="E19" s="166"/>
    </row>
    <row r="20" spans="1:5" x14ac:dyDescent="0.3">
      <c r="A20" s="172" t="s">
        <v>550</v>
      </c>
      <c r="B20" s="192" t="s">
        <v>558</v>
      </c>
      <c r="C20" s="235" t="s">
        <v>297</v>
      </c>
      <c r="D20" s="192" t="s">
        <v>559</v>
      </c>
    </row>
    <row r="21" spans="1:5" x14ac:dyDescent="0.3">
      <c r="A21" s="152" t="s">
        <v>550</v>
      </c>
      <c r="B21" s="190" t="s">
        <v>89</v>
      </c>
      <c r="C21" s="27" t="s">
        <v>100</v>
      </c>
      <c r="D21" s="190" t="s">
        <v>591</v>
      </c>
    </row>
    <row r="22" spans="1:5" x14ac:dyDescent="0.3">
      <c r="A22" s="152"/>
      <c r="B22" s="190" t="s">
        <v>585</v>
      </c>
      <c r="C22" s="27" t="s">
        <v>601</v>
      </c>
      <c r="D22" s="190"/>
    </row>
    <row r="23" spans="1:5" x14ac:dyDescent="0.3">
      <c r="A23" s="152"/>
      <c r="B23" s="190" t="s">
        <v>585</v>
      </c>
      <c r="C23" s="27" t="s">
        <v>354</v>
      </c>
      <c r="D23" s="190"/>
    </row>
    <row r="24" spans="1:5" x14ac:dyDescent="0.3">
      <c r="A24" s="152"/>
      <c r="B24" s="190" t="s">
        <v>585</v>
      </c>
      <c r="C24" s="27" t="s">
        <v>608</v>
      </c>
      <c r="D24" s="190"/>
    </row>
    <row r="25" spans="1:5" x14ac:dyDescent="0.3">
      <c r="A25" s="152"/>
      <c r="B25" s="190" t="s">
        <v>585</v>
      </c>
      <c r="C25" s="27" t="s">
        <v>614</v>
      </c>
      <c r="D25" s="190"/>
    </row>
    <row r="26" spans="1:5" x14ac:dyDescent="0.3">
      <c r="A26" s="152"/>
      <c r="B26" s="190" t="s">
        <v>585</v>
      </c>
      <c r="C26" s="27" t="s">
        <v>401</v>
      </c>
      <c r="D26" s="190"/>
    </row>
    <row r="27" spans="1:5" x14ac:dyDescent="0.3">
      <c r="A27" s="152"/>
      <c r="B27" s="190" t="s">
        <v>618</v>
      </c>
      <c r="C27" s="27" t="s">
        <v>417</v>
      </c>
      <c r="D27" s="190" t="s">
        <v>619</v>
      </c>
    </row>
    <row r="28" spans="1:5" x14ac:dyDescent="0.3">
      <c r="A28" s="213"/>
      <c r="B28" s="194" t="s">
        <v>612</v>
      </c>
      <c r="C28" s="51" t="s">
        <v>197</v>
      </c>
      <c r="D28" s="194"/>
    </row>
    <row r="29" spans="1:5" x14ac:dyDescent="0.3">
      <c r="A29" s="152" t="s">
        <v>122</v>
      </c>
      <c r="B29" s="221" t="s">
        <v>627</v>
      </c>
      <c r="C29" s="164" t="s">
        <v>428</v>
      </c>
      <c r="D29" s="190"/>
    </row>
    <row r="30" spans="1:5" x14ac:dyDescent="0.3">
      <c r="A30" s="152"/>
      <c r="B30" s="221" t="s">
        <v>627</v>
      </c>
      <c r="C30" s="27" t="s">
        <v>223</v>
      </c>
      <c r="D30" s="190"/>
    </row>
    <row r="31" spans="1:5" x14ac:dyDescent="0.3">
      <c r="A31" s="152"/>
      <c r="B31" s="190" t="s">
        <v>633</v>
      </c>
      <c r="C31" s="76">
        <v>2</v>
      </c>
      <c r="D31" s="190"/>
    </row>
    <row r="32" spans="1:5" x14ac:dyDescent="0.3">
      <c r="A32" s="213"/>
      <c r="B32" s="194" t="s">
        <v>636</v>
      </c>
      <c r="C32" s="51" t="s">
        <v>637</v>
      </c>
      <c r="D32" s="194"/>
    </row>
    <row r="33" spans="1:5" x14ac:dyDescent="0.3">
      <c r="A33" s="152" t="s">
        <v>157</v>
      </c>
      <c r="B33" s="222" t="s">
        <v>644</v>
      </c>
      <c r="C33" s="216">
        <v>3060</v>
      </c>
      <c r="D33" s="222" t="s">
        <v>562</v>
      </c>
      <c r="E33" s="164"/>
    </row>
    <row r="34" spans="1:5" x14ac:dyDescent="0.3">
      <c r="A34" s="213"/>
      <c r="B34" s="194" t="s">
        <v>644</v>
      </c>
      <c r="C34" s="51" t="s">
        <v>647</v>
      </c>
      <c r="D34" s="194"/>
    </row>
    <row r="35" spans="1:5" x14ac:dyDescent="0.3">
      <c r="A35" s="152" t="s">
        <v>648</v>
      </c>
      <c r="B35" s="222" t="s">
        <v>649</v>
      </c>
      <c r="C35" s="77" t="s">
        <v>221</v>
      </c>
      <c r="D35" s="222" t="s">
        <v>562</v>
      </c>
    </row>
    <row r="36" spans="1:5" x14ac:dyDescent="0.3">
      <c r="A36" s="152"/>
      <c r="B36" s="190" t="s">
        <v>181</v>
      </c>
      <c r="C36" s="27" t="s">
        <v>182</v>
      </c>
      <c r="D36" s="190"/>
    </row>
    <row r="37" spans="1:5" x14ac:dyDescent="0.3">
      <c r="A37" s="152"/>
      <c r="B37" s="190" t="s">
        <v>650</v>
      </c>
      <c r="C37" s="27" t="s">
        <v>156</v>
      </c>
      <c r="D37" s="222"/>
    </row>
    <row r="38" spans="1:5" x14ac:dyDescent="0.3">
      <c r="A38" s="152"/>
      <c r="B38" s="190" t="s">
        <v>650</v>
      </c>
      <c r="C38" s="27" t="s">
        <v>163</v>
      </c>
      <c r="D38" s="190"/>
    </row>
    <row r="39" spans="1:5" x14ac:dyDescent="0.3">
      <c r="A39" s="152"/>
      <c r="B39" s="190"/>
      <c r="D39" s="190"/>
    </row>
    <row r="40" spans="1:5" x14ac:dyDescent="0.3">
      <c r="A40" s="152"/>
      <c r="B40" s="190" t="s">
        <v>651</v>
      </c>
      <c r="C40" s="27" t="s">
        <v>403</v>
      </c>
      <c r="D40" s="190"/>
    </row>
    <row r="41" spans="1:5" x14ac:dyDescent="0.3">
      <c r="A41" s="152"/>
      <c r="B41" s="190" t="s">
        <v>653</v>
      </c>
      <c r="C41" s="27" t="s">
        <v>654</v>
      </c>
      <c r="D41" s="190"/>
    </row>
    <row r="42" spans="1:5" x14ac:dyDescent="0.3">
      <c r="A42" s="213"/>
      <c r="B42" s="194" t="s">
        <v>656</v>
      </c>
      <c r="C42" s="51" t="s">
        <v>220</v>
      </c>
      <c r="D42" s="194" t="s">
        <v>619</v>
      </c>
    </row>
    <row r="43" spans="1:5" x14ac:dyDescent="0.3">
      <c r="A43" s="152" t="s">
        <v>657</v>
      </c>
      <c r="B43" s="190" t="s">
        <v>89</v>
      </c>
      <c r="C43" s="27" t="s">
        <v>88</v>
      </c>
      <c r="D43" s="190" t="s">
        <v>96</v>
      </c>
    </row>
    <row r="44" spans="1:5" x14ac:dyDescent="0.3">
      <c r="A44" s="152"/>
      <c r="B44" s="222"/>
      <c r="C44" s="77"/>
      <c r="D44" s="190"/>
    </row>
    <row r="45" spans="1:5" x14ac:dyDescent="0.3">
      <c r="A45" s="152"/>
      <c r="B45" s="190" t="s">
        <v>658</v>
      </c>
      <c r="C45" s="27" t="s">
        <v>659</v>
      </c>
      <c r="D45" s="190" t="s">
        <v>660</v>
      </c>
    </row>
    <row r="46" spans="1:5" x14ac:dyDescent="0.3">
      <c r="A46" s="152"/>
      <c r="B46" s="190" t="s">
        <v>658</v>
      </c>
      <c r="C46" s="27" t="s">
        <v>661</v>
      </c>
      <c r="D46" s="190" t="s">
        <v>662</v>
      </c>
    </row>
    <row r="47" spans="1:5" ht="16.2" thickBot="1" x14ac:dyDescent="0.35">
      <c r="A47" s="152"/>
      <c r="B47" s="190" t="s">
        <v>663</v>
      </c>
      <c r="C47" s="27" t="s">
        <v>310</v>
      </c>
      <c r="D47" s="190"/>
    </row>
    <row r="48" spans="1:5" x14ac:dyDescent="0.3">
      <c r="A48" s="187" t="s">
        <v>587</v>
      </c>
      <c r="B48" s="225">
        <v>1</v>
      </c>
      <c r="C48" s="150"/>
      <c r="D48" s="151"/>
    </row>
    <row r="49" spans="1:4" x14ac:dyDescent="0.3">
      <c r="A49" s="223" t="s">
        <v>90</v>
      </c>
      <c r="B49" s="214">
        <v>9</v>
      </c>
      <c r="D49" s="153"/>
    </row>
    <row r="50" spans="1:4" x14ac:dyDescent="0.3">
      <c r="A50" s="223" t="s">
        <v>664</v>
      </c>
      <c r="B50" s="214">
        <v>1</v>
      </c>
      <c r="D50" s="153"/>
    </row>
    <row r="51" spans="1:4" x14ac:dyDescent="0.3">
      <c r="A51" s="223" t="s">
        <v>68</v>
      </c>
      <c r="B51" s="214">
        <v>11</v>
      </c>
      <c r="D51" s="153"/>
    </row>
    <row r="52" spans="1:4" ht="16.2" thickBot="1" x14ac:dyDescent="0.35">
      <c r="A52" s="224" t="s">
        <v>228</v>
      </c>
      <c r="B52" s="226">
        <v>5</v>
      </c>
      <c r="C52" s="155"/>
      <c r="D52" s="156"/>
    </row>
    <row r="53" spans="1:4" x14ac:dyDescent="0.3">
      <c r="A53" s="152"/>
      <c r="B53" s="167"/>
    </row>
    <row r="54" spans="1:4" ht="16.2" thickBot="1" x14ac:dyDescent="0.35">
      <c r="A54" s="152"/>
    </row>
    <row r="55" spans="1:4" ht="16.2" thickBot="1" x14ac:dyDescent="0.35">
      <c r="A55" s="854" t="s">
        <v>687</v>
      </c>
      <c r="B55" s="855"/>
      <c r="C55" s="855"/>
      <c r="D55" s="856"/>
    </row>
    <row r="56" spans="1:4" ht="16.2" thickBot="1" x14ac:dyDescent="0.35">
      <c r="A56" s="215" t="s">
        <v>683</v>
      </c>
      <c r="B56" s="176" t="s">
        <v>33</v>
      </c>
      <c r="C56" s="219" t="s">
        <v>34</v>
      </c>
      <c r="D56" s="176" t="s">
        <v>549</v>
      </c>
    </row>
    <row r="57" spans="1:4" x14ac:dyDescent="0.3">
      <c r="A57" s="152" t="s">
        <v>551</v>
      </c>
      <c r="B57" s="232" t="s">
        <v>560</v>
      </c>
      <c r="C57" s="77" t="s">
        <v>561</v>
      </c>
      <c r="D57" s="232" t="s">
        <v>562</v>
      </c>
    </row>
    <row r="58" spans="1:4" x14ac:dyDescent="0.3">
      <c r="A58" s="152"/>
      <c r="B58" s="221" t="s">
        <v>349</v>
      </c>
      <c r="C58" s="164" t="s">
        <v>400</v>
      </c>
      <c r="D58" s="190"/>
    </row>
    <row r="59" spans="1:4" x14ac:dyDescent="0.3">
      <c r="A59" s="213"/>
      <c r="B59" s="194" t="s">
        <v>574</v>
      </c>
      <c r="C59" s="51" t="s">
        <v>575</v>
      </c>
      <c r="D59" s="194"/>
    </row>
    <row r="60" spans="1:4" x14ac:dyDescent="0.3">
      <c r="A60" s="177" t="s">
        <v>584</v>
      </c>
      <c r="B60" s="193" t="s">
        <v>444</v>
      </c>
      <c r="C60" s="41" t="s">
        <v>443</v>
      </c>
      <c r="D60" s="193"/>
    </row>
    <row r="61" spans="1:4" x14ac:dyDescent="0.3">
      <c r="A61" s="213" t="s">
        <v>280</v>
      </c>
      <c r="B61" s="194" t="s">
        <v>279</v>
      </c>
      <c r="C61" s="51" t="s">
        <v>278</v>
      </c>
      <c r="D61" s="194"/>
    </row>
    <row r="62" spans="1:4" x14ac:dyDescent="0.3">
      <c r="A62" s="152" t="s">
        <v>602</v>
      </c>
      <c r="B62" s="190" t="s">
        <v>606</v>
      </c>
      <c r="C62" s="27" t="s">
        <v>352</v>
      </c>
      <c r="D62" s="190"/>
    </row>
    <row r="63" spans="1:4" x14ac:dyDescent="0.3">
      <c r="A63" s="152"/>
      <c r="B63" s="190" t="s">
        <v>609</v>
      </c>
      <c r="C63" s="27" t="s">
        <v>610</v>
      </c>
      <c r="D63" s="190"/>
    </row>
    <row r="64" spans="1:4" x14ac:dyDescent="0.3">
      <c r="A64" s="152"/>
      <c r="B64" s="190" t="s">
        <v>615</v>
      </c>
      <c r="C64" s="27" t="s">
        <v>390</v>
      </c>
      <c r="D64" s="190"/>
    </row>
    <row r="65" spans="1:4" x14ac:dyDescent="0.3">
      <c r="A65" s="152"/>
      <c r="B65" s="190" t="s">
        <v>617</v>
      </c>
      <c r="C65" s="27" t="s">
        <v>449</v>
      </c>
      <c r="D65" s="190"/>
    </row>
    <row r="66" spans="1:4" x14ac:dyDescent="0.3">
      <c r="A66" s="213"/>
      <c r="B66" s="194" t="s">
        <v>620</v>
      </c>
      <c r="C66" s="51" t="s">
        <v>621</v>
      </c>
      <c r="D66" s="194"/>
    </row>
    <row r="67" spans="1:4" x14ac:dyDescent="0.3">
      <c r="A67" s="152" t="s">
        <v>42</v>
      </c>
      <c r="B67" s="190" t="s">
        <v>628</v>
      </c>
      <c r="C67" s="76">
        <v>1</v>
      </c>
      <c r="D67" s="190"/>
    </row>
    <row r="68" spans="1:4" x14ac:dyDescent="0.3">
      <c r="A68" s="152"/>
      <c r="B68" s="190" t="s">
        <v>631</v>
      </c>
      <c r="C68" s="76">
        <v>1</v>
      </c>
      <c r="D68" s="190"/>
    </row>
    <row r="69" spans="1:4" x14ac:dyDescent="0.3">
      <c r="A69" s="213"/>
      <c r="B69" s="194" t="s">
        <v>433</v>
      </c>
      <c r="C69" s="51" t="s">
        <v>432</v>
      </c>
      <c r="D69" s="194"/>
    </row>
    <row r="70" spans="1:4" x14ac:dyDescent="0.3">
      <c r="A70" s="157" t="s">
        <v>228</v>
      </c>
      <c r="B70" s="190" t="s">
        <v>638</v>
      </c>
      <c r="C70" s="164" t="s">
        <v>227</v>
      </c>
      <c r="D70" s="190"/>
    </row>
    <row r="71" spans="1:4" x14ac:dyDescent="0.3">
      <c r="A71" s="152"/>
      <c r="B71" s="190" t="s">
        <v>627</v>
      </c>
      <c r="C71" s="27" t="s">
        <v>426</v>
      </c>
      <c r="D71" s="190"/>
    </row>
    <row r="72" spans="1:4" x14ac:dyDescent="0.3">
      <c r="A72" s="213"/>
      <c r="B72" s="194" t="s">
        <v>633</v>
      </c>
      <c r="C72" s="50">
        <v>1</v>
      </c>
      <c r="D72" s="194"/>
    </row>
    <row r="73" spans="1:4" ht="16.2" thickBot="1" x14ac:dyDescent="0.35">
      <c r="A73" s="152" t="s">
        <v>645</v>
      </c>
      <c r="B73" s="190" t="s">
        <v>349</v>
      </c>
      <c r="C73" s="27" t="s">
        <v>386</v>
      </c>
      <c r="D73" s="190" t="s">
        <v>388</v>
      </c>
    </row>
    <row r="74" spans="1:4" x14ac:dyDescent="0.3">
      <c r="A74" s="187" t="s">
        <v>90</v>
      </c>
      <c r="B74" s="225">
        <v>8</v>
      </c>
      <c r="C74" s="150"/>
      <c r="D74" s="189"/>
    </row>
    <row r="75" spans="1:4" x14ac:dyDescent="0.3">
      <c r="A75" s="223" t="s">
        <v>586</v>
      </c>
      <c r="B75" s="214">
        <v>2</v>
      </c>
      <c r="D75" s="217"/>
    </row>
    <row r="76" spans="1:4" x14ac:dyDescent="0.3">
      <c r="A76" s="223" t="s">
        <v>652</v>
      </c>
      <c r="B76" s="214">
        <v>2</v>
      </c>
      <c r="D76" s="217"/>
    </row>
    <row r="77" spans="1:4" x14ac:dyDescent="0.3">
      <c r="A77" s="223" t="s">
        <v>655</v>
      </c>
      <c r="B77" s="214">
        <v>3</v>
      </c>
      <c r="D77" s="217"/>
    </row>
    <row r="78" spans="1:4" ht="16.2" thickBot="1" x14ac:dyDescent="0.35">
      <c r="A78" s="224" t="s">
        <v>122</v>
      </c>
      <c r="B78" s="226">
        <v>3</v>
      </c>
      <c r="C78" s="155"/>
      <c r="D78" s="218"/>
    </row>
    <row r="80" spans="1:4" ht="16.2" thickBot="1" x14ac:dyDescent="0.35"/>
    <row r="81" spans="1:4" ht="16.2" thickBot="1" x14ac:dyDescent="0.35">
      <c r="A81" s="854" t="s">
        <v>688</v>
      </c>
      <c r="B81" s="855"/>
      <c r="C81" s="855"/>
      <c r="D81" s="856"/>
    </row>
    <row r="82" spans="1:4" ht="16.2" thickBot="1" x14ac:dyDescent="0.35">
      <c r="A82" s="215" t="s">
        <v>683</v>
      </c>
      <c r="B82" s="191" t="s">
        <v>33</v>
      </c>
      <c r="C82" s="185" t="s">
        <v>34</v>
      </c>
      <c r="D82" s="191" t="s">
        <v>549</v>
      </c>
    </row>
    <row r="83" spans="1:4" x14ac:dyDescent="0.3">
      <c r="A83" s="172" t="s">
        <v>552</v>
      </c>
      <c r="B83" s="172" t="s">
        <v>349</v>
      </c>
      <c r="C83" s="192" t="s">
        <v>389</v>
      </c>
      <c r="D83" s="236"/>
    </row>
    <row r="84" spans="1:4" x14ac:dyDescent="0.3">
      <c r="A84" s="213" t="s">
        <v>576</v>
      </c>
      <c r="B84" s="213" t="s">
        <v>585</v>
      </c>
      <c r="C84" s="194" t="s">
        <v>328</v>
      </c>
      <c r="D84" s="61"/>
    </row>
    <row r="85" spans="1:4" x14ac:dyDescent="0.3">
      <c r="A85" s="152"/>
      <c r="B85" s="152"/>
      <c r="C85" s="190"/>
      <c r="D85" s="153"/>
    </row>
    <row r="86" spans="1:4" x14ac:dyDescent="0.3">
      <c r="A86" s="213" t="s">
        <v>597</v>
      </c>
      <c r="B86" s="213" t="s">
        <v>603</v>
      </c>
      <c r="C86" s="194" t="s">
        <v>384</v>
      </c>
      <c r="D86" s="61"/>
    </row>
    <row r="87" spans="1:4" x14ac:dyDescent="0.3">
      <c r="A87" s="152" t="s">
        <v>611</v>
      </c>
      <c r="B87" s="152" t="s">
        <v>616</v>
      </c>
      <c r="C87" s="190" t="s">
        <v>371</v>
      </c>
      <c r="D87" s="153"/>
    </row>
    <row r="88" spans="1:4" x14ac:dyDescent="0.3">
      <c r="A88" s="152"/>
      <c r="B88" s="152" t="s">
        <v>448</v>
      </c>
      <c r="C88" s="190" t="s">
        <v>455</v>
      </c>
      <c r="D88" s="153"/>
    </row>
    <row r="89" spans="1:4" x14ac:dyDescent="0.3">
      <c r="A89" s="152"/>
      <c r="B89" s="152" t="s">
        <v>189</v>
      </c>
      <c r="C89" s="190" t="s">
        <v>622</v>
      </c>
      <c r="D89" s="153"/>
    </row>
    <row r="90" spans="1:4" x14ac:dyDescent="0.3">
      <c r="A90" s="213"/>
      <c r="B90" s="213" t="s">
        <v>67</v>
      </c>
      <c r="C90" s="194" t="s">
        <v>623</v>
      </c>
      <c r="D90" s="61"/>
    </row>
    <row r="91" spans="1:4" x14ac:dyDescent="0.3">
      <c r="A91" s="152" t="s">
        <v>629</v>
      </c>
      <c r="B91" s="152" t="s">
        <v>177</v>
      </c>
      <c r="C91" s="190" t="s">
        <v>634</v>
      </c>
      <c r="D91" s="153"/>
    </row>
    <row r="92" spans="1:4" x14ac:dyDescent="0.3">
      <c r="A92" s="152"/>
      <c r="B92" s="152" t="s">
        <v>639</v>
      </c>
      <c r="C92" s="190" t="s">
        <v>640</v>
      </c>
      <c r="D92" s="153"/>
    </row>
    <row r="93" spans="1:4" x14ac:dyDescent="0.3">
      <c r="A93" s="152"/>
      <c r="B93" s="152" t="s">
        <v>641</v>
      </c>
      <c r="C93" s="190" t="s">
        <v>336</v>
      </c>
      <c r="D93" s="153" t="s">
        <v>642</v>
      </c>
    </row>
    <row r="94" spans="1:4" x14ac:dyDescent="0.3">
      <c r="A94" s="152"/>
      <c r="B94" s="152"/>
      <c r="C94" s="190"/>
      <c r="D94" s="153"/>
    </row>
    <row r="95" spans="1:4" x14ac:dyDescent="0.3">
      <c r="A95" s="152" t="s">
        <v>505</v>
      </c>
      <c r="B95" s="152" t="s">
        <v>349</v>
      </c>
      <c r="C95" s="190" t="s">
        <v>348</v>
      </c>
      <c r="D95" s="153"/>
    </row>
    <row r="96" spans="1:4" ht="16.2" thickBot="1" x14ac:dyDescent="0.35">
      <c r="A96" s="213"/>
      <c r="B96" s="213" t="s">
        <v>570</v>
      </c>
      <c r="C96" s="194" t="s">
        <v>405</v>
      </c>
      <c r="D96" s="61" t="s">
        <v>410</v>
      </c>
    </row>
    <row r="97" spans="1:4" x14ac:dyDescent="0.3">
      <c r="A97" s="187" t="s">
        <v>587</v>
      </c>
      <c r="B97" s="225">
        <v>1</v>
      </c>
      <c r="C97" s="150"/>
      <c r="D97" s="189"/>
    </row>
    <row r="98" spans="1:4" x14ac:dyDescent="0.3">
      <c r="A98" s="223" t="s">
        <v>90</v>
      </c>
      <c r="B98" s="214">
        <v>8</v>
      </c>
      <c r="D98" s="217"/>
    </row>
    <row r="99" spans="1:4" x14ac:dyDescent="0.3">
      <c r="A99" s="223" t="s">
        <v>204</v>
      </c>
      <c r="B99" s="214">
        <v>2</v>
      </c>
      <c r="D99" s="217"/>
    </row>
    <row r="100" spans="1:4" ht="16.2" thickBot="1" x14ac:dyDescent="0.35">
      <c r="A100" s="224" t="s">
        <v>586</v>
      </c>
      <c r="B100" s="226">
        <v>2</v>
      </c>
      <c r="C100" s="155"/>
      <c r="D100" s="218"/>
    </row>
    <row r="101" spans="1:4" x14ac:dyDescent="0.3">
      <c r="B101" s="161"/>
      <c r="C101" s="161"/>
      <c r="D101" s="161"/>
    </row>
    <row r="102" spans="1:4" ht="16.2" thickBot="1" x14ac:dyDescent="0.35"/>
    <row r="103" spans="1:4" ht="16.2" thickBot="1" x14ac:dyDescent="0.35">
      <c r="A103" s="854" t="s">
        <v>254</v>
      </c>
      <c r="B103" s="855"/>
      <c r="C103" s="855"/>
      <c r="D103" s="856"/>
    </row>
    <row r="104" spans="1:4" ht="16.2" thickBot="1" x14ac:dyDescent="0.35">
      <c r="A104" s="215" t="s">
        <v>683</v>
      </c>
      <c r="B104" s="176" t="s">
        <v>33</v>
      </c>
      <c r="C104" s="176" t="s">
        <v>34</v>
      </c>
      <c r="D104" s="220" t="s">
        <v>549</v>
      </c>
    </row>
    <row r="105" spans="1:4" x14ac:dyDescent="0.3">
      <c r="A105" s="152"/>
      <c r="B105" s="152" t="s">
        <v>285</v>
      </c>
      <c r="C105" s="190" t="s">
        <v>288</v>
      </c>
      <c r="D105" s="153"/>
    </row>
    <row r="106" spans="1:4" x14ac:dyDescent="0.3">
      <c r="A106" s="152"/>
      <c r="B106" s="152" t="s">
        <v>563</v>
      </c>
      <c r="C106" s="190"/>
      <c r="D106" s="153"/>
    </row>
    <row r="107" spans="1:4" x14ac:dyDescent="0.3">
      <c r="A107" s="157"/>
      <c r="B107" s="157" t="s">
        <v>568</v>
      </c>
      <c r="C107" s="190"/>
      <c r="D107" s="153"/>
    </row>
    <row r="108" spans="1:4" x14ac:dyDescent="0.3">
      <c r="A108" s="152"/>
      <c r="B108" s="152" t="s">
        <v>577</v>
      </c>
      <c r="C108" s="190"/>
      <c r="D108" s="153"/>
    </row>
    <row r="109" spans="1:4" x14ac:dyDescent="0.3">
      <c r="A109" s="152"/>
      <c r="B109" s="152" t="s">
        <v>246</v>
      </c>
      <c r="C109" s="190"/>
      <c r="D109" s="153"/>
    </row>
    <row r="110" spans="1:4" x14ac:dyDescent="0.3">
      <c r="A110" s="152"/>
      <c r="B110" s="152" t="s">
        <v>592</v>
      </c>
      <c r="C110" s="190" t="s">
        <v>148</v>
      </c>
      <c r="D110" s="153"/>
    </row>
    <row r="111" spans="1:4" x14ac:dyDescent="0.3">
      <c r="A111" s="152"/>
      <c r="B111" s="152" t="s">
        <v>598</v>
      </c>
      <c r="C111" s="190"/>
      <c r="D111" s="153"/>
    </row>
    <row r="112" spans="1:4" ht="16.2" thickBot="1" x14ac:dyDescent="0.35">
      <c r="A112" s="157"/>
      <c r="B112" s="157" t="s">
        <v>604</v>
      </c>
      <c r="C112" s="190" t="s">
        <v>242</v>
      </c>
      <c r="D112" s="153"/>
    </row>
    <row r="113" spans="1:4" x14ac:dyDescent="0.3">
      <c r="A113" s="187" t="s">
        <v>587</v>
      </c>
      <c r="B113" s="225">
        <v>1</v>
      </c>
      <c r="C113" s="150"/>
      <c r="D113" s="151"/>
    </row>
    <row r="114" spans="1:4" ht="16.2" thickBot="1" x14ac:dyDescent="0.35">
      <c r="A114" s="224" t="s">
        <v>586</v>
      </c>
      <c r="B114" s="226">
        <v>7</v>
      </c>
      <c r="C114" s="155"/>
      <c r="D114" s="156"/>
    </row>
    <row r="115" spans="1:4" x14ac:dyDescent="0.3">
      <c r="D115" s="76"/>
    </row>
    <row r="116" spans="1:4" ht="16.2" thickBot="1" x14ac:dyDescent="0.35"/>
    <row r="117" spans="1:4" ht="16.2" thickBot="1" x14ac:dyDescent="0.35">
      <c r="A117" s="854" t="s">
        <v>684</v>
      </c>
      <c r="B117" s="855"/>
      <c r="C117" s="855"/>
      <c r="D117" s="856"/>
    </row>
    <row r="118" spans="1:4" ht="16.2" thickBot="1" x14ac:dyDescent="0.35">
      <c r="A118" s="215" t="s">
        <v>683</v>
      </c>
      <c r="B118" s="176" t="s">
        <v>33</v>
      </c>
      <c r="C118" s="176" t="s">
        <v>34</v>
      </c>
      <c r="D118" s="220" t="s">
        <v>549</v>
      </c>
    </row>
    <row r="119" spans="1:4" x14ac:dyDescent="0.3">
      <c r="A119" s="211"/>
      <c r="B119" s="27" t="s">
        <v>553</v>
      </c>
      <c r="C119" s="211" t="s">
        <v>284</v>
      </c>
      <c r="D119" s="153"/>
    </row>
    <row r="120" spans="1:4" x14ac:dyDescent="0.3">
      <c r="A120" s="190"/>
      <c r="B120" s="167" t="s">
        <v>298</v>
      </c>
      <c r="C120" s="190" t="s">
        <v>413</v>
      </c>
      <c r="D120" s="153"/>
    </row>
    <row r="121" spans="1:4" x14ac:dyDescent="0.3">
      <c r="A121" s="190"/>
      <c r="B121" s="27" t="s">
        <v>569</v>
      </c>
      <c r="C121" s="190"/>
      <c r="D121" s="153"/>
    </row>
    <row r="122" spans="1:4" x14ac:dyDescent="0.3">
      <c r="A122" s="190"/>
      <c r="B122" s="27" t="s">
        <v>578</v>
      </c>
      <c r="C122" s="190" t="s">
        <v>579</v>
      </c>
      <c r="D122" s="153" t="s">
        <v>580</v>
      </c>
    </row>
    <row r="123" spans="1:4" x14ac:dyDescent="0.3">
      <c r="A123" s="190"/>
      <c r="B123" s="27" t="s">
        <v>298</v>
      </c>
      <c r="C123" s="190" t="s">
        <v>342</v>
      </c>
      <c r="D123" s="153" t="s">
        <v>343</v>
      </c>
    </row>
    <row r="124" spans="1:4" x14ac:dyDescent="0.3">
      <c r="A124" s="190"/>
      <c r="B124" s="27" t="s">
        <v>593</v>
      </c>
      <c r="C124" s="190" t="s">
        <v>358</v>
      </c>
      <c r="D124" s="153" t="s">
        <v>361</v>
      </c>
    </row>
    <row r="125" spans="1:4" x14ac:dyDescent="0.3">
      <c r="A125" s="190"/>
      <c r="B125" s="27" t="s">
        <v>599</v>
      </c>
      <c r="C125" s="190" t="s">
        <v>366</v>
      </c>
      <c r="D125" s="153"/>
    </row>
    <row r="126" spans="1:4" x14ac:dyDescent="0.3">
      <c r="A126" s="190"/>
      <c r="B126" s="27" t="s">
        <v>605</v>
      </c>
      <c r="C126" s="190" t="s">
        <v>376</v>
      </c>
      <c r="D126" s="153"/>
    </row>
    <row r="127" spans="1:4" ht="16.2" thickBot="1" x14ac:dyDescent="0.35">
      <c r="A127" s="212"/>
      <c r="B127" s="155" t="s">
        <v>465</v>
      </c>
      <c r="C127" s="212" t="s">
        <v>555</v>
      </c>
      <c r="D127" s="156"/>
    </row>
    <row r="128" spans="1:4" x14ac:dyDescent="0.3">
      <c r="A128" s="187" t="s">
        <v>587</v>
      </c>
      <c r="B128" s="225">
        <v>8</v>
      </c>
      <c r="C128" s="188"/>
      <c r="D128" s="189"/>
    </row>
    <row r="129" spans="1:8" ht="16.2" thickBot="1" x14ac:dyDescent="0.35">
      <c r="A129" s="224" t="s">
        <v>465</v>
      </c>
      <c r="B129" s="226">
        <v>1</v>
      </c>
      <c r="C129" s="155"/>
      <c r="D129" s="156"/>
    </row>
    <row r="131" spans="1:8" ht="16.2" thickBot="1" x14ac:dyDescent="0.35"/>
    <row r="132" spans="1:8" ht="16.2" thickBot="1" x14ac:dyDescent="0.35">
      <c r="A132" s="854" t="s">
        <v>548</v>
      </c>
      <c r="B132" s="855"/>
      <c r="C132" s="855"/>
      <c r="D132" s="856"/>
    </row>
    <row r="133" spans="1:8" ht="16.2" thickBot="1" x14ac:dyDescent="0.35">
      <c r="A133" s="184" t="s">
        <v>683</v>
      </c>
      <c r="B133" s="191" t="s">
        <v>33</v>
      </c>
      <c r="C133" s="191" t="s">
        <v>34</v>
      </c>
      <c r="D133" s="186" t="s">
        <v>549</v>
      </c>
    </row>
    <row r="134" spans="1:8" x14ac:dyDescent="0.3">
      <c r="A134" s="165"/>
      <c r="B134" s="211" t="s">
        <v>349</v>
      </c>
      <c r="C134" s="150" t="s">
        <v>554</v>
      </c>
      <c r="D134" s="211"/>
    </row>
    <row r="135" spans="1:8" ht="16.2" thickBot="1" x14ac:dyDescent="0.35">
      <c r="A135" s="154"/>
      <c r="B135" s="212" t="s">
        <v>564</v>
      </c>
      <c r="C135" s="155"/>
      <c r="D135" s="212"/>
    </row>
    <row r="136" spans="1:8" x14ac:dyDescent="0.3">
      <c r="A136" s="187" t="s">
        <v>90</v>
      </c>
      <c r="B136" s="225">
        <v>1</v>
      </c>
      <c r="C136" s="188"/>
      <c r="D136" s="151"/>
    </row>
    <row r="137" spans="1:8" ht="16.2" thickBot="1" x14ac:dyDescent="0.35">
      <c r="A137" s="224" t="s">
        <v>586</v>
      </c>
      <c r="B137" s="226">
        <v>1</v>
      </c>
      <c r="C137" s="155"/>
      <c r="D137" s="156"/>
    </row>
    <row r="139" spans="1:8" ht="16.2" thickBot="1" x14ac:dyDescent="0.35"/>
    <row r="140" spans="1:8" ht="16.2" thickBot="1" x14ac:dyDescent="0.35">
      <c r="A140" s="857" t="s">
        <v>333</v>
      </c>
      <c r="B140" s="858"/>
      <c r="C140" s="858"/>
      <c r="D140" s="859"/>
    </row>
    <row r="141" spans="1:8" ht="16.2" thickBot="1" x14ac:dyDescent="0.35">
      <c r="A141" s="215" t="s">
        <v>683</v>
      </c>
      <c r="B141" s="176" t="s">
        <v>33</v>
      </c>
      <c r="C141" s="219" t="s">
        <v>34</v>
      </c>
      <c r="D141" s="176" t="s">
        <v>549</v>
      </c>
      <c r="F141" s="163"/>
    </row>
    <row r="142" spans="1:8" x14ac:dyDescent="0.3">
      <c r="A142" s="152"/>
      <c r="B142" s="190" t="s">
        <v>465</v>
      </c>
      <c r="C142" s="27" t="s">
        <v>555</v>
      </c>
      <c r="D142" s="190"/>
      <c r="H142" s="166"/>
    </row>
    <row r="143" spans="1:8" x14ac:dyDescent="0.3">
      <c r="A143" s="152"/>
      <c r="B143" s="190" t="s">
        <v>332</v>
      </c>
      <c r="C143" s="27" t="s">
        <v>331</v>
      </c>
      <c r="D143" s="190"/>
    </row>
    <row r="144" spans="1:8" ht="16.2" thickBot="1" x14ac:dyDescent="0.35">
      <c r="A144" s="152"/>
      <c r="B144" s="190" t="s">
        <v>570</v>
      </c>
      <c r="C144" s="27" t="s">
        <v>373</v>
      </c>
      <c r="D144" s="190"/>
    </row>
    <row r="145" spans="1:8" x14ac:dyDescent="0.3">
      <c r="A145" s="187" t="s">
        <v>557</v>
      </c>
      <c r="B145" s="225">
        <v>1</v>
      </c>
      <c r="C145" s="150"/>
      <c r="D145" s="151"/>
    </row>
    <row r="146" spans="1:8" ht="16.2" thickBot="1" x14ac:dyDescent="0.35">
      <c r="A146" s="224" t="s">
        <v>587</v>
      </c>
      <c r="B146" s="226">
        <v>2</v>
      </c>
      <c r="C146" s="155"/>
      <c r="D146" s="156"/>
    </row>
    <row r="147" spans="1:8" x14ac:dyDescent="0.3">
      <c r="E147" s="161"/>
      <c r="G147" s="161"/>
      <c r="H147" s="214"/>
    </row>
    <row r="148" spans="1:8" ht="16.2" thickBot="1" x14ac:dyDescent="0.35">
      <c r="G148" s="161"/>
      <c r="H148" s="161"/>
    </row>
    <row r="149" spans="1:8" ht="16.2" thickBot="1" x14ac:dyDescent="0.35">
      <c r="A149" s="854" t="s">
        <v>689</v>
      </c>
      <c r="B149" s="855"/>
      <c r="C149" s="855"/>
      <c r="D149" s="856"/>
      <c r="E149" s="163"/>
    </row>
    <row r="150" spans="1:8" ht="16.2" thickBot="1" x14ac:dyDescent="0.35">
      <c r="A150" s="176" t="s">
        <v>683</v>
      </c>
      <c r="B150" s="219" t="s">
        <v>33</v>
      </c>
      <c r="C150" s="176" t="s">
        <v>34</v>
      </c>
      <c r="D150" s="220" t="s">
        <v>549</v>
      </c>
    </row>
    <row r="151" spans="1:8" x14ac:dyDescent="0.3">
      <c r="A151" s="211"/>
      <c r="B151" s="211" t="s">
        <v>440</v>
      </c>
      <c r="C151" s="150" t="s">
        <v>439</v>
      </c>
      <c r="D151" s="211" t="s">
        <v>556</v>
      </c>
    </row>
    <row r="152" spans="1:8" x14ac:dyDescent="0.3">
      <c r="A152" s="190"/>
      <c r="B152" s="190" t="s">
        <v>565</v>
      </c>
      <c r="C152" s="27" t="s">
        <v>256</v>
      </c>
      <c r="D152" s="190"/>
    </row>
    <row r="153" spans="1:8" ht="16.2" thickBot="1" x14ac:dyDescent="0.35">
      <c r="A153" s="212"/>
      <c r="B153" s="212" t="s">
        <v>565</v>
      </c>
      <c r="C153" s="155" t="s">
        <v>269</v>
      </c>
      <c r="D153" s="212"/>
    </row>
    <row r="154" spans="1:8" x14ac:dyDescent="0.3">
      <c r="A154" s="223" t="s">
        <v>587</v>
      </c>
      <c r="B154" s="214">
        <v>1</v>
      </c>
      <c r="D154" s="153"/>
    </row>
    <row r="155" spans="1:8" ht="16.2" thickBot="1" x14ac:dyDescent="0.35">
      <c r="A155" s="224" t="s">
        <v>594</v>
      </c>
      <c r="B155" s="226">
        <v>2</v>
      </c>
      <c r="C155" s="155"/>
      <c r="D155" s="156"/>
    </row>
    <row r="157" spans="1:8" ht="16.2" thickBot="1" x14ac:dyDescent="0.35">
      <c r="A157" s="161"/>
      <c r="B157" s="161"/>
      <c r="C157" s="161"/>
    </row>
    <row r="158" spans="1:8" ht="16.2" thickBot="1" x14ac:dyDescent="0.35">
      <c r="A158" s="854" t="s">
        <v>690</v>
      </c>
      <c r="B158" s="855"/>
      <c r="C158" s="855"/>
      <c r="D158" s="856"/>
      <c r="F158" s="163"/>
    </row>
    <row r="159" spans="1:8" ht="16.2" thickBot="1" x14ac:dyDescent="0.35">
      <c r="A159" s="176" t="s">
        <v>683</v>
      </c>
      <c r="B159" s="185" t="s">
        <v>33</v>
      </c>
      <c r="C159" s="215" t="s">
        <v>34</v>
      </c>
      <c r="D159" s="176" t="s">
        <v>549</v>
      </c>
    </row>
    <row r="160" spans="1:8" x14ac:dyDescent="0.3">
      <c r="A160" s="152"/>
      <c r="B160" s="211" t="s">
        <v>465</v>
      </c>
      <c r="C160" s="27" t="s">
        <v>555</v>
      </c>
      <c r="D160" s="190"/>
    </row>
    <row r="161" spans="1:7" x14ac:dyDescent="0.3">
      <c r="A161" s="152"/>
      <c r="B161" s="190" t="s">
        <v>298</v>
      </c>
      <c r="C161" s="27" t="s">
        <v>566</v>
      </c>
      <c r="D161" s="190" t="s">
        <v>567</v>
      </c>
    </row>
    <row r="162" spans="1:7" x14ac:dyDescent="0.3">
      <c r="A162" s="213"/>
      <c r="B162" s="194" t="s">
        <v>298</v>
      </c>
      <c r="C162" s="51" t="s">
        <v>323</v>
      </c>
      <c r="D162" s="194" t="s">
        <v>325</v>
      </c>
    </row>
    <row r="163" spans="1:7" x14ac:dyDescent="0.3">
      <c r="A163" s="152" t="s">
        <v>581</v>
      </c>
      <c r="B163" s="190" t="s">
        <v>588</v>
      </c>
      <c r="C163" s="27" t="s">
        <v>393</v>
      </c>
      <c r="D163" s="190" t="s">
        <v>589</v>
      </c>
    </row>
    <row r="164" spans="1:7" ht="16.2" thickBot="1" x14ac:dyDescent="0.35">
      <c r="A164" s="152"/>
      <c r="B164" s="190" t="s">
        <v>588</v>
      </c>
      <c r="C164" s="27" t="s">
        <v>396</v>
      </c>
      <c r="D164" s="190" t="s">
        <v>595</v>
      </c>
    </row>
    <row r="165" spans="1:7" x14ac:dyDescent="0.3">
      <c r="A165" s="187" t="s">
        <v>587</v>
      </c>
      <c r="B165" s="225">
        <v>2</v>
      </c>
      <c r="C165" s="150"/>
      <c r="D165" s="189"/>
      <c r="E165" s="161"/>
      <c r="G165" s="161"/>
    </row>
    <row r="166" spans="1:7" x14ac:dyDescent="0.3">
      <c r="A166" s="223" t="s">
        <v>90</v>
      </c>
      <c r="B166" s="214">
        <v>2</v>
      </c>
      <c r="D166" s="217"/>
      <c r="E166" s="161"/>
      <c r="G166" s="161"/>
    </row>
    <row r="167" spans="1:7" ht="16.2" thickBot="1" x14ac:dyDescent="0.35">
      <c r="A167" s="224" t="s">
        <v>557</v>
      </c>
      <c r="B167" s="226">
        <v>1</v>
      </c>
      <c r="C167" s="155"/>
      <c r="D167" s="218"/>
      <c r="E167" s="161"/>
      <c r="G167" s="161"/>
    </row>
    <row r="168" spans="1:7" x14ac:dyDescent="0.3">
      <c r="A168" s="161"/>
    </row>
    <row r="169" spans="1:7" ht="16.2" thickBot="1" x14ac:dyDescent="0.35">
      <c r="G169" s="161"/>
    </row>
    <row r="170" spans="1:7" ht="16.2" thickBot="1" x14ac:dyDescent="0.35">
      <c r="A170" s="854" t="s">
        <v>691</v>
      </c>
      <c r="B170" s="855"/>
      <c r="C170" s="855"/>
      <c r="D170" s="856"/>
      <c r="G170" s="161"/>
    </row>
    <row r="171" spans="1:7" ht="16.2" thickBot="1" x14ac:dyDescent="0.35">
      <c r="A171" s="176" t="s">
        <v>683</v>
      </c>
      <c r="B171" s="185" t="s">
        <v>33</v>
      </c>
      <c r="C171" s="215" t="s">
        <v>34</v>
      </c>
      <c r="D171" s="176" t="s">
        <v>549</v>
      </c>
      <c r="G171" s="161"/>
    </row>
    <row r="172" spans="1:7" x14ac:dyDescent="0.3">
      <c r="A172" s="152"/>
      <c r="B172" s="211" t="s">
        <v>557</v>
      </c>
      <c r="C172" s="27" t="s">
        <v>470</v>
      </c>
      <c r="D172" s="211"/>
      <c r="G172" s="161"/>
    </row>
    <row r="173" spans="1:7" x14ac:dyDescent="0.3">
      <c r="A173" s="152"/>
      <c r="B173" s="190" t="s">
        <v>557</v>
      </c>
      <c r="C173" s="27" t="s">
        <v>470</v>
      </c>
      <c r="D173" s="190"/>
    </row>
    <row r="174" spans="1:7" x14ac:dyDescent="0.3">
      <c r="A174" s="152"/>
      <c r="B174" s="190" t="s">
        <v>459</v>
      </c>
      <c r="C174" s="27" t="s">
        <v>571</v>
      </c>
      <c r="D174" s="190"/>
    </row>
    <row r="175" spans="1:7" x14ac:dyDescent="0.3">
      <c r="A175" s="152"/>
      <c r="B175" s="190" t="s">
        <v>459</v>
      </c>
      <c r="C175" s="27" t="s">
        <v>582</v>
      </c>
      <c r="D175" s="190"/>
    </row>
    <row r="176" spans="1:7" x14ac:dyDescent="0.3">
      <c r="A176" s="152"/>
      <c r="B176" s="190" t="s">
        <v>298</v>
      </c>
      <c r="C176" s="27" t="s">
        <v>364</v>
      </c>
      <c r="D176" s="190" t="s">
        <v>590</v>
      </c>
    </row>
    <row r="177" spans="1:6" ht="16.2" thickBot="1" x14ac:dyDescent="0.35">
      <c r="A177" s="158"/>
      <c r="B177" s="230" t="s">
        <v>134</v>
      </c>
      <c r="C177" s="159" t="s">
        <v>133</v>
      </c>
      <c r="D177" s="212"/>
    </row>
    <row r="178" spans="1:6" x14ac:dyDescent="0.3">
      <c r="A178" s="187" t="s">
        <v>557</v>
      </c>
      <c r="B178" s="225">
        <v>2</v>
      </c>
      <c r="C178" s="150"/>
      <c r="D178" s="186"/>
      <c r="E178" s="161"/>
    </row>
    <row r="179" spans="1:6" x14ac:dyDescent="0.3">
      <c r="A179" s="223" t="s">
        <v>459</v>
      </c>
      <c r="B179" s="214">
        <v>2</v>
      </c>
      <c r="D179" s="229"/>
      <c r="E179" s="161"/>
    </row>
    <row r="180" spans="1:6" ht="16.2" thickBot="1" x14ac:dyDescent="0.35">
      <c r="A180" s="224" t="s">
        <v>587</v>
      </c>
      <c r="B180" s="226">
        <v>2</v>
      </c>
      <c r="C180" s="155"/>
      <c r="D180" s="231"/>
      <c r="E180" s="161"/>
    </row>
    <row r="181" spans="1:6" x14ac:dyDescent="0.3">
      <c r="A181" s="161"/>
      <c r="C181" s="161"/>
      <c r="D181" s="161"/>
      <c r="E181" s="162"/>
      <c r="F181" s="161"/>
    </row>
    <row r="182" spans="1:6" x14ac:dyDescent="0.3">
      <c r="A182" s="161"/>
      <c r="B182" s="161"/>
      <c r="C182" s="161"/>
      <c r="D182" s="161"/>
      <c r="E182" s="161"/>
      <c r="F182" s="161"/>
    </row>
    <row r="183" spans="1:6" x14ac:dyDescent="0.3">
      <c r="A183" s="161"/>
      <c r="B183" s="161"/>
      <c r="C183" s="161"/>
      <c r="D183" s="161"/>
      <c r="E183" s="161"/>
      <c r="F183" s="161"/>
    </row>
  </sheetData>
  <mergeCells count="11">
    <mergeCell ref="A2:D2"/>
    <mergeCell ref="A18:D18"/>
    <mergeCell ref="A55:D55"/>
    <mergeCell ref="A103:D103"/>
    <mergeCell ref="A132:D132"/>
    <mergeCell ref="A149:D149"/>
    <mergeCell ref="A158:D158"/>
    <mergeCell ref="A170:D170"/>
    <mergeCell ref="A117:D117"/>
    <mergeCell ref="A81:D81"/>
    <mergeCell ref="A140:D140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3ADE3-C7A6-44C3-9C87-BE1D53BFDF45}">
  <sheetPr>
    <tabColor theme="4"/>
    <pageSetUpPr autoPageBreaks="0" fitToPage="1"/>
  </sheetPr>
  <dimension ref="B2:N42"/>
  <sheetViews>
    <sheetView showGridLines="0" zoomScale="70" zoomScaleNormal="70" workbookViewId="0">
      <selection activeCell="U19" sqref="U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SUM(Carburant61518212433364851545760636645697578818487909699102105108[KM EFFECTUE])</f>
        <v>900</v>
      </c>
      <c r="C7" s="865"/>
      <c r="D7" s="15"/>
      <c r="F7" s="15">
        <f>SUM(Carburant61518212433364851545760636645697578818487909699102105108[COÛT])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AVERAGE(Carburant61518212433364851545760636645697578818487909699102105108[LITRE(S) AUX 100])</f>
        <v>19.221288515406162</v>
      </c>
      <c r="C11" s="866"/>
      <c r="D11" s="15"/>
      <c r="F11" s="15">
        <f>SUM(Entretien51417202332354750535659626544687477808386899598101104107[COÛT])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SUM(Carburant61518212433364851545760636645697578818487909699102105108[LITRES])</f>
        <v>47</v>
      </c>
      <c r="C15" s="865"/>
      <c r="D15" s="15"/>
      <c r="F15" s="15">
        <f>SUM(Remboursements716192225343749525558616467467076798285889197100103106109[MONTANT])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IFERROR(MAX(KilométrageDébut,IF(Carburant61518212433364851545760636645697578818487909699102105108[COMPTEUR KILOMÉTRIQUE]&lt;Carburant61518212433364851545760636645697578818487909699102105108[[#This Row],[COMPTEUR KILOMÉTRIQUE]],Carburant61518212433364851545760636645697578818487909699102105108[COMPTEUR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IFERROR(Carburant61518212433364851545760636645697578818487909699102105108[[#This Row],[COMPTEUR KILOMÉTRIQUE]]-Carburant61518212433364851545760636645697578818487909699102105108[[#This Row],[KILOMÉTRAGE PRÉC.]],"")</f>
        <v>304</v>
      </c>
      <c r="H21" s="18">
        <f>IFERROR(Carburant61518212433364851545760636645697578818487909699102105108[[#This Row],[KM EFFECTUE]]/Carburant61518212433364851545760636645697578818487909699102105108[[#This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IFERROR(MAX(KilométrageDébut,IF(Carburant61518212433364851545760636645697578818487909699102105108[COMPTEUR KILOMÉTRIQUE]&lt;Carburant61518212433364851545760636645697578818487909699102105108[[#This Row],[COMPTEUR KILOMÉTRIQUE]],Carburant61518212433364851545760636645697578818487909699102105108[COMPTEUR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IFERROR(Carburant61518212433364851545760636645697578818487909699102105108[[#This Row],[COMPTEUR KILOMÉTRIQUE]]-Carburant61518212433364851545760636645697578818487909699102105108[[#This Row],[KILOMÉTRAGE PRÉC.]],"")</f>
        <v>310</v>
      </c>
      <c r="H22" s="18">
        <f>IFERROR(Carburant61518212433364851545760636645697578818487909699102105108[[#This Row],[KM EFFECTUE]]/Carburant61518212433364851545760636645697578818487909699102105108[[#This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IFERROR(MAX(KilométrageDébut,IF(Carburant61518212433364851545760636645697578818487909699102105108[COMPTEUR KILOMÉTRIQUE]&lt;Carburant61518212433364851545760636645697578818487909699102105108[[#This Row],[COMPTEUR KILOMÉTRIQUE]],Carburant61518212433364851545760636645697578818487909699102105108[COMPTEUR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IFERROR(Carburant61518212433364851545760636645697578818487909699102105108[[#This Row],[COMPTEUR KILOMÉTRIQUE]]-Carburant61518212433364851545760636645697578818487909699102105108[[#This Row],[KILOMÉTRAGE PRÉC.]],"")</f>
        <v>286</v>
      </c>
      <c r="H23" s="18">
        <f>IFERROR(Carburant61518212433364851545760636645697578818487909699102105108[[#This Row],[KM EFFECTUE]]/Carburant61518212433364851545760636645697578818487909699102105108[[#This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E939-471A-4879-988D-E0A6693279EC}">
  <sheetPr>
    <tabColor theme="4"/>
    <pageSetUpPr autoPageBreaks="0" fitToPage="1"/>
  </sheetPr>
  <dimension ref="B2:N42"/>
  <sheetViews>
    <sheetView showGridLines="0" zoomScale="70" zoomScaleNormal="70" workbookViewId="0">
      <selection activeCell="U17" sqref="U17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SUM(Carburant61518212433364851545760636645697578818487909699102105108111[KM EFFECTUE])</f>
        <v>900</v>
      </c>
      <c r="C7" s="865"/>
      <c r="D7" s="15"/>
      <c r="F7" s="15">
        <f>SUM(Carburant61518212433364851545760636645697578818487909699102105108111[COÛT])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AVERAGE(Carburant61518212433364851545760636645697578818487909699102105108111[LITRE(S) AUX 100])</f>
        <v>19.221288515406162</v>
      </c>
      <c r="C11" s="866"/>
      <c r="D11" s="15"/>
      <c r="F11" s="15">
        <f>SUM(Entretien51417202332354750535659626544687477808386899598101104107110[COÛT])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SUM(Carburant61518212433364851545760636645697578818487909699102105108111[LITRES])</f>
        <v>47</v>
      </c>
      <c r="C15" s="865"/>
      <c r="D15" s="15"/>
      <c r="F15" s="15">
        <f>SUM(Remboursements716192225343749525558616467467076798285889197100103106109112[MONTANT])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IFERROR(MAX(KilométrageDébut,IF(Carburant61518212433364851545760636645697578818487909699102105108111[COMPTEUR KILOMÉTRIQUE]&lt;Carburant61518212433364851545760636645697578818487909699102105108111[[#This Row],[COMPTEUR KILOMÉTRIQUE]],Carburant61518212433364851545760636645697578818487909699102105108111[COMPTEUR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IFERROR(Carburant61518212433364851545760636645697578818487909699102105108111[[#This Row],[COMPTEUR KILOMÉTRIQUE]]-Carburant61518212433364851545760636645697578818487909699102105108111[[#This Row],[KILOMÉTRAGE PRÉC.]],"")</f>
        <v>304</v>
      </c>
      <c r="H21" s="18">
        <f>IFERROR(Carburant61518212433364851545760636645697578818487909699102105108111[[#This Row],[KM EFFECTUE]]/Carburant61518212433364851545760636645697578818487909699102105108111[[#This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IFERROR(MAX(KilométrageDébut,IF(Carburant61518212433364851545760636645697578818487909699102105108111[COMPTEUR KILOMÉTRIQUE]&lt;Carburant61518212433364851545760636645697578818487909699102105108111[[#This Row],[COMPTEUR KILOMÉTRIQUE]],Carburant61518212433364851545760636645697578818487909699102105108111[COMPTEUR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IFERROR(Carburant61518212433364851545760636645697578818487909699102105108111[[#This Row],[COMPTEUR KILOMÉTRIQUE]]-Carburant61518212433364851545760636645697578818487909699102105108111[[#This Row],[KILOMÉTRAGE PRÉC.]],"")</f>
        <v>310</v>
      </c>
      <c r="H22" s="18">
        <f>IFERROR(Carburant61518212433364851545760636645697578818487909699102105108111[[#This Row],[KM EFFECTUE]]/Carburant61518212433364851545760636645697578818487909699102105108111[[#This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IFERROR(MAX(KilométrageDébut,IF(Carburant61518212433364851545760636645697578818487909699102105108111[COMPTEUR KILOMÉTRIQUE]&lt;Carburant61518212433364851545760636645697578818487909699102105108111[[#This Row],[COMPTEUR KILOMÉTRIQUE]],Carburant61518212433364851545760636645697578818487909699102105108111[COMPTEUR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IFERROR(Carburant61518212433364851545760636645697578818487909699102105108111[[#This Row],[COMPTEUR KILOMÉTRIQUE]]-Carburant61518212433364851545760636645697578818487909699102105108111[[#This Row],[KILOMÉTRAGE PRÉC.]],"")</f>
        <v>286</v>
      </c>
      <c r="H23" s="18">
        <f>IFERROR(Carburant61518212433364851545760636645697578818487909699102105108111[[#This Row],[KM EFFECTUE]]/Carburant61518212433364851545760636645697578818487909699102105108111[[#This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E6701-1BE5-43A9-ADDC-12FDE3A600DC}">
  <sheetPr>
    <tabColor theme="4"/>
    <pageSetUpPr autoPageBreaks="0" fitToPage="1"/>
  </sheetPr>
  <dimension ref="B2:N42"/>
  <sheetViews>
    <sheetView showGridLines="0" zoomScale="70" zoomScaleNormal="70" workbookViewId="0">
      <selection activeCell="V23" sqref="V23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SUM(Carburant61518212433364851545760636645697578818487909699102105108111114[KM EFFECTUE])</f>
        <v>900</v>
      </c>
      <c r="C7" s="865"/>
      <c r="D7" s="15"/>
      <c r="F7" s="15">
        <f>SUM(Carburant61518212433364851545760636645697578818487909699102105108111114[COÛT])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AVERAGE(Carburant61518212433364851545760636645697578818487909699102105108111114[LITRE(S) AUX 100])</f>
        <v>19.221288515406162</v>
      </c>
      <c r="C11" s="866"/>
      <c r="D11" s="15"/>
      <c r="F11" s="15">
        <f>SUM(Entretien51417202332354750535659626544687477808386899598101104107110113[COÛT])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SUM(Carburant61518212433364851545760636645697578818487909699102105108111114[LITRES])</f>
        <v>47</v>
      </c>
      <c r="C15" s="865"/>
      <c r="D15" s="15"/>
      <c r="F15" s="15">
        <f>SUM(Remboursements716192225343749525558616467467076798285889197100103106109112115[MONTANT])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IFERROR(MAX(KilométrageDébut,IF(Carburant61518212433364851545760636645697578818487909699102105108111114[COMPTEUR KILOMÉTRIQUE]&lt;Carburant61518212433364851545760636645697578818487909699102105108111114[[#This Row],[COMPTEUR KILOMÉTRIQUE]],Carburant61518212433364851545760636645697578818487909699102105108111114[COMPTEUR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IFERROR(Carburant61518212433364851545760636645697578818487909699102105108111114[[#This Row],[COMPTEUR KILOMÉTRIQUE]]-Carburant61518212433364851545760636645697578818487909699102105108111114[[#This Row],[KILOMÉTRAGE PRÉC.]],"")</f>
        <v>304</v>
      </c>
      <c r="H21" s="18">
        <f>IFERROR(Carburant61518212433364851545760636645697578818487909699102105108111114[[#This Row],[KM EFFECTUE]]/Carburant61518212433364851545760636645697578818487909699102105108111114[[#This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IFERROR(MAX(KilométrageDébut,IF(Carburant61518212433364851545760636645697578818487909699102105108111114[COMPTEUR KILOMÉTRIQUE]&lt;Carburant61518212433364851545760636645697578818487909699102105108111114[[#This Row],[COMPTEUR KILOMÉTRIQUE]],Carburant61518212433364851545760636645697578818487909699102105108111114[COMPTEUR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IFERROR(Carburant61518212433364851545760636645697578818487909699102105108111114[[#This Row],[COMPTEUR KILOMÉTRIQUE]]-Carburant61518212433364851545760636645697578818487909699102105108111114[[#This Row],[KILOMÉTRAGE PRÉC.]],"")</f>
        <v>310</v>
      </c>
      <c r="H22" s="18">
        <f>IFERROR(Carburant61518212433364851545760636645697578818487909699102105108111114[[#This Row],[KM EFFECTUE]]/Carburant61518212433364851545760636645697578818487909699102105108111114[[#This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IFERROR(MAX(KilométrageDébut,IF(Carburant61518212433364851545760636645697578818487909699102105108111114[COMPTEUR KILOMÉTRIQUE]&lt;Carburant61518212433364851545760636645697578818487909699102105108111114[[#This Row],[COMPTEUR KILOMÉTRIQUE]],Carburant61518212433364851545760636645697578818487909699102105108111114[COMPTEUR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IFERROR(Carburant61518212433364851545760636645697578818487909699102105108111114[[#This Row],[COMPTEUR KILOMÉTRIQUE]]-Carburant61518212433364851545760636645697578818487909699102105108111114[[#This Row],[KILOMÉTRAGE PRÉC.]],"")</f>
        <v>286</v>
      </c>
      <c r="H23" s="18">
        <f>IFERROR(Carburant61518212433364851545760636645697578818487909699102105108111114[[#This Row],[KM EFFECTUE]]/Carburant61518212433364851545760636645697578818487909699102105108111114[[#This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82C75-A671-4B13-9B28-79449CFC0C2D}">
  <sheetPr>
    <tabColor theme="4"/>
    <pageSetUpPr autoPageBreaks="0" fitToPage="1"/>
  </sheetPr>
  <dimension ref="B2:N42"/>
  <sheetViews>
    <sheetView showGridLines="0" zoomScale="70" zoomScaleNormal="70" workbookViewId="0">
      <selection activeCell="R28" sqref="R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SUM(Carburant61518212433364851545760636645697578818487909699102105108111114117[KM EFFECTUE])</f>
        <v>900</v>
      </c>
      <c r="C7" s="865"/>
      <c r="D7" s="15"/>
      <c r="F7" s="15">
        <f>SUM(Carburant61518212433364851545760636645697578818487909699102105108111114117[COÛT])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AVERAGE(Carburant61518212433364851545760636645697578818487909699102105108111114117[LITRE(S) AUX 100])</f>
        <v>19.221288515406162</v>
      </c>
      <c r="C11" s="866"/>
      <c r="D11" s="15"/>
      <c r="F11" s="15">
        <f>SUM(Entretien51417202332354750535659626544687477808386899598101104107110113116[COÛT])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SUM(Carburant61518212433364851545760636645697578818487909699102105108111114117[LITRES])</f>
        <v>47</v>
      </c>
      <c r="C15" s="865"/>
      <c r="D15" s="15"/>
      <c r="F15" s="15">
        <f>SUM(Remboursements716192225343749525558616467467076798285889197100103106109112115118[MONTANT])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IFERROR(MAX(KilométrageDébut,IF(Carburant61518212433364851545760636645697578818487909699102105108111114117[COMPTEUR KILOMÉTRIQUE]&lt;Carburant61518212433364851545760636645697578818487909699102105108111114117[[#This Row],[COMPTEUR KILOMÉTRIQUE]],Carburant61518212433364851545760636645697578818487909699102105108111114117[COMPTEUR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IFERROR(Carburant61518212433364851545760636645697578818487909699102105108111114117[[#This Row],[COMPTEUR KILOMÉTRIQUE]]-Carburant61518212433364851545760636645697578818487909699102105108111114117[[#This Row],[KILOMÉTRAGE PRÉC.]],"")</f>
        <v>304</v>
      </c>
      <c r="H21" s="18">
        <f>IFERROR(Carburant61518212433364851545760636645697578818487909699102105108111114117[[#This Row],[KM EFFECTUE]]/Carburant61518212433364851545760636645697578818487909699102105108111114117[[#This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IFERROR(MAX(KilométrageDébut,IF(Carburant61518212433364851545760636645697578818487909699102105108111114117[COMPTEUR KILOMÉTRIQUE]&lt;Carburant61518212433364851545760636645697578818487909699102105108111114117[[#This Row],[COMPTEUR KILOMÉTRIQUE]],Carburant61518212433364851545760636645697578818487909699102105108111114117[COMPTEUR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IFERROR(Carburant61518212433364851545760636645697578818487909699102105108111114117[[#This Row],[COMPTEUR KILOMÉTRIQUE]]-Carburant61518212433364851545760636645697578818487909699102105108111114117[[#This Row],[KILOMÉTRAGE PRÉC.]],"")</f>
        <v>310</v>
      </c>
      <c r="H22" s="18">
        <f>IFERROR(Carburant61518212433364851545760636645697578818487909699102105108111114117[[#This Row],[KM EFFECTUE]]/Carburant61518212433364851545760636645697578818487909699102105108111114117[[#This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IFERROR(MAX(KilométrageDébut,IF(Carburant61518212433364851545760636645697578818487909699102105108111114117[COMPTEUR KILOMÉTRIQUE]&lt;Carburant61518212433364851545760636645697578818487909699102105108111114117[[#This Row],[COMPTEUR KILOMÉTRIQUE]],Carburant61518212433364851545760636645697578818487909699102105108111114117[COMPTEUR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IFERROR(Carburant61518212433364851545760636645697578818487909699102105108111114117[[#This Row],[COMPTEUR KILOMÉTRIQUE]]-Carburant61518212433364851545760636645697578818487909699102105108111114117[[#This Row],[KILOMÉTRAGE PRÉC.]],"")</f>
        <v>286</v>
      </c>
      <c r="H23" s="18">
        <f>IFERROR(Carburant61518212433364851545760636645697578818487909699102105108111114117[[#This Row],[KM EFFECTUE]]/Carburant61518212433364851545760636645697578818487909699102105108111114117[[#This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07E7-46D7-4776-8CCB-9A4780BDE02C}">
  <sheetPr>
    <tabColor theme="4"/>
    <pageSetUpPr autoPageBreaks="0" fitToPage="1"/>
  </sheetPr>
  <dimension ref="B2:N42"/>
  <sheetViews>
    <sheetView showGridLines="0" zoomScale="70" zoomScaleNormal="70" workbookViewId="0">
      <selection activeCell="T26" sqref="T26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SUM(Carburant61518212433364851545760636645697578818487909699102105108111114117120[KM EFFECTUE])</f>
        <v>900</v>
      </c>
      <c r="C7" s="865"/>
      <c r="D7" s="15"/>
      <c r="F7" s="15">
        <f>SUM(Carburant61518212433364851545760636645697578818487909699102105108111114117120[COÛT])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AVERAGE(Carburant61518212433364851545760636645697578818487909699102105108111114117120[LITRE(S) AUX 100])</f>
        <v>19.221288515406162</v>
      </c>
      <c r="C11" s="866"/>
      <c r="D11" s="15"/>
      <c r="F11" s="15">
        <f>SUM(Entretien51417202332354750535659626544687477808386899598101104107110113116119[COÛT])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SUM(Carburant61518212433364851545760636645697578818487909699102105108111114117120[LITRES])</f>
        <v>47</v>
      </c>
      <c r="C15" s="865"/>
      <c r="D15" s="15"/>
      <c r="F15" s="15">
        <f>SUM(Remboursements716192225343749525558616467467076798285889197100103106109112115118121[MONTANT])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IFERROR(MAX(KilométrageDébut,IF(Carburant61518212433364851545760636645697578818487909699102105108111114117120[COMPTEUR KILOMÉTRIQUE]&lt;Carburant61518212433364851545760636645697578818487909699102105108111114117120[[#This Row],[COMPTEUR KILOMÉTRIQUE]],Carburant61518212433364851545760636645697578818487909699102105108111114117120[COMPTEUR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IFERROR(Carburant61518212433364851545760636645697578818487909699102105108111114117120[[#This Row],[COMPTEUR KILOMÉTRIQUE]]-Carburant61518212433364851545760636645697578818487909699102105108111114117120[[#This Row],[KILOMÉTRAGE PRÉC.]],"")</f>
        <v>304</v>
      </c>
      <c r="H21" s="18">
        <f>IFERROR(Carburant61518212433364851545760636645697578818487909699102105108111114117120[[#This Row],[KM EFFECTUE]]/Carburant61518212433364851545760636645697578818487909699102105108111114117120[[#This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IFERROR(MAX(KilométrageDébut,IF(Carburant61518212433364851545760636645697578818487909699102105108111114117120[COMPTEUR KILOMÉTRIQUE]&lt;Carburant61518212433364851545760636645697578818487909699102105108111114117120[[#This Row],[COMPTEUR KILOMÉTRIQUE]],Carburant61518212433364851545760636645697578818487909699102105108111114117120[COMPTEUR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IFERROR(Carburant61518212433364851545760636645697578818487909699102105108111114117120[[#This Row],[COMPTEUR KILOMÉTRIQUE]]-Carburant61518212433364851545760636645697578818487909699102105108111114117120[[#This Row],[KILOMÉTRAGE PRÉC.]],"")</f>
        <v>310</v>
      </c>
      <c r="H22" s="18">
        <f>IFERROR(Carburant61518212433364851545760636645697578818487909699102105108111114117120[[#This Row],[KM EFFECTUE]]/Carburant61518212433364851545760636645697578818487909699102105108111114117120[[#This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IFERROR(MAX(KilométrageDébut,IF(Carburant61518212433364851545760636645697578818487909699102105108111114117120[COMPTEUR KILOMÉTRIQUE]&lt;Carburant61518212433364851545760636645697578818487909699102105108111114117120[[#This Row],[COMPTEUR KILOMÉTRIQUE]],Carburant61518212433364851545760636645697578818487909699102105108111114117120[COMPTEUR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IFERROR(Carburant61518212433364851545760636645697578818487909699102105108111114117120[[#This Row],[COMPTEUR KILOMÉTRIQUE]]-Carburant61518212433364851545760636645697578818487909699102105108111114117120[[#This Row],[KILOMÉTRAGE PRÉC.]],"")</f>
        <v>286</v>
      </c>
      <c r="H23" s="18">
        <f>IFERROR(Carburant61518212433364851545760636645697578818487909699102105108111114117120[[#This Row],[KM EFFECTUE]]/Carburant61518212433364851545760636645697578818487909699102105108111114117120[[#This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30043-8877-4E2F-A16D-820D4C00503B}">
  <sheetPr>
    <tabColor theme="4"/>
    <pageSetUpPr autoPageBreaks="0" fitToPage="1"/>
  </sheetPr>
  <dimension ref="B2:N42"/>
  <sheetViews>
    <sheetView showGridLines="0" zoomScale="70" zoomScaleNormal="70" workbookViewId="0">
      <selection activeCell="Z25" sqref="Z2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SUM(Carburant61518212433364851545760636645697578818487909699102105108111114117120123[KM EFFECTUE])</f>
        <v>900</v>
      </c>
      <c r="C7" s="865"/>
      <c r="D7" s="15"/>
      <c r="F7" s="15">
        <f>SUM(Carburant61518212433364851545760636645697578818487909699102105108111114117120123[COÛT])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AVERAGE(Carburant61518212433364851545760636645697578818487909699102105108111114117120123[LITRE(S) AUX 100])</f>
        <v>19.221288515406162</v>
      </c>
      <c r="C11" s="866"/>
      <c r="D11" s="15"/>
      <c r="F11" s="15">
        <f>SUM(Entretien51417202332354750535659626544687477808386899598101104107110113116119122[COÛT])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SUM(Carburant61518212433364851545760636645697578818487909699102105108111114117120123[LITRES])</f>
        <v>47</v>
      </c>
      <c r="C15" s="865"/>
      <c r="D15" s="15"/>
      <c r="F15" s="15">
        <f>SUM(Remboursements716192225343749525558616467467076798285889197100103106109112115118121124[MONTANT])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IFERROR(MAX(KilométrageDébut,IF(Carburant61518212433364851545760636645697578818487909699102105108111114117120123[COMPTEUR KILOMÉTRIQUE]&lt;Carburant61518212433364851545760636645697578818487909699102105108111114117120123[[#This Row],[COMPTEUR KILOMÉTRIQUE]],Carburant61518212433364851545760636645697578818487909699102105108111114117120123[COMPTEUR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IFERROR(Carburant61518212433364851545760636645697578818487909699102105108111114117120123[[#This Row],[COMPTEUR KILOMÉTRIQUE]]-Carburant61518212433364851545760636645697578818487909699102105108111114117120123[[#This Row],[KILOMÉTRAGE PRÉC.]],"")</f>
        <v>304</v>
      </c>
      <c r="H21" s="18">
        <f>IFERROR(Carburant61518212433364851545760636645697578818487909699102105108111114117120123[[#This Row],[KM EFFECTUE]]/Carburant61518212433364851545760636645697578818487909699102105108111114117120123[[#This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IFERROR(MAX(KilométrageDébut,IF(Carburant61518212433364851545760636645697578818487909699102105108111114117120123[COMPTEUR KILOMÉTRIQUE]&lt;Carburant61518212433364851545760636645697578818487909699102105108111114117120123[[#This Row],[COMPTEUR KILOMÉTRIQUE]],Carburant61518212433364851545760636645697578818487909699102105108111114117120123[COMPTEUR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IFERROR(Carburant61518212433364851545760636645697578818487909699102105108111114117120123[[#This Row],[COMPTEUR KILOMÉTRIQUE]]-Carburant61518212433364851545760636645697578818487909699102105108111114117120123[[#This Row],[KILOMÉTRAGE PRÉC.]],"")</f>
        <v>310</v>
      </c>
      <c r="H22" s="18">
        <f>IFERROR(Carburant61518212433364851545760636645697578818487909699102105108111114117120123[[#This Row],[KM EFFECTUE]]/Carburant61518212433364851545760636645697578818487909699102105108111114117120123[[#This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IFERROR(MAX(KilométrageDébut,IF(Carburant61518212433364851545760636645697578818487909699102105108111114117120123[COMPTEUR KILOMÉTRIQUE]&lt;Carburant61518212433364851545760636645697578818487909699102105108111114117120123[[#This Row],[COMPTEUR KILOMÉTRIQUE]],Carburant61518212433364851545760636645697578818487909699102105108111114117120123[COMPTEUR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IFERROR(Carburant61518212433364851545760636645697578818487909699102105108111114117120123[[#This Row],[COMPTEUR KILOMÉTRIQUE]]-Carburant61518212433364851545760636645697578818487909699102105108111114117120123[[#This Row],[KILOMÉTRAGE PRÉC.]],"")</f>
        <v>286</v>
      </c>
      <c r="H23" s="18">
        <f>IFERROR(Carburant61518212433364851545760636645697578818487909699102105108111114117120123[[#This Row],[KM EFFECTUE]]/Carburant61518212433364851545760636645697578818487909699102105108111114117120123[[#This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1FFD9-F45F-48DC-955E-D8BD7F20A690}">
  <sheetPr>
    <tabColor theme="4"/>
    <pageSetUpPr autoPageBreaks="0" fitToPage="1"/>
  </sheetPr>
  <dimension ref="B2:N42"/>
  <sheetViews>
    <sheetView showGridLines="0" zoomScale="70" zoomScaleNormal="70" workbookViewId="0">
      <selection activeCell="V21" sqref="V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SUM(Carburant61518212433364851545760636645697578818487909699102105108111114117120123126[KM EFFECTUE])</f>
        <v>900</v>
      </c>
      <c r="C7" s="865"/>
      <c r="D7" s="15"/>
      <c r="F7" s="15">
        <f>SUM(Carburant61518212433364851545760636645697578818487909699102105108111114117120123126[COÛT])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AVERAGE(Carburant61518212433364851545760636645697578818487909699102105108111114117120123126[LITRE(S) AUX 100])</f>
        <v>19.221288515406162</v>
      </c>
      <c r="C11" s="866"/>
      <c r="D11" s="15"/>
      <c r="F11" s="15">
        <f>SUM(Entretien51417202332354750535659626544687477808386899598101104107110113116119122125[COÛT])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SUM(Carburant61518212433364851545760636645697578818487909699102105108111114117120123126[LITRES])</f>
        <v>47</v>
      </c>
      <c r="C15" s="865"/>
      <c r="D15" s="15"/>
      <c r="F15" s="15">
        <f>SUM(Remboursements716192225343749525558616467467076798285889197100103106109112115118121124127[MONTANT])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IFERROR(MAX(KilométrageDébut,IF(Carburant61518212433364851545760636645697578818487909699102105108111114117120123126[COMPTEUR KILOMÉTRIQUE]&lt;Carburant61518212433364851545760636645697578818487909699102105108111114117120123126[[#This Row],[COMPTEUR KILOMÉTRIQUE]],Carburant61518212433364851545760636645697578818487909699102105108111114117120123126[COMPTEUR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IFERROR(Carburant61518212433364851545760636645697578818487909699102105108111114117120123126[[#This Row],[COMPTEUR KILOMÉTRIQUE]]-Carburant61518212433364851545760636645697578818487909699102105108111114117120123126[[#This Row],[KILOMÉTRAGE PRÉC.]],"")</f>
        <v>304</v>
      </c>
      <c r="H21" s="18">
        <f>IFERROR(Carburant61518212433364851545760636645697578818487909699102105108111114117120123126[[#This Row],[KM EFFECTUE]]/Carburant61518212433364851545760636645697578818487909699102105108111114117120123126[[#This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IFERROR(MAX(KilométrageDébut,IF(Carburant61518212433364851545760636645697578818487909699102105108111114117120123126[COMPTEUR KILOMÉTRIQUE]&lt;Carburant61518212433364851545760636645697578818487909699102105108111114117120123126[[#This Row],[COMPTEUR KILOMÉTRIQUE]],Carburant61518212433364851545760636645697578818487909699102105108111114117120123126[COMPTEUR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IFERROR(Carburant61518212433364851545760636645697578818487909699102105108111114117120123126[[#This Row],[COMPTEUR KILOMÉTRIQUE]]-Carburant61518212433364851545760636645697578818487909699102105108111114117120123126[[#This Row],[KILOMÉTRAGE PRÉC.]],"")</f>
        <v>310</v>
      </c>
      <c r="H22" s="18">
        <f>IFERROR(Carburant61518212433364851545760636645697578818487909699102105108111114117120123126[[#This Row],[KM EFFECTUE]]/Carburant61518212433364851545760636645697578818487909699102105108111114117120123126[[#This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IFERROR(MAX(KilométrageDébut,IF(Carburant61518212433364851545760636645697578818487909699102105108111114117120123126[COMPTEUR KILOMÉTRIQUE]&lt;Carburant61518212433364851545760636645697578818487909699102105108111114117120123126[[#This Row],[COMPTEUR KILOMÉTRIQUE]],Carburant61518212433364851545760636645697578818487909699102105108111114117120123126[COMPTEUR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IFERROR(Carburant61518212433364851545760636645697578818487909699102105108111114117120123126[[#This Row],[COMPTEUR KILOMÉTRIQUE]]-Carburant61518212433364851545760636645697578818487909699102105108111114117120123126[[#This Row],[KILOMÉTRAGE PRÉC.]],"")</f>
        <v>286</v>
      </c>
      <c r="H23" s="18">
        <f>IFERROR(Carburant61518212433364851545760636645697578818487909699102105108111114117120123126[[#This Row],[KM EFFECTUE]]/Carburant61518212433364851545760636645697578818487909699102105108111114117120123126[[#This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6F3C8-1BB7-41BA-A4EE-FF1F870F4401}">
  <sheetPr>
    <tabColor theme="4"/>
    <pageSetUpPr autoPageBreaks="0" fitToPage="1"/>
  </sheetPr>
  <dimension ref="B2:N42"/>
  <sheetViews>
    <sheetView showGridLines="0" zoomScale="70" zoomScaleNormal="70" workbookViewId="0">
      <selection activeCell="W18" sqref="W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SUM(Carburant61518212433364851545760636645697578818487909699102105108111114117120123126129[KM EFFECTUE])</f>
        <v>900</v>
      </c>
      <c r="C7" s="865"/>
      <c r="D7" s="15"/>
      <c r="F7" s="15">
        <f>SUM(Carburant61518212433364851545760636645697578818487909699102105108111114117120123126129[COÛT])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AVERAGE(Carburant61518212433364851545760636645697578818487909699102105108111114117120123126129[LITRE(S) AUX 100])</f>
        <v>19.221288515406162</v>
      </c>
      <c r="C11" s="866"/>
      <c r="D11" s="15"/>
      <c r="F11" s="15">
        <f>SUM(Entretien51417202332354750535659626544687477808386899598101104107110113116119122125128[COÛT])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SUM(Carburant61518212433364851545760636645697578818487909699102105108111114117120123126129[LITRES])</f>
        <v>47</v>
      </c>
      <c r="C15" s="865"/>
      <c r="D15" s="15"/>
      <c r="F15" s="15">
        <f>SUM(Remboursements716192225343749525558616467467076798285889197100103106109112115118121124127130[MONTANT])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IFERROR(MAX(KilométrageDébut,IF(Carburant61518212433364851545760636645697578818487909699102105108111114117120123126129[COMPTEUR KILOMÉTRIQUE]&lt;Carburant61518212433364851545760636645697578818487909699102105108111114117120123126129[[#This Row],[COMPTEUR KILOMÉTRIQUE]],Carburant61518212433364851545760636645697578818487909699102105108111114117120123126129[COMPTEUR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IFERROR(Carburant61518212433364851545760636645697578818487909699102105108111114117120123126129[[#This Row],[COMPTEUR KILOMÉTRIQUE]]-Carburant61518212433364851545760636645697578818487909699102105108111114117120123126129[[#This Row],[KILOMÉTRAGE PRÉC.]],"")</f>
        <v>304</v>
      </c>
      <c r="H21" s="18">
        <f>IFERROR(Carburant61518212433364851545760636645697578818487909699102105108111114117120123126129[[#This Row],[KM EFFECTUE]]/Carburant61518212433364851545760636645697578818487909699102105108111114117120123126129[[#This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IFERROR(MAX(KilométrageDébut,IF(Carburant61518212433364851545760636645697578818487909699102105108111114117120123126129[COMPTEUR KILOMÉTRIQUE]&lt;Carburant61518212433364851545760636645697578818487909699102105108111114117120123126129[[#This Row],[COMPTEUR KILOMÉTRIQUE]],Carburant61518212433364851545760636645697578818487909699102105108111114117120123126129[COMPTEUR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IFERROR(Carburant61518212433364851545760636645697578818487909699102105108111114117120123126129[[#This Row],[COMPTEUR KILOMÉTRIQUE]]-Carburant61518212433364851545760636645697578818487909699102105108111114117120123126129[[#This Row],[KILOMÉTRAGE PRÉC.]],"")</f>
        <v>310</v>
      </c>
      <c r="H22" s="18">
        <f>IFERROR(Carburant61518212433364851545760636645697578818487909699102105108111114117120123126129[[#This Row],[KM EFFECTUE]]/Carburant61518212433364851545760636645697578818487909699102105108111114117120123126129[[#This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IFERROR(MAX(KilométrageDébut,IF(Carburant61518212433364851545760636645697578818487909699102105108111114117120123126129[COMPTEUR KILOMÉTRIQUE]&lt;Carburant61518212433364851545760636645697578818487909699102105108111114117120123126129[[#This Row],[COMPTEUR KILOMÉTRIQUE]],Carburant61518212433364851545760636645697578818487909699102105108111114117120123126129[COMPTEUR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IFERROR(Carburant61518212433364851545760636645697578818487909699102105108111114117120123126129[[#This Row],[COMPTEUR KILOMÉTRIQUE]]-Carburant61518212433364851545760636645697578818487909699102105108111114117120123126129[[#This Row],[KILOMÉTRAGE PRÉC.]],"")</f>
        <v>286</v>
      </c>
      <c r="H23" s="18">
        <f>IFERROR(Carburant61518212433364851545760636645697578818487909699102105108111114117120123126129[[#This Row],[KM EFFECTUE]]/Carburant61518212433364851545760636645697578818487909699102105108111114117120123126129[[#This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0534-D1C4-4639-BA53-CD9CE2D31F40}">
  <sheetPr>
    <tabColor theme="4"/>
    <pageSetUpPr autoPageBreaks="0" fitToPage="1"/>
  </sheetPr>
  <dimension ref="B2:N42"/>
  <sheetViews>
    <sheetView showGridLines="0" zoomScale="70" zoomScaleNormal="70" workbookViewId="0">
      <selection activeCell="W18" sqref="W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SUM(Carburant61518212433364851545760636645697578818487909699102105108111114117120123126129132[KM EFFECTUE])</f>
        <v>900</v>
      </c>
      <c r="C7" s="865"/>
      <c r="D7" s="15"/>
      <c r="F7" s="15">
        <f>SUM(Carburant61518212433364851545760636645697578818487909699102105108111114117120123126129132[COÛT])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AVERAGE(Carburant61518212433364851545760636645697578818487909699102105108111114117120123126129132[LITRE(S) AUX 100])</f>
        <v>19.221288515406162</v>
      </c>
      <c r="C11" s="866"/>
      <c r="D11" s="15"/>
      <c r="F11" s="15">
        <f>SUM(Entretien51417202332354750535659626544687477808386899598101104107110113116119122125128131[COÛT])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SUM(Carburant61518212433364851545760636645697578818487909699102105108111114117120123126129132[LITRES])</f>
        <v>47</v>
      </c>
      <c r="C15" s="865"/>
      <c r="D15" s="15"/>
      <c r="F15" s="15">
        <f>SUM(Remboursements716192225343749525558616467467076798285889197100103106109112115118121124127130133[MONTANT])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IFERROR(MAX(KilométrageDébut,IF(Carburant61518212433364851545760636645697578818487909699102105108111114117120123126129132[COMPTEUR KILOMÉTRIQUE]&lt;Carburant61518212433364851545760636645697578818487909699102105108111114117120123126129132[[#This Row],[COMPTEUR KILOMÉTRIQUE]],Carburant61518212433364851545760636645697578818487909699102105108111114117120123126129132[COMPTEUR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IFERROR(Carburant61518212433364851545760636645697578818487909699102105108111114117120123126129132[[#This Row],[COMPTEUR KILOMÉTRIQUE]]-Carburant61518212433364851545760636645697578818487909699102105108111114117120123126129132[[#This Row],[KILOMÉTRAGE PRÉC.]],"")</f>
        <v>304</v>
      </c>
      <c r="H21" s="18">
        <f>IFERROR(Carburant61518212433364851545760636645697578818487909699102105108111114117120123126129132[[#This Row],[KM EFFECTUE]]/Carburant61518212433364851545760636645697578818487909699102105108111114117120123126129132[[#This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IFERROR(MAX(KilométrageDébut,IF(Carburant61518212433364851545760636645697578818487909699102105108111114117120123126129132[COMPTEUR KILOMÉTRIQUE]&lt;Carburant61518212433364851545760636645697578818487909699102105108111114117120123126129132[[#This Row],[COMPTEUR KILOMÉTRIQUE]],Carburant61518212433364851545760636645697578818487909699102105108111114117120123126129132[COMPTEUR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IFERROR(Carburant61518212433364851545760636645697578818487909699102105108111114117120123126129132[[#This Row],[COMPTEUR KILOMÉTRIQUE]]-Carburant61518212433364851545760636645697578818487909699102105108111114117120123126129132[[#This Row],[KILOMÉTRAGE PRÉC.]],"")</f>
        <v>310</v>
      </c>
      <c r="H22" s="18">
        <f>IFERROR(Carburant61518212433364851545760636645697578818487909699102105108111114117120123126129132[[#This Row],[KM EFFECTUE]]/Carburant61518212433364851545760636645697578818487909699102105108111114117120123126129132[[#This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IFERROR(MAX(KilométrageDébut,IF(Carburant61518212433364851545760636645697578818487909699102105108111114117120123126129132[COMPTEUR KILOMÉTRIQUE]&lt;Carburant61518212433364851545760636645697578818487909699102105108111114117120123126129132[[#This Row],[COMPTEUR KILOMÉTRIQUE]],Carburant61518212433364851545760636645697578818487909699102105108111114117120123126129132[COMPTEUR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IFERROR(Carburant61518212433364851545760636645697578818487909699102105108111114117120123126129132[[#This Row],[COMPTEUR KILOMÉTRIQUE]]-Carburant61518212433364851545760636645697578818487909699102105108111114117120123126129132[[#This Row],[KILOMÉTRAGE PRÉC.]],"")</f>
        <v>286</v>
      </c>
      <c r="H23" s="18">
        <f>IFERROR(Carburant61518212433364851545760636645697578818487909699102105108111114117120123126129132[[#This Row],[KM EFFECTUE]]/Carburant61518212433364851545760636645697578818487909699102105108111114117120123126129132[[#This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A5CE5-FACD-44B4-8BAD-987786B6604F}">
  <sheetPr>
    <tabColor theme="4"/>
    <pageSetUpPr autoPageBreaks="0" fitToPage="1"/>
  </sheetPr>
  <dimension ref="B2:N42"/>
  <sheetViews>
    <sheetView showGridLines="0" zoomScale="70" zoomScaleNormal="70" workbookViewId="0">
      <selection activeCell="X17" sqref="X17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SUM(Carburant61518212433364851545760636645697578818487909699102105108111114117120123126129132135[KM EFFECTUE])</f>
        <v>900</v>
      </c>
      <c r="C7" s="865"/>
      <c r="D7" s="15"/>
      <c r="F7" s="15">
        <f>SUM(Carburant61518212433364851545760636645697578818487909699102105108111114117120123126129132135[COÛT])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AVERAGE(Carburant61518212433364851545760636645697578818487909699102105108111114117120123126129132135[LITRE(S) AUX 100])</f>
        <v>19.221288515406162</v>
      </c>
      <c r="C11" s="866"/>
      <c r="D11" s="15"/>
      <c r="F11" s="15">
        <f>SUM(Entretien51417202332354750535659626544687477808386899598101104107110113116119122125128131134[COÛT])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SUM(Carburant61518212433364851545760636645697578818487909699102105108111114117120123126129132135[LITRES])</f>
        <v>47</v>
      </c>
      <c r="C15" s="865"/>
      <c r="D15" s="15"/>
      <c r="F15" s="15">
        <f>SUM(Remboursements716192225343749525558616467467076798285889197100103106109112115118121124127130133136[MONTANT])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IFERROR(MAX(KilométrageDébut,IF(Carburant61518212433364851545760636645697578818487909699102105108111114117120123126129132135[COMPTEUR KILOMÉTRIQUE]&lt;Carburant61518212433364851545760636645697578818487909699102105108111114117120123126129132135[[#This Row],[COMPTEUR KILOMÉTRIQUE]],Carburant61518212433364851545760636645697578818487909699102105108111114117120123126129132135[COMPTEUR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IFERROR(Carburant61518212433364851545760636645697578818487909699102105108111114117120123126129132135[[#This Row],[COMPTEUR KILOMÉTRIQUE]]-Carburant61518212433364851545760636645697578818487909699102105108111114117120123126129132135[[#This Row],[KILOMÉTRAGE PRÉC.]],"")</f>
        <v>304</v>
      </c>
      <c r="H21" s="18">
        <f>IFERROR(Carburant61518212433364851545760636645697578818487909699102105108111114117120123126129132135[[#This Row],[KM EFFECTUE]]/Carburant61518212433364851545760636645697578818487909699102105108111114117120123126129132135[[#This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IFERROR(MAX(KilométrageDébut,IF(Carburant61518212433364851545760636645697578818487909699102105108111114117120123126129132135[COMPTEUR KILOMÉTRIQUE]&lt;Carburant61518212433364851545760636645697578818487909699102105108111114117120123126129132135[[#This Row],[COMPTEUR KILOMÉTRIQUE]],Carburant61518212433364851545760636645697578818487909699102105108111114117120123126129132135[COMPTEUR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IFERROR(Carburant61518212433364851545760636645697578818487909699102105108111114117120123126129132135[[#This Row],[COMPTEUR KILOMÉTRIQUE]]-Carburant61518212433364851545760636645697578818487909699102105108111114117120123126129132135[[#This Row],[KILOMÉTRAGE PRÉC.]],"")</f>
        <v>310</v>
      </c>
      <c r="H22" s="18">
        <f>IFERROR(Carburant61518212433364851545760636645697578818487909699102105108111114117120123126129132135[[#This Row],[KM EFFECTUE]]/Carburant61518212433364851545760636645697578818487909699102105108111114117120123126129132135[[#This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IFERROR(MAX(KilométrageDébut,IF(Carburant61518212433364851545760636645697578818487909699102105108111114117120123126129132135[COMPTEUR KILOMÉTRIQUE]&lt;Carburant61518212433364851545760636645697578818487909699102105108111114117120123126129132135[[#This Row],[COMPTEUR KILOMÉTRIQUE]],Carburant61518212433364851545760636645697578818487909699102105108111114117120123126129132135[COMPTEUR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IFERROR(Carburant61518212433364851545760636645697578818487909699102105108111114117120123126129132135[[#This Row],[COMPTEUR KILOMÉTRIQUE]]-Carburant61518212433364851545760636645697578818487909699102105108111114117120123126129132135[[#This Row],[KILOMÉTRAGE PRÉC.]],"")</f>
        <v>286</v>
      </c>
      <c r="H23" s="18">
        <f>IFERROR(Carburant61518212433364851545760636645697578818487909699102105108111114117120123126129132135[[#This Row],[KM EFFECTUE]]/Carburant61518212433364851545760636645697578818487909699102105108111114117120123126129132135[[#This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C6ECA-A241-4A7D-85C6-7E7BF5E16CEF}">
  <dimension ref="A1:M28"/>
  <sheetViews>
    <sheetView workbookViewId="0">
      <selection activeCell="G26" sqref="G26"/>
    </sheetView>
  </sheetViews>
  <sheetFormatPr baseColWidth="10" defaultRowHeight="15.6" x14ac:dyDescent="0.3"/>
  <cols>
    <col min="1" max="1" width="24.69921875" style="27" customWidth="1"/>
    <col min="2" max="16384" width="11.19921875" style="27"/>
  </cols>
  <sheetData>
    <row r="1" spans="1:13" ht="16.2" thickBot="1" x14ac:dyDescent="0.35">
      <c r="B1" s="860" t="s">
        <v>665</v>
      </c>
      <c r="C1" s="861"/>
      <c r="D1" s="861"/>
      <c r="E1" s="861"/>
      <c r="F1" s="861"/>
      <c r="G1" s="861"/>
      <c r="H1" s="861"/>
      <c r="I1" s="861"/>
      <c r="J1" s="861"/>
      <c r="K1" s="861"/>
      <c r="L1" s="862"/>
    </row>
    <row r="2" spans="1:13" ht="16.2" thickBot="1" x14ac:dyDescent="0.35">
      <c r="A2" s="201" t="s">
        <v>42</v>
      </c>
      <c r="B2" s="198" t="s">
        <v>666</v>
      </c>
      <c r="C2" s="199" t="s">
        <v>667</v>
      </c>
      <c r="D2" s="199" t="s">
        <v>652</v>
      </c>
      <c r="E2" s="199" t="s">
        <v>668</v>
      </c>
      <c r="F2" s="199" t="s">
        <v>669</v>
      </c>
      <c r="G2" s="199" t="s">
        <v>670</v>
      </c>
      <c r="H2" s="199" t="s">
        <v>671</v>
      </c>
      <c r="I2" s="199" t="s">
        <v>459</v>
      </c>
      <c r="J2" s="199" t="s">
        <v>122</v>
      </c>
      <c r="K2" s="200" t="s">
        <v>171</v>
      </c>
      <c r="L2" s="191" t="s">
        <v>15</v>
      </c>
    </row>
    <row r="3" spans="1:13" x14ac:dyDescent="0.3">
      <c r="A3" s="172" t="s">
        <v>672</v>
      </c>
      <c r="B3" s="179"/>
      <c r="C3" s="49">
        <v>7</v>
      </c>
      <c r="D3" s="49"/>
      <c r="E3" s="49"/>
      <c r="F3" s="49"/>
      <c r="G3" s="49"/>
      <c r="H3" s="49"/>
      <c r="I3" s="49"/>
      <c r="J3" s="49"/>
      <c r="K3" s="173"/>
      <c r="L3" s="202">
        <f>SUM(B3:K3)</f>
        <v>7</v>
      </c>
    </row>
    <row r="4" spans="1:13" x14ac:dyDescent="0.3">
      <c r="A4" s="177" t="s">
        <v>215</v>
      </c>
      <c r="B4" s="178">
        <v>1</v>
      </c>
      <c r="C4" s="48">
        <v>9</v>
      </c>
      <c r="D4" s="48">
        <v>1</v>
      </c>
      <c r="E4" s="48">
        <v>11</v>
      </c>
      <c r="F4" s="48"/>
      <c r="G4" s="48"/>
      <c r="H4" s="48"/>
      <c r="I4" s="48"/>
      <c r="J4" s="48">
        <v>5</v>
      </c>
      <c r="K4" s="168"/>
      <c r="L4" s="195">
        <f t="shared" ref="L4:L13" si="0">SUM(B4:K4)</f>
        <v>27</v>
      </c>
    </row>
    <row r="5" spans="1:13" x14ac:dyDescent="0.3">
      <c r="A5" s="177" t="s">
        <v>673</v>
      </c>
      <c r="B5" s="178"/>
      <c r="C5" s="48">
        <v>8</v>
      </c>
      <c r="D5" s="48">
        <v>2</v>
      </c>
      <c r="E5" s="48">
        <v>2</v>
      </c>
      <c r="F5" s="48">
        <v>3</v>
      </c>
      <c r="G5" s="48"/>
      <c r="H5" s="48"/>
      <c r="I5" s="48"/>
      <c r="J5" s="48">
        <v>3</v>
      </c>
      <c r="K5" s="168"/>
      <c r="L5" s="195">
        <f t="shared" si="0"/>
        <v>18</v>
      </c>
    </row>
    <row r="6" spans="1:13" x14ac:dyDescent="0.3">
      <c r="A6" s="177" t="s">
        <v>491</v>
      </c>
      <c r="B6" s="178">
        <v>1</v>
      </c>
      <c r="C6" s="48">
        <v>8</v>
      </c>
      <c r="D6" s="48">
        <v>2</v>
      </c>
      <c r="E6" s="48">
        <v>2</v>
      </c>
      <c r="F6" s="48"/>
      <c r="G6" s="48"/>
      <c r="H6" s="48"/>
      <c r="I6" s="48"/>
      <c r="J6" s="48"/>
      <c r="K6" s="168"/>
      <c r="L6" s="195">
        <f t="shared" si="0"/>
        <v>13</v>
      </c>
    </row>
    <row r="7" spans="1:13" x14ac:dyDescent="0.3">
      <c r="A7" s="177" t="s">
        <v>254</v>
      </c>
      <c r="B7" s="178">
        <v>1</v>
      </c>
      <c r="C7" s="48"/>
      <c r="D7" s="48"/>
      <c r="E7" s="48">
        <v>6</v>
      </c>
      <c r="F7" s="48"/>
      <c r="G7" s="48"/>
      <c r="H7" s="48"/>
      <c r="I7" s="48"/>
      <c r="J7" s="48"/>
      <c r="K7" s="168">
        <v>1</v>
      </c>
      <c r="L7" s="195">
        <f t="shared" si="0"/>
        <v>8</v>
      </c>
    </row>
    <row r="8" spans="1:13" x14ac:dyDescent="0.3">
      <c r="A8" s="177" t="s">
        <v>547</v>
      </c>
      <c r="B8" s="178">
        <v>8</v>
      </c>
      <c r="C8" s="48"/>
      <c r="D8" s="48"/>
      <c r="E8" s="48"/>
      <c r="F8" s="48"/>
      <c r="G8" s="48"/>
      <c r="H8" s="48">
        <v>1</v>
      </c>
      <c r="I8" s="48"/>
      <c r="J8" s="48"/>
      <c r="K8" s="168"/>
      <c r="L8" s="195">
        <f t="shared" si="0"/>
        <v>9</v>
      </c>
    </row>
    <row r="9" spans="1:13" x14ac:dyDescent="0.3">
      <c r="A9" s="177" t="s">
        <v>173</v>
      </c>
      <c r="B9" s="178"/>
      <c r="C9" s="48">
        <v>1</v>
      </c>
      <c r="D9" s="48"/>
      <c r="E9" s="48"/>
      <c r="F9" s="48"/>
      <c r="G9" s="48"/>
      <c r="H9" s="48"/>
      <c r="I9" s="48"/>
      <c r="J9" s="48"/>
      <c r="K9" s="168">
        <v>1</v>
      </c>
      <c r="L9" s="195">
        <f t="shared" si="0"/>
        <v>2</v>
      </c>
    </row>
    <row r="10" spans="1:13" x14ac:dyDescent="0.3">
      <c r="A10" s="177" t="s">
        <v>333</v>
      </c>
      <c r="B10" s="178">
        <v>2</v>
      </c>
      <c r="C10" s="48"/>
      <c r="D10" s="48"/>
      <c r="E10" s="48"/>
      <c r="F10" s="48"/>
      <c r="G10" s="48"/>
      <c r="H10" s="48">
        <v>1</v>
      </c>
      <c r="I10" s="48"/>
      <c r="J10" s="48"/>
      <c r="K10" s="168"/>
      <c r="L10" s="195">
        <f t="shared" si="0"/>
        <v>3</v>
      </c>
    </row>
    <row r="11" spans="1:13" x14ac:dyDescent="0.3">
      <c r="A11" s="177" t="s">
        <v>674</v>
      </c>
      <c r="B11" s="178">
        <v>1</v>
      </c>
      <c r="C11" s="48"/>
      <c r="D11" s="48"/>
      <c r="E11" s="48"/>
      <c r="F11" s="48">
        <v>2</v>
      </c>
      <c r="G11" s="48"/>
      <c r="H11" s="48"/>
      <c r="I11" s="48"/>
      <c r="J11" s="48"/>
      <c r="K11" s="168"/>
      <c r="L11" s="195">
        <f t="shared" si="0"/>
        <v>3</v>
      </c>
    </row>
    <row r="12" spans="1:13" x14ac:dyDescent="0.3">
      <c r="A12" s="177" t="s">
        <v>675</v>
      </c>
      <c r="B12" s="178">
        <v>2</v>
      </c>
      <c r="C12" s="48">
        <v>2</v>
      </c>
      <c r="D12" s="48"/>
      <c r="E12" s="48"/>
      <c r="F12" s="48"/>
      <c r="G12" s="48"/>
      <c r="H12" s="48">
        <v>1</v>
      </c>
      <c r="I12" s="48"/>
      <c r="J12" s="48"/>
      <c r="K12" s="168"/>
      <c r="L12" s="195">
        <f t="shared" si="0"/>
        <v>5</v>
      </c>
    </row>
    <row r="13" spans="1:13" ht="16.2" thickBot="1" x14ac:dyDescent="0.35">
      <c r="A13" s="177" t="s">
        <v>139</v>
      </c>
      <c r="B13" s="178">
        <v>2</v>
      </c>
      <c r="C13" s="48"/>
      <c r="D13" s="48"/>
      <c r="E13" s="48"/>
      <c r="F13" s="48">
        <v>0</v>
      </c>
      <c r="G13" s="48">
        <v>2</v>
      </c>
      <c r="H13" s="48"/>
      <c r="I13" s="48">
        <v>2</v>
      </c>
      <c r="J13" s="48"/>
      <c r="K13" s="168"/>
      <c r="L13" s="196">
        <f t="shared" si="0"/>
        <v>6</v>
      </c>
    </row>
    <row r="14" spans="1:13" ht="24" thickBot="1" x14ac:dyDescent="0.5">
      <c r="A14" s="183" t="s">
        <v>676</v>
      </c>
      <c r="B14" s="182">
        <f t="shared" ref="B14:K14" si="1">SUM(B3:B13)</f>
        <v>18</v>
      </c>
      <c r="C14" s="174">
        <f t="shared" si="1"/>
        <v>35</v>
      </c>
      <c r="D14" s="174">
        <f t="shared" si="1"/>
        <v>5</v>
      </c>
      <c r="E14" s="174">
        <f t="shared" si="1"/>
        <v>21</v>
      </c>
      <c r="F14" s="174">
        <f t="shared" si="1"/>
        <v>5</v>
      </c>
      <c r="G14" s="174">
        <f t="shared" si="1"/>
        <v>2</v>
      </c>
      <c r="H14" s="174">
        <f t="shared" si="1"/>
        <v>3</v>
      </c>
      <c r="I14" s="174">
        <f t="shared" si="1"/>
        <v>2</v>
      </c>
      <c r="J14" s="174">
        <f t="shared" si="1"/>
        <v>8</v>
      </c>
      <c r="K14" s="175">
        <f t="shared" si="1"/>
        <v>2</v>
      </c>
      <c r="L14" s="197">
        <f>SUM(B14:K14)</f>
        <v>101</v>
      </c>
      <c r="M14" s="77"/>
    </row>
    <row r="15" spans="1:13" x14ac:dyDescent="0.3">
      <c r="B15" s="76"/>
      <c r="C15" s="76"/>
      <c r="D15" s="76"/>
      <c r="E15" s="76"/>
      <c r="F15" s="76"/>
      <c r="G15" s="76"/>
      <c r="H15" s="76"/>
      <c r="I15" s="76"/>
      <c r="J15" s="76"/>
      <c r="K15" s="76"/>
      <c r="M15" s="77"/>
    </row>
    <row r="16" spans="1:13" x14ac:dyDescent="0.3">
      <c r="A16" s="163"/>
    </row>
    <row r="17" spans="1:2" ht="16.2" thickBot="1" x14ac:dyDescent="0.35"/>
    <row r="18" spans="1:2" x14ac:dyDescent="0.3">
      <c r="A18" s="203" t="s">
        <v>681</v>
      </c>
      <c r="B18" s="171">
        <f>SUM(B14,C14,D14,F14,I14)</f>
        <v>65</v>
      </c>
    </row>
    <row r="19" spans="1:2" x14ac:dyDescent="0.3">
      <c r="A19" s="137" t="s">
        <v>677</v>
      </c>
      <c r="B19" s="142">
        <f>SUM(E14,K14)</f>
        <v>23</v>
      </c>
    </row>
    <row r="20" spans="1:2" x14ac:dyDescent="0.3">
      <c r="A20" s="137" t="s">
        <v>122</v>
      </c>
      <c r="B20" s="142">
        <f>$J$14</f>
        <v>8</v>
      </c>
    </row>
    <row r="21" spans="1:2" ht="16.2" thickBot="1" x14ac:dyDescent="0.35">
      <c r="A21" s="204" t="s">
        <v>557</v>
      </c>
      <c r="B21" s="181">
        <f>SUM(G14,H14)</f>
        <v>5</v>
      </c>
    </row>
    <row r="22" spans="1:2" ht="16.2" thickBot="1" x14ac:dyDescent="0.35">
      <c r="A22" s="205" t="s">
        <v>676</v>
      </c>
      <c r="B22" s="206">
        <f>SUM(B18:B21)</f>
        <v>101</v>
      </c>
    </row>
    <row r="24" spans="1:2" ht="16.2" thickBot="1" x14ac:dyDescent="0.35"/>
    <row r="25" spans="1:2" ht="16.2" thickBot="1" x14ac:dyDescent="0.35">
      <c r="A25" s="863" t="s">
        <v>682</v>
      </c>
      <c r="B25" s="864"/>
    </row>
    <row r="26" spans="1:2" x14ac:dyDescent="0.3">
      <c r="A26" s="170" t="s">
        <v>157</v>
      </c>
      <c r="B26" s="207" t="s">
        <v>221</v>
      </c>
    </row>
    <row r="27" spans="1:2" x14ac:dyDescent="0.3">
      <c r="A27" s="137" t="s">
        <v>157</v>
      </c>
      <c r="B27" s="208" t="s">
        <v>678</v>
      </c>
    </row>
    <row r="28" spans="1:2" ht="16.2" thickBot="1" x14ac:dyDescent="0.35">
      <c r="A28" s="143" t="s">
        <v>679</v>
      </c>
      <c r="B28" s="209" t="s">
        <v>680</v>
      </c>
    </row>
  </sheetData>
  <mergeCells count="2">
    <mergeCell ref="B1:L1"/>
    <mergeCell ref="A25:B2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EB37-7847-4E00-89A8-D1B64D44520C}">
  <sheetPr>
    <tabColor theme="4"/>
    <pageSetUpPr autoPageBreaks="0" fitToPage="1"/>
  </sheetPr>
  <dimension ref="B2:N42"/>
  <sheetViews>
    <sheetView showGridLines="0" zoomScale="70" zoomScaleNormal="70" workbookViewId="0">
      <selection activeCell="AA19" sqref="AA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SUM(Carburant61518212433364851545760636645697578818487909699102105108111114117120123126129132135138[KM EFFECTUE])</f>
        <v>900</v>
      </c>
      <c r="C7" s="865"/>
      <c r="D7" s="15"/>
      <c r="F7" s="15">
        <f>SUM(Carburant61518212433364851545760636645697578818487909699102105108111114117120123126129132135138[COÛT])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AVERAGE(Carburant61518212433364851545760636645697578818487909699102105108111114117120123126129132135138[LITRE(S) AUX 100])</f>
        <v>19.221288515406162</v>
      </c>
      <c r="C11" s="866"/>
      <c r="D11" s="15"/>
      <c r="F11" s="15">
        <f>SUM(Entretien51417202332354750535659626544687477808386899598101104107110113116119122125128131134137[COÛT])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SUM(Carburant61518212433364851545760636645697578818487909699102105108111114117120123126129132135138[LITRES])</f>
        <v>47</v>
      </c>
      <c r="C15" s="865"/>
      <c r="D15" s="15"/>
      <c r="F15" s="15">
        <f>SUM(Remboursements716192225343749525558616467467076798285889197100103106109112115118121124127130133136139[MONTANT])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IFERROR(MAX(KilométrageDébut,IF(Carburant61518212433364851545760636645697578818487909699102105108111114117120123126129132135138[COMPTEUR KILOMÉTRIQUE]&lt;Carburant61518212433364851545760636645697578818487909699102105108111114117120123126129132135138[[#This Row],[COMPTEUR KILOMÉTRIQUE]],Carburant61518212433364851545760636645697578818487909699102105108111114117120123126129132135138[COMPTEUR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IFERROR(Carburant61518212433364851545760636645697578818487909699102105108111114117120123126129132135138[[#This Row],[COMPTEUR KILOMÉTRIQUE]]-Carburant61518212433364851545760636645697578818487909699102105108111114117120123126129132135138[[#This Row],[KILOMÉTRAGE PRÉC.]],"")</f>
        <v>304</v>
      </c>
      <c r="H21" s="18">
        <f>IFERROR(Carburant61518212433364851545760636645697578818487909699102105108111114117120123126129132135138[[#This Row],[KM EFFECTUE]]/Carburant61518212433364851545760636645697578818487909699102105108111114117120123126129132135138[[#This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IFERROR(MAX(KilométrageDébut,IF(Carburant61518212433364851545760636645697578818487909699102105108111114117120123126129132135138[COMPTEUR KILOMÉTRIQUE]&lt;Carburant61518212433364851545760636645697578818487909699102105108111114117120123126129132135138[[#This Row],[COMPTEUR KILOMÉTRIQUE]],Carburant61518212433364851545760636645697578818487909699102105108111114117120123126129132135138[COMPTEUR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IFERROR(Carburant61518212433364851545760636645697578818487909699102105108111114117120123126129132135138[[#This Row],[COMPTEUR KILOMÉTRIQUE]]-Carburant61518212433364851545760636645697578818487909699102105108111114117120123126129132135138[[#This Row],[KILOMÉTRAGE PRÉC.]],"")</f>
        <v>310</v>
      </c>
      <c r="H22" s="18">
        <f>IFERROR(Carburant61518212433364851545760636645697578818487909699102105108111114117120123126129132135138[[#This Row],[KM EFFECTUE]]/Carburant61518212433364851545760636645697578818487909699102105108111114117120123126129132135138[[#This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IFERROR(MAX(KilométrageDébut,IF(Carburant61518212433364851545760636645697578818487909699102105108111114117120123126129132135138[COMPTEUR KILOMÉTRIQUE]&lt;Carburant61518212433364851545760636645697578818487909699102105108111114117120123126129132135138[[#This Row],[COMPTEUR KILOMÉTRIQUE]],Carburant61518212433364851545760636645697578818487909699102105108111114117120123126129132135138[COMPTEUR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IFERROR(Carburant61518212433364851545760636645697578818487909699102105108111114117120123126129132135138[[#This Row],[COMPTEUR KILOMÉTRIQUE]]-Carburant61518212433364851545760636645697578818487909699102105108111114117120123126129132135138[[#This Row],[KILOMÉTRAGE PRÉC.]],"")</f>
        <v>286</v>
      </c>
      <c r="H23" s="18">
        <f>IFERROR(Carburant61518212433364851545760636645697578818487909699102105108111114117120123126129132135138[[#This Row],[KM EFFECTUE]]/Carburant61518212433364851545760636645697578818487909699102105108111114117120123126129132135138[[#This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B5A4-E933-4458-8F97-6FE02A7B8048}">
  <sheetPr>
    <tabColor theme="4"/>
    <pageSetUpPr autoPageBreaks="0" fitToPage="1"/>
  </sheetPr>
  <dimension ref="B2:N42"/>
  <sheetViews>
    <sheetView showGridLines="0" zoomScale="70" zoomScaleNormal="70" workbookViewId="0">
      <selection activeCell="S18" sqref="S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SUM(Carburant61518212433364851545760636645697578818487909699102105108111114117120123126129132135138141[KM EFFECTUE])</f>
        <v>900</v>
      </c>
      <c r="C7" s="865"/>
      <c r="D7" s="15"/>
      <c r="F7" s="15">
        <f>SUM(Carburant61518212433364851545760636645697578818487909699102105108111114117120123126129132135138141[COÛT])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AVERAGE(Carburant61518212433364851545760636645697578818487909699102105108111114117120123126129132135138141[LITRE(S) AUX 100])</f>
        <v>19.221288515406162</v>
      </c>
      <c r="C11" s="866"/>
      <c r="D11" s="15"/>
      <c r="F11" s="15">
        <f>SUM(Entretien51417202332354750535659626544687477808386899598101104107110113116119122125128131134137140[COÛT])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SUM(Carburant61518212433364851545760636645697578818487909699102105108111114117120123126129132135138141[LITRES])</f>
        <v>47</v>
      </c>
      <c r="C15" s="865"/>
      <c r="D15" s="15"/>
      <c r="F15" s="15">
        <f>SUM(Remboursements716192225343749525558616467467076798285889197100103106109112115118121124127130133136139142[MONTANT])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IFERROR(MAX(KilométrageDébut,IF(Carburant61518212433364851545760636645697578818487909699102105108111114117120123126129132135138141[COMPTEUR KILOMÉTRIQUE]&lt;Carburant61518212433364851545760636645697578818487909699102105108111114117120123126129132135138141[[#This Row],[COMPTEUR KILOMÉTRIQUE]],Carburant61518212433364851545760636645697578818487909699102105108111114117120123126129132135138141[COMPTEUR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IFERROR(Carburant61518212433364851545760636645697578818487909699102105108111114117120123126129132135138141[[#This Row],[COMPTEUR KILOMÉTRIQUE]]-Carburant61518212433364851545760636645697578818487909699102105108111114117120123126129132135138141[[#This Row],[KILOMÉTRAGE PRÉC.]],"")</f>
        <v>304</v>
      </c>
      <c r="H21" s="18">
        <f>IFERROR(Carburant61518212433364851545760636645697578818487909699102105108111114117120123126129132135138141[[#This Row],[KM EFFECTUE]]/Carburant61518212433364851545760636645697578818487909699102105108111114117120123126129132135138141[[#This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IFERROR(MAX(KilométrageDébut,IF(Carburant61518212433364851545760636645697578818487909699102105108111114117120123126129132135138141[COMPTEUR KILOMÉTRIQUE]&lt;Carburant61518212433364851545760636645697578818487909699102105108111114117120123126129132135138141[[#This Row],[COMPTEUR KILOMÉTRIQUE]],Carburant61518212433364851545760636645697578818487909699102105108111114117120123126129132135138141[COMPTEUR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IFERROR(Carburant61518212433364851545760636645697578818487909699102105108111114117120123126129132135138141[[#This Row],[COMPTEUR KILOMÉTRIQUE]]-Carburant61518212433364851545760636645697578818487909699102105108111114117120123126129132135138141[[#This Row],[KILOMÉTRAGE PRÉC.]],"")</f>
        <v>310</v>
      </c>
      <c r="H22" s="18">
        <f>IFERROR(Carburant61518212433364851545760636645697578818487909699102105108111114117120123126129132135138141[[#This Row],[KM EFFECTUE]]/Carburant61518212433364851545760636645697578818487909699102105108111114117120123126129132135138141[[#This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IFERROR(MAX(KilométrageDébut,IF(Carburant61518212433364851545760636645697578818487909699102105108111114117120123126129132135138141[COMPTEUR KILOMÉTRIQUE]&lt;Carburant61518212433364851545760636645697578818487909699102105108111114117120123126129132135138141[[#This Row],[COMPTEUR KILOMÉTRIQUE]],Carburant61518212433364851545760636645697578818487909699102105108111114117120123126129132135138141[COMPTEUR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IFERROR(Carburant61518212433364851545760636645697578818487909699102105108111114117120123126129132135138141[[#This Row],[COMPTEUR KILOMÉTRIQUE]]-Carburant61518212433364851545760636645697578818487909699102105108111114117120123126129132135138141[[#This Row],[KILOMÉTRAGE PRÉC.]],"")</f>
        <v>286</v>
      </c>
      <c r="H23" s="18">
        <f>IFERROR(Carburant61518212433364851545760636645697578818487909699102105108111114117120123126129132135138141[[#This Row],[KM EFFECTUE]]/Carburant61518212433364851545760636645697578818487909699102105108111114117120123126129132135138141[[#This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68875-BBBE-4F49-8A92-48EC4994E1A9}">
  <sheetPr>
    <tabColor theme="4"/>
    <pageSetUpPr autoPageBreaks="0" fitToPage="1"/>
  </sheetPr>
  <dimension ref="B2:N42"/>
  <sheetViews>
    <sheetView showGridLines="0" zoomScale="70" zoomScaleNormal="70" workbookViewId="0">
      <selection activeCell="V22" sqref="V2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SUM(Carburant61518212433364851545760636645697578818487909699102105108111114117120123126129132135138141144[KM EFFECTUE])</f>
        <v>900</v>
      </c>
      <c r="C7" s="865"/>
      <c r="D7" s="15"/>
      <c r="F7" s="15">
        <f>SUM(Carburant61518212433364851545760636645697578818487909699102105108111114117120123126129132135138141144[COÛT])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AVERAGE(Carburant61518212433364851545760636645697578818487909699102105108111114117120123126129132135138141144[LITRE(S) AUX 100])</f>
        <v>19.221288515406162</v>
      </c>
      <c r="C11" s="866"/>
      <c r="D11" s="15"/>
      <c r="F11" s="15">
        <f>SUM(Entretien51417202332354750535659626544687477808386899598101104107110113116119122125128131134137140143[COÛT])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SUM(Carburant61518212433364851545760636645697578818487909699102105108111114117120123126129132135138141144[LITRES])</f>
        <v>47</v>
      </c>
      <c r="C15" s="865"/>
      <c r="D15" s="15"/>
      <c r="F15" s="15">
        <f>SUM(Remboursements716192225343749525558616467467076798285889197100103106109112115118121124127130133136139142145[MONTANT])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IFERROR(MAX(KilométrageDébut,IF(Carburant61518212433364851545760636645697578818487909699102105108111114117120123126129132135138141144[COMPTEUR KILOMÉTRIQUE]&lt;Carburant61518212433364851545760636645697578818487909699102105108111114117120123126129132135138141144[[#This Row],[COMPTEUR KILOMÉTRIQUE]],Carburant61518212433364851545760636645697578818487909699102105108111114117120123126129132135138141144[COMPTEUR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IFERROR(Carburant61518212433364851545760636645697578818487909699102105108111114117120123126129132135138141144[[#This Row],[COMPTEUR KILOMÉTRIQUE]]-Carburant61518212433364851545760636645697578818487909699102105108111114117120123126129132135138141144[[#This Row],[KILOMÉTRAGE PRÉC.]],"")</f>
        <v>304</v>
      </c>
      <c r="H21" s="18">
        <f>IFERROR(Carburant61518212433364851545760636645697578818487909699102105108111114117120123126129132135138141144[[#This Row],[KM EFFECTUE]]/Carburant61518212433364851545760636645697578818487909699102105108111114117120123126129132135138141144[[#This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IFERROR(MAX(KilométrageDébut,IF(Carburant61518212433364851545760636645697578818487909699102105108111114117120123126129132135138141144[COMPTEUR KILOMÉTRIQUE]&lt;Carburant61518212433364851545760636645697578818487909699102105108111114117120123126129132135138141144[[#This Row],[COMPTEUR KILOMÉTRIQUE]],Carburant61518212433364851545760636645697578818487909699102105108111114117120123126129132135138141144[COMPTEUR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IFERROR(Carburant61518212433364851545760636645697578818487909699102105108111114117120123126129132135138141144[[#This Row],[COMPTEUR KILOMÉTRIQUE]]-Carburant61518212433364851545760636645697578818487909699102105108111114117120123126129132135138141144[[#This Row],[KILOMÉTRAGE PRÉC.]],"")</f>
        <v>310</v>
      </c>
      <c r="H22" s="18">
        <f>IFERROR(Carburant61518212433364851545760636645697578818487909699102105108111114117120123126129132135138141144[[#This Row],[KM EFFECTUE]]/Carburant61518212433364851545760636645697578818487909699102105108111114117120123126129132135138141144[[#This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IFERROR(MAX(KilométrageDébut,IF(Carburant61518212433364851545760636645697578818487909699102105108111114117120123126129132135138141144[COMPTEUR KILOMÉTRIQUE]&lt;Carburant61518212433364851545760636645697578818487909699102105108111114117120123126129132135138141144[[#This Row],[COMPTEUR KILOMÉTRIQUE]],Carburant61518212433364851545760636645697578818487909699102105108111114117120123126129132135138141144[COMPTEUR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IFERROR(Carburant61518212433364851545760636645697578818487909699102105108111114117120123126129132135138141144[[#This Row],[COMPTEUR KILOMÉTRIQUE]]-Carburant61518212433364851545760636645697578818487909699102105108111114117120123126129132135138141144[[#This Row],[KILOMÉTRAGE PRÉC.]],"")</f>
        <v>286</v>
      </c>
      <c r="H23" s="18">
        <f>IFERROR(Carburant61518212433364851545760636645697578818487909699102105108111114117120123126129132135138141144[[#This Row],[KM EFFECTUE]]/Carburant61518212433364851545760636645697578818487909699102105108111114117120123126129132135138141144[[#This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37F87-F1D2-4745-B249-00809AB2FA5B}">
  <sheetPr>
    <tabColor theme="4"/>
    <pageSetUpPr autoPageBreaks="0" fitToPage="1"/>
  </sheetPr>
  <dimension ref="B2:N42"/>
  <sheetViews>
    <sheetView showGridLines="0" zoomScale="70" zoomScaleNormal="70" workbookViewId="0">
      <selection activeCell="W18" sqref="W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SUM(Carburant61518212433364851545760636645697578818487909699102105108111114117120123126129132135138141144147[KM EFFECTUE])</f>
        <v>900</v>
      </c>
      <c r="C7" s="865"/>
      <c r="D7" s="15"/>
      <c r="F7" s="15">
        <f>SUM(Carburant61518212433364851545760636645697578818487909699102105108111114117120123126129132135138141144147[COÛT])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AVERAGE(Carburant61518212433364851545760636645697578818487909699102105108111114117120123126129132135138141144147[LITRE(S) AUX 100])</f>
        <v>19.221288515406162</v>
      </c>
      <c r="C11" s="866"/>
      <c r="D11" s="15"/>
      <c r="F11" s="15">
        <f>SUM(Entretien51417202332354750535659626544687477808386899598101104107110113116119122125128131134137140143146[COÛT])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SUM(Carburant61518212433364851545760636645697578818487909699102105108111114117120123126129132135138141144147[LITRES])</f>
        <v>47</v>
      </c>
      <c r="C15" s="865"/>
      <c r="D15" s="15"/>
      <c r="F15" s="15">
        <f>SUM(Remboursements716192225343749525558616467467076798285889197100103106109112115118121124127130133136139142145148[MONTANT])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IFERROR(MAX(KilométrageDébut,IF(Carburant61518212433364851545760636645697578818487909699102105108111114117120123126129132135138141144147[COMPTEUR KILOMÉTRIQUE]&lt;Carburant61518212433364851545760636645697578818487909699102105108111114117120123126129132135138141144147[[#This Row],[COMPTEUR KILOMÉTRIQUE]],Carburant61518212433364851545760636645697578818487909699102105108111114117120123126129132135138141144147[COMPTEUR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IFERROR(Carburant61518212433364851545760636645697578818487909699102105108111114117120123126129132135138141144147[[#This Row],[COMPTEUR KILOMÉTRIQUE]]-Carburant61518212433364851545760636645697578818487909699102105108111114117120123126129132135138141144147[[#This Row],[KILOMÉTRAGE PRÉC.]],"")</f>
        <v>304</v>
      </c>
      <c r="H21" s="18">
        <f>IFERROR(Carburant61518212433364851545760636645697578818487909699102105108111114117120123126129132135138141144147[[#This Row],[KM EFFECTUE]]/Carburant61518212433364851545760636645697578818487909699102105108111114117120123126129132135138141144147[[#This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IFERROR(MAX(KilométrageDébut,IF(Carburant61518212433364851545760636645697578818487909699102105108111114117120123126129132135138141144147[COMPTEUR KILOMÉTRIQUE]&lt;Carburant61518212433364851545760636645697578818487909699102105108111114117120123126129132135138141144147[[#This Row],[COMPTEUR KILOMÉTRIQUE]],Carburant61518212433364851545760636645697578818487909699102105108111114117120123126129132135138141144147[COMPTEUR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IFERROR(Carburant61518212433364851545760636645697578818487909699102105108111114117120123126129132135138141144147[[#This Row],[COMPTEUR KILOMÉTRIQUE]]-Carburant61518212433364851545760636645697578818487909699102105108111114117120123126129132135138141144147[[#This Row],[KILOMÉTRAGE PRÉC.]],"")</f>
        <v>310</v>
      </c>
      <c r="H22" s="18">
        <f>IFERROR(Carburant61518212433364851545760636645697578818487909699102105108111114117120123126129132135138141144147[[#This Row],[KM EFFECTUE]]/Carburant61518212433364851545760636645697578818487909699102105108111114117120123126129132135138141144147[[#This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IFERROR(MAX(KilométrageDébut,IF(Carburant61518212433364851545760636645697578818487909699102105108111114117120123126129132135138141144147[COMPTEUR KILOMÉTRIQUE]&lt;Carburant61518212433364851545760636645697578818487909699102105108111114117120123126129132135138141144147[[#This Row],[COMPTEUR KILOMÉTRIQUE]],Carburant61518212433364851545760636645697578818487909699102105108111114117120123126129132135138141144147[COMPTEUR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IFERROR(Carburant61518212433364851545760636645697578818487909699102105108111114117120123126129132135138141144147[[#This Row],[COMPTEUR KILOMÉTRIQUE]]-Carburant61518212433364851545760636645697578818487909699102105108111114117120123126129132135138141144147[[#This Row],[KILOMÉTRAGE PRÉC.]],"")</f>
        <v>286</v>
      </c>
      <c r="H23" s="18">
        <f>IFERROR(Carburant61518212433364851545760636645697578818487909699102105108111114117120123126129132135138141144147[[#This Row],[KM EFFECTUE]]/Carburant61518212433364851545760636645697578818487909699102105108111114117120123126129132135138141144147[[#This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A33E-305B-4DDC-9140-875157C241FA}">
  <sheetPr>
    <tabColor theme="4"/>
    <pageSetUpPr autoPageBreaks="0" fitToPage="1"/>
  </sheetPr>
  <dimension ref="B2:N42"/>
  <sheetViews>
    <sheetView showGridLines="0" zoomScale="70" zoomScaleNormal="70" workbookViewId="0">
      <selection activeCell="W18" sqref="W1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SUM(Carburant61518212433364851545760636645697578818487909699102105108111114117120123126129132135138141144147150[KM EFFECTUE])</f>
        <v>900</v>
      </c>
      <c r="C7" s="865"/>
      <c r="D7" s="15"/>
      <c r="F7" s="15">
        <f>SUM(Carburant61518212433364851545760636645697578818487909699102105108111114117120123126129132135138141144147150[COÛT])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AVERAGE(Carburant61518212433364851545760636645697578818487909699102105108111114117120123126129132135138141144147150[LITRE(S) AUX 100])</f>
        <v>19.221288515406162</v>
      </c>
      <c r="C11" s="866"/>
      <c r="D11" s="15"/>
      <c r="F11" s="15">
        <f>SUM(Entretien51417202332354750535659626544687477808386899598101104107110113116119122125128131134137140143146149[COÛT])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SUM(Carburant61518212433364851545760636645697578818487909699102105108111114117120123126129132135138141144147150[LITRES])</f>
        <v>47</v>
      </c>
      <c r="C15" s="865"/>
      <c r="D15" s="15"/>
      <c r="F15" s="15">
        <f>SUM(Remboursements716192225343749525558616467467076798285889197100103106109112115118121124127130133136139142145148151[MONTANT])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IFERROR(MAX(KilométrageDébut,IF(Carburant61518212433364851545760636645697578818487909699102105108111114117120123126129132135138141144147150[COMPTEUR KILOMÉTRIQUE]&lt;Carburant61518212433364851545760636645697578818487909699102105108111114117120123126129132135138141144147150[[#This Row],[COMPTEUR KILOMÉTRIQUE]],Carburant61518212433364851545760636645697578818487909699102105108111114117120123126129132135138141144147150[COMPTEUR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IFERROR(Carburant61518212433364851545760636645697578818487909699102105108111114117120123126129132135138141144147150[[#This Row],[COMPTEUR KILOMÉTRIQUE]]-Carburant61518212433364851545760636645697578818487909699102105108111114117120123126129132135138141144147150[[#This Row],[KILOMÉTRAGE PRÉC.]],"")</f>
        <v>304</v>
      </c>
      <c r="H21" s="18">
        <f>IFERROR(Carburant61518212433364851545760636645697578818487909699102105108111114117120123126129132135138141144147150[[#This Row],[KM EFFECTUE]]/Carburant61518212433364851545760636645697578818487909699102105108111114117120123126129132135138141144147150[[#This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IFERROR(MAX(KilométrageDébut,IF(Carburant61518212433364851545760636645697578818487909699102105108111114117120123126129132135138141144147150[COMPTEUR KILOMÉTRIQUE]&lt;Carburant61518212433364851545760636645697578818487909699102105108111114117120123126129132135138141144147150[[#This Row],[COMPTEUR KILOMÉTRIQUE]],Carburant61518212433364851545760636645697578818487909699102105108111114117120123126129132135138141144147150[COMPTEUR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IFERROR(Carburant61518212433364851545760636645697578818487909699102105108111114117120123126129132135138141144147150[[#This Row],[COMPTEUR KILOMÉTRIQUE]]-Carburant61518212433364851545760636645697578818487909699102105108111114117120123126129132135138141144147150[[#This Row],[KILOMÉTRAGE PRÉC.]],"")</f>
        <v>310</v>
      </c>
      <c r="H22" s="18">
        <f>IFERROR(Carburant61518212433364851545760636645697578818487909699102105108111114117120123126129132135138141144147150[[#This Row],[KM EFFECTUE]]/Carburant61518212433364851545760636645697578818487909699102105108111114117120123126129132135138141144147150[[#This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IFERROR(MAX(KilométrageDébut,IF(Carburant61518212433364851545760636645697578818487909699102105108111114117120123126129132135138141144147150[COMPTEUR KILOMÉTRIQUE]&lt;Carburant61518212433364851545760636645697578818487909699102105108111114117120123126129132135138141144147150[[#This Row],[COMPTEUR KILOMÉTRIQUE]],Carburant61518212433364851545760636645697578818487909699102105108111114117120123126129132135138141144147150[COMPTEUR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IFERROR(Carburant61518212433364851545760636645697578818487909699102105108111114117120123126129132135138141144147150[[#This Row],[COMPTEUR KILOMÉTRIQUE]]-Carburant61518212433364851545760636645697578818487909699102105108111114117120123126129132135138141144147150[[#This Row],[KILOMÉTRAGE PRÉC.]],"")</f>
        <v>286</v>
      </c>
      <c r="H23" s="18">
        <f>IFERROR(Carburant61518212433364851545760636645697578818487909699102105108111114117120123126129132135138141144147150[[#This Row],[KM EFFECTUE]]/Carburant61518212433364851545760636645697578818487909699102105108111114117120123126129132135138141144147150[[#This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13CC-7FF1-4948-AEE0-CC3B19C5C4CB}">
  <sheetPr>
    <tabColor theme="4"/>
    <pageSetUpPr autoPageBreaks="0" fitToPage="1"/>
  </sheetPr>
  <dimension ref="B2:N42"/>
  <sheetViews>
    <sheetView showGridLines="0" zoomScale="70" zoomScaleNormal="70" workbookViewId="0">
      <selection activeCell="U21" sqref="U21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SUM(Carburant61518212433364851545760636645697578818487909699102105108111114117120123126129132135138141144147150153[KM EFFECTUE])</f>
        <v>900</v>
      </c>
      <c r="C7" s="865"/>
      <c r="D7" s="15"/>
      <c r="F7" s="15">
        <f>SUM(Carburant61518212433364851545760636645697578818487909699102105108111114117120123126129132135138141144147150153[COÛT])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AVERAGE(Carburant61518212433364851545760636645697578818487909699102105108111114117120123126129132135138141144147150153[LITRE(S) AUX 100])</f>
        <v>19.221288515406162</v>
      </c>
      <c r="C11" s="866"/>
      <c r="D11" s="15"/>
      <c r="F11" s="15">
        <f>SUM(Entretien51417202332354750535659626544687477808386899598101104107110113116119122125128131134137140143146149152[COÛT])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SUM(Carburant61518212433364851545760636645697578818487909699102105108111114117120123126129132135138141144147150153[LITRES])</f>
        <v>47</v>
      </c>
      <c r="C15" s="865"/>
      <c r="D15" s="15"/>
      <c r="F15" s="15">
        <f>SUM(Remboursements716192225343749525558616467467076798285889197100103106109112115118121124127130133136139142145148151154[MONTANT])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IFERROR(MAX(KilométrageDébut,IF(Carburant61518212433364851545760636645697578818487909699102105108111114117120123126129132135138141144147150153[COMPTEUR KILOMÉTRIQUE]&lt;Carburant61518212433364851545760636645697578818487909699102105108111114117120123126129132135138141144147150153[[#This Row],[COMPTEUR KILOMÉTRIQUE]],Carburant61518212433364851545760636645697578818487909699102105108111114117120123126129132135138141144147150153[COMPTEUR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IFERROR(Carburant61518212433364851545760636645697578818487909699102105108111114117120123126129132135138141144147150153[[#This Row],[COMPTEUR KILOMÉTRIQUE]]-Carburant61518212433364851545760636645697578818487909699102105108111114117120123126129132135138141144147150153[[#This Row],[KILOMÉTRAGE PRÉC.]],"")</f>
        <v>304</v>
      </c>
      <c r="H21" s="18">
        <f>IFERROR(Carburant61518212433364851545760636645697578818487909699102105108111114117120123126129132135138141144147150153[[#This Row],[KM EFFECTUE]]/Carburant61518212433364851545760636645697578818487909699102105108111114117120123126129132135138141144147150153[[#This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IFERROR(MAX(KilométrageDébut,IF(Carburant61518212433364851545760636645697578818487909699102105108111114117120123126129132135138141144147150153[COMPTEUR KILOMÉTRIQUE]&lt;Carburant61518212433364851545760636645697578818487909699102105108111114117120123126129132135138141144147150153[[#This Row],[COMPTEUR KILOMÉTRIQUE]],Carburant61518212433364851545760636645697578818487909699102105108111114117120123126129132135138141144147150153[COMPTEUR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IFERROR(Carburant61518212433364851545760636645697578818487909699102105108111114117120123126129132135138141144147150153[[#This Row],[COMPTEUR KILOMÉTRIQUE]]-Carburant61518212433364851545760636645697578818487909699102105108111114117120123126129132135138141144147150153[[#This Row],[KILOMÉTRAGE PRÉC.]],"")</f>
        <v>310</v>
      </c>
      <c r="H22" s="18">
        <f>IFERROR(Carburant61518212433364851545760636645697578818487909699102105108111114117120123126129132135138141144147150153[[#This Row],[KM EFFECTUE]]/Carburant61518212433364851545760636645697578818487909699102105108111114117120123126129132135138141144147150153[[#This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IFERROR(MAX(KilométrageDébut,IF(Carburant61518212433364851545760636645697578818487909699102105108111114117120123126129132135138141144147150153[COMPTEUR KILOMÉTRIQUE]&lt;Carburant61518212433364851545760636645697578818487909699102105108111114117120123126129132135138141144147150153[[#This Row],[COMPTEUR KILOMÉTRIQUE]],Carburant61518212433364851545760636645697578818487909699102105108111114117120123126129132135138141144147150153[COMPTEUR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IFERROR(Carburant61518212433364851545760636645697578818487909699102105108111114117120123126129132135138141144147150153[[#This Row],[COMPTEUR KILOMÉTRIQUE]]-Carburant61518212433364851545760636645697578818487909699102105108111114117120123126129132135138141144147150153[[#This Row],[KILOMÉTRAGE PRÉC.]],"")</f>
        <v>286</v>
      </c>
      <c r="H23" s="18">
        <f>IFERROR(Carburant61518212433364851545760636645697578818487909699102105108111114117120123126129132135138141144147150153[[#This Row],[KM EFFECTUE]]/Carburant61518212433364851545760636645697578818487909699102105108111114117120123126129132135138141144147150153[[#This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10CE7-EA6A-4EDC-9324-B8D8BC8AA06E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SUM(Carburant61518212433364851545760636645697578818487909699102105108111114117120123126129132135138141144147150153156[KM EFFECTUE])</f>
        <v>900</v>
      </c>
      <c r="C7" s="865"/>
      <c r="D7" s="15"/>
      <c r="F7" s="15">
        <f>SUM(Carburant61518212433364851545760636645697578818487909699102105108111114117120123126129132135138141144147150153156[COÛT])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AVERAGE(Carburant61518212433364851545760636645697578818487909699102105108111114117120123126129132135138141144147150153156[LITRE(S) AUX 100])</f>
        <v>19.221288515406162</v>
      </c>
      <c r="C11" s="866"/>
      <c r="D11" s="15"/>
      <c r="F11" s="15">
        <f>SUM(Entretien51417202332354750535659626544687477808386899598101104107110113116119122125128131134137140143146149152155[COÛT])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SUM(Carburant61518212433364851545760636645697578818487909699102105108111114117120123126129132135138141144147150153156[LITRES])</f>
        <v>47</v>
      </c>
      <c r="C15" s="865"/>
      <c r="D15" s="15"/>
      <c r="F15" s="15">
        <f>SUM(Remboursements716192225343749525558616467467076798285889197100103106109112115118121124127130133136139142145148151154157[MONTANT])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IFERROR(MAX(KilométrageDébut,IF(Carburant61518212433364851545760636645697578818487909699102105108111114117120123126129132135138141144147150153156[COMPTEUR KILOMÉTRIQUE]&lt;Carburant61518212433364851545760636645697578818487909699102105108111114117120123126129132135138141144147150153156[[#This Row],[COMPTEUR KILOMÉTRIQUE]],Carburant61518212433364851545760636645697578818487909699102105108111114117120123126129132135138141144147150153156[COMPTEUR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IFERROR(Carburant61518212433364851545760636645697578818487909699102105108111114117120123126129132135138141144147150153156[[#This Row],[COMPTEUR KILOMÉTRIQUE]]-Carburant61518212433364851545760636645697578818487909699102105108111114117120123126129132135138141144147150153156[[#This Row],[KILOMÉTRAGE PRÉC.]],"")</f>
        <v>304</v>
      </c>
      <c r="H21" s="18">
        <f>IFERROR(Carburant61518212433364851545760636645697578818487909699102105108111114117120123126129132135138141144147150153156[[#This Row],[KM EFFECTUE]]/Carburant61518212433364851545760636645697578818487909699102105108111114117120123126129132135138141144147150153156[[#This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IFERROR(MAX(KilométrageDébut,IF(Carburant61518212433364851545760636645697578818487909699102105108111114117120123126129132135138141144147150153156[COMPTEUR KILOMÉTRIQUE]&lt;Carburant61518212433364851545760636645697578818487909699102105108111114117120123126129132135138141144147150153156[[#This Row],[COMPTEUR KILOMÉTRIQUE]],Carburant61518212433364851545760636645697578818487909699102105108111114117120123126129132135138141144147150153156[COMPTEUR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IFERROR(Carburant61518212433364851545760636645697578818487909699102105108111114117120123126129132135138141144147150153156[[#This Row],[COMPTEUR KILOMÉTRIQUE]]-Carburant61518212433364851545760636645697578818487909699102105108111114117120123126129132135138141144147150153156[[#This Row],[KILOMÉTRAGE PRÉC.]],"")</f>
        <v>310</v>
      </c>
      <c r="H22" s="18">
        <f>IFERROR(Carburant61518212433364851545760636645697578818487909699102105108111114117120123126129132135138141144147150153156[[#This Row],[KM EFFECTUE]]/Carburant61518212433364851545760636645697578818487909699102105108111114117120123126129132135138141144147150153156[[#This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IFERROR(MAX(KilométrageDébut,IF(Carburant61518212433364851545760636645697578818487909699102105108111114117120123126129132135138141144147150153156[COMPTEUR KILOMÉTRIQUE]&lt;Carburant61518212433364851545760636645697578818487909699102105108111114117120123126129132135138141144147150153156[[#This Row],[COMPTEUR KILOMÉTRIQUE]],Carburant61518212433364851545760636645697578818487909699102105108111114117120123126129132135138141144147150153156[COMPTEUR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IFERROR(Carburant61518212433364851545760636645697578818487909699102105108111114117120123126129132135138141144147150153156[[#This Row],[COMPTEUR KILOMÉTRIQUE]]-Carburant61518212433364851545760636645697578818487909699102105108111114117120123126129132135138141144147150153156[[#This Row],[KILOMÉTRAGE PRÉC.]],"")</f>
        <v>286</v>
      </c>
      <c r="H23" s="18">
        <f>IFERROR(Carburant61518212433364851545760636645697578818487909699102105108111114117120123126129132135138141144147150153156[[#This Row],[KM EFFECTUE]]/Carburant61518212433364851545760636645697578818487909699102105108111114117120123126129132135138141144147150153156[[#This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39A95-F573-4B97-AFE4-0067DD6A11F4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SUM(Carburant61518212433364851545760636645697578818487909699102105108111114117120123126129132135138141144147150153156159[KM EFFECTUE])</f>
        <v>900</v>
      </c>
      <c r="C7" s="865"/>
      <c r="D7" s="15"/>
      <c r="F7" s="15">
        <f>SUM(Carburant61518212433364851545760636645697578818487909699102105108111114117120123126129132135138141144147150153156159[COÛT])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AVERAGE(Carburant61518212433364851545760636645697578818487909699102105108111114117120123126129132135138141144147150153156159[LITRE(S) AUX 100])</f>
        <v>19.221288515406162</v>
      </c>
      <c r="C11" s="866"/>
      <c r="D11" s="15"/>
      <c r="F11" s="15">
        <f>SUM(Entretien51417202332354750535659626544687477808386899598101104107110113116119122125128131134137140143146149152155158[COÛT])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SUM(Carburant61518212433364851545760636645697578818487909699102105108111114117120123126129132135138141144147150153156159[LITRES])</f>
        <v>47</v>
      </c>
      <c r="C15" s="865"/>
      <c r="D15" s="15"/>
      <c r="F15" s="15">
        <f>SUM(Remboursements716192225343749525558616467467076798285889197100103106109112115118121124127130133136139142145148151154157160[MONTANT])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IFERROR(MAX(KilométrageDébut,IF(Carburant61518212433364851545760636645697578818487909699102105108111114117120123126129132135138141144147150153156159[COMPTEUR KILOMÉTRIQUE]&lt;Carburant61518212433364851545760636645697578818487909699102105108111114117120123126129132135138141144147150153156159[[#This Row],[COMPTEUR KILOMÉTRIQUE]],Carburant61518212433364851545760636645697578818487909699102105108111114117120123126129132135138141144147150153156159[COMPTEUR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IFERROR(Carburant61518212433364851545760636645697578818487909699102105108111114117120123126129132135138141144147150153156159[[#This Row],[COMPTEUR KILOMÉTRIQUE]]-Carburant61518212433364851545760636645697578818487909699102105108111114117120123126129132135138141144147150153156159[[#This Row],[KILOMÉTRAGE PRÉC.]],"")</f>
        <v>304</v>
      </c>
      <c r="H21" s="18">
        <f>IFERROR(Carburant61518212433364851545760636645697578818487909699102105108111114117120123126129132135138141144147150153156159[[#This Row],[KM EFFECTUE]]/Carburant61518212433364851545760636645697578818487909699102105108111114117120123126129132135138141144147150153156159[[#This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IFERROR(MAX(KilométrageDébut,IF(Carburant61518212433364851545760636645697578818487909699102105108111114117120123126129132135138141144147150153156159[COMPTEUR KILOMÉTRIQUE]&lt;Carburant61518212433364851545760636645697578818487909699102105108111114117120123126129132135138141144147150153156159[[#This Row],[COMPTEUR KILOMÉTRIQUE]],Carburant61518212433364851545760636645697578818487909699102105108111114117120123126129132135138141144147150153156159[COMPTEUR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IFERROR(Carburant61518212433364851545760636645697578818487909699102105108111114117120123126129132135138141144147150153156159[[#This Row],[COMPTEUR KILOMÉTRIQUE]]-Carburant61518212433364851545760636645697578818487909699102105108111114117120123126129132135138141144147150153156159[[#This Row],[KILOMÉTRAGE PRÉC.]],"")</f>
        <v>310</v>
      </c>
      <c r="H22" s="18">
        <f>IFERROR(Carburant61518212433364851545760636645697578818487909699102105108111114117120123126129132135138141144147150153156159[[#This Row],[KM EFFECTUE]]/Carburant61518212433364851545760636645697578818487909699102105108111114117120123126129132135138141144147150153156159[[#This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IFERROR(MAX(KilométrageDébut,IF(Carburant61518212433364851545760636645697578818487909699102105108111114117120123126129132135138141144147150153156159[COMPTEUR KILOMÉTRIQUE]&lt;Carburant61518212433364851545760636645697578818487909699102105108111114117120123126129132135138141144147150153156159[[#This Row],[COMPTEUR KILOMÉTRIQUE]],Carburant61518212433364851545760636645697578818487909699102105108111114117120123126129132135138141144147150153156159[COMPTEUR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IFERROR(Carburant61518212433364851545760636645697578818487909699102105108111114117120123126129132135138141144147150153156159[[#This Row],[COMPTEUR KILOMÉTRIQUE]]-Carburant61518212433364851545760636645697578818487909699102105108111114117120123126129132135138141144147150153156159[[#This Row],[KILOMÉTRAGE PRÉC.]],"")</f>
        <v>286</v>
      </c>
      <c r="H23" s="18">
        <f>IFERROR(Carburant61518212433364851545760636645697578818487909699102105108111114117120123126129132135138141144147150153156159[[#This Row],[KM EFFECTUE]]/Carburant61518212433364851545760636645697578818487909699102105108111114117120123126129132135138141144147150153156159[[#This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353F5-949D-4D83-A397-15448B04B546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SUM(Carburant61518212433364851545760636645697578818487909699102105108111114117120123126129132135138141144147150153156159162[KM EFFECTUE])</f>
        <v>900</v>
      </c>
      <c r="C7" s="865"/>
      <c r="D7" s="15"/>
      <c r="F7" s="15">
        <f>SUM(Carburant61518212433364851545760636645697578818487909699102105108111114117120123126129132135138141144147150153156159162[COÛT])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SUM(Carburant61518212433364851545760636645697578818487909699102105108111114117120123126129132135138141144147150153156159162[LITRES])</f>
        <v>47</v>
      </c>
      <c r="C15" s="865"/>
      <c r="D15" s="15"/>
      <c r="F15" s="15">
        <f>SUM(Remboursements716192225343749525558616467467076798285889197100103106109112115118121124127130133136139142145148151154157160163[MONTANT])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IFERROR(MAX(KilométrageDébut,IF(Carburant61518212433364851545760636645697578818487909699102105108111114117120123126129132135138141144147150153156159162[COMPTEUR KILOMÉTRIQUE]&lt;Carburant61518212433364851545760636645697578818487909699102105108111114117120123126129132135138141144147150153156159162[[#This Row],[COMPTEUR KILOMÉTRIQUE]],Carburant61518212433364851545760636645697578818487909699102105108111114117120123126129132135138141144147150153156159162[COMPTEUR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IFERROR(Carburant61518212433364851545760636645697578818487909699102105108111114117120123126129132135138141144147150153156159162[[#This Row],[COMPTEUR KILOMÉTRIQUE]]-Carburant61518212433364851545760636645697578818487909699102105108111114117120123126129132135138141144147150153156159162[[#This Row],[KILOMÉTRAGE PRÉC.]],"")</f>
        <v>304</v>
      </c>
      <c r="H21" s="18">
        <f>IFERROR(Carburant61518212433364851545760636645697578818487909699102105108111114117120123126129132135138141144147150153156159162[[#This Row],[KM EFFECTUE]]/Carburant61518212433364851545760636645697578818487909699102105108111114117120123126129132135138141144147150153156159162[[#This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IFERROR(MAX(KilométrageDébut,IF(Carburant61518212433364851545760636645697578818487909699102105108111114117120123126129132135138141144147150153156159162[COMPTEUR KILOMÉTRIQUE]&lt;Carburant61518212433364851545760636645697578818487909699102105108111114117120123126129132135138141144147150153156159162[[#This Row],[COMPTEUR KILOMÉTRIQUE]],Carburant61518212433364851545760636645697578818487909699102105108111114117120123126129132135138141144147150153156159162[COMPTEUR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IFERROR(Carburant61518212433364851545760636645697578818487909699102105108111114117120123126129132135138141144147150153156159162[[#This Row],[COMPTEUR KILOMÉTRIQUE]]-Carburant61518212433364851545760636645697578818487909699102105108111114117120123126129132135138141144147150153156159162[[#This Row],[KILOMÉTRAGE PRÉC.]],"")</f>
        <v>310</v>
      </c>
      <c r="H22" s="18">
        <f>IFERROR(Carburant61518212433364851545760636645697578818487909699102105108111114117120123126129132135138141144147150153156159162[[#This Row],[KM EFFECTUE]]/Carburant61518212433364851545760636645697578818487909699102105108111114117120123126129132135138141144147150153156159162[[#This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IFERROR(MAX(KilométrageDébut,IF(Carburant61518212433364851545760636645697578818487909699102105108111114117120123126129132135138141144147150153156159162[COMPTEUR KILOMÉTRIQUE]&lt;Carburant61518212433364851545760636645697578818487909699102105108111114117120123126129132135138141144147150153156159162[[#This Row],[COMPTEUR KILOMÉTRIQUE]],Carburant61518212433364851545760636645697578818487909699102105108111114117120123126129132135138141144147150153156159162[COMPTEUR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IFERROR(Carburant61518212433364851545760636645697578818487909699102105108111114117120123126129132135138141144147150153156159162[[#This Row],[COMPTEUR KILOMÉTRIQUE]]-Carburant61518212433364851545760636645697578818487909699102105108111114117120123126129132135138141144147150153156159162[[#This Row],[KILOMÉTRAGE PRÉC.]],"")</f>
        <v>286</v>
      </c>
      <c r="H23" s="18">
        <f>IFERROR(Carburant61518212433364851545760636645697578818487909699102105108111114117120123126129132135138141144147150153156159162[[#This Row],[KM EFFECTUE]]/Carburant61518212433364851545760636645697578818487909699102105108111114117120123126129132135138141144147150153156159162[[#This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63711-4668-4002-8C87-B25F16A4FBD8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SUM(Carburant61518212433364851545760636645697578818487909699102105108111114117120123126129132135138141144147150153156159162165[KM EFFECTUE])</f>
        <v>900</v>
      </c>
      <c r="C7" s="865"/>
      <c r="D7" s="15"/>
      <c r="F7" s="15">
        <f>SUM(Carburant61518212433364851545760636645697578818487909699102105108111114117120123126129132135138141144147150153156159162165[COÛT])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SUM(Carburant61518212433364851545760636645697578818487909699102105108111114117120123126129132135138141144147150153156159162165[LITRES])</f>
        <v>47</v>
      </c>
      <c r="C15" s="865"/>
      <c r="D15" s="15"/>
      <c r="F15" s="15">
        <f>SUM(Remboursements716192225343749525558616467467076798285889197100103106109112115118121124127130133136139142145148151154157160163166[MONTANT])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IFERROR(MAX(KilométrageDébut,IF(Carburant61518212433364851545760636645697578818487909699102105108111114117120123126129132135138141144147150153156159162165[COMPTEUR KILOMÉTRIQUE]&lt;Carburant61518212433364851545760636645697578818487909699102105108111114117120123126129132135138141144147150153156159162165[[#This Row],[COMPTEUR KILOMÉTRIQUE]],Carburant61518212433364851545760636645697578818487909699102105108111114117120123126129132135138141144147150153156159162165[COMPTEUR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IFERROR(Carburant61518212433364851545760636645697578818487909699102105108111114117120123126129132135138141144147150153156159162165[[#This Row],[COMPTEUR KILOMÉTRIQUE]]-Carburant61518212433364851545760636645697578818487909699102105108111114117120123126129132135138141144147150153156159162165[[#This Row],[KILOMÉTRAGE PRÉC.]],"")</f>
        <v>304</v>
      </c>
      <c r="H21" s="18">
        <f>IFERROR(Carburant61518212433364851545760636645697578818487909699102105108111114117120123126129132135138141144147150153156159162165[[#This Row],[KM EFFECTUE]]/Carburant61518212433364851545760636645697578818487909699102105108111114117120123126129132135138141144147150153156159162165[[#This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IFERROR(MAX(KilométrageDébut,IF(Carburant61518212433364851545760636645697578818487909699102105108111114117120123126129132135138141144147150153156159162165[COMPTEUR KILOMÉTRIQUE]&lt;Carburant61518212433364851545760636645697578818487909699102105108111114117120123126129132135138141144147150153156159162165[[#This Row],[COMPTEUR KILOMÉTRIQUE]],Carburant61518212433364851545760636645697578818487909699102105108111114117120123126129132135138141144147150153156159162165[COMPTEUR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IFERROR(Carburant61518212433364851545760636645697578818487909699102105108111114117120123126129132135138141144147150153156159162165[[#This Row],[COMPTEUR KILOMÉTRIQUE]]-Carburant61518212433364851545760636645697578818487909699102105108111114117120123126129132135138141144147150153156159162165[[#This Row],[KILOMÉTRAGE PRÉC.]],"")</f>
        <v>310</v>
      </c>
      <c r="H22" s="18">
        <f>IFERROR(Carburant61518212433364851545760636645697578818487909699102105108111114117120123126129132135138141144147150153156159162165[[#This Row],[KM EFFECTUE]]/Carburant61518212433364851545760636645697578818487909699102105108111114117120123126129132135138141144147150153156159162165[[#This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IFERROR(MAX(KilométrageDébut,IF(Carburant61518212433364851545760636645697578818487909699102105108111114117120123126129132135138141144147150153156159162165[COMPTEUR KILOMÉTRIQUE]&lt;Carburant61518212433364851545760636645697578818487909699102105108111114117120123126129132135138141144147150153156159162165[[#This Row],[COMPTEUR KILOMÉTRIQUE]],Carburant61518212433364851545760636645697578818487909699102105108111114117120123126129132135138141144147150153156159162165[COMPTEUR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IFERROR(Carburant61518212433364851545760636645697578818487909699102105108111114117120123126129132135138141144147150153156159162165[[#This Row],[COMPTEUR KILOMÉTRIQUE]]-Carburant61518212433364851545760636645697578818487909699102105108111114117120123126129132135138141144147150153156159162165[[#This Row],[KILOMÉTRAGE PRÉC.]],"")</f>
        <v>286</v>
      </c>
      <c r="H23" s="18">
        <f>IFERROR(Carburant61518212433364851545760636645697578818487909699102105108111114117120123126129132135138141144147150153156159162165[[#This Row],[KM EFFECTUE]]/Carburant61518212433364851545760636645697578818487909699102105108111114117120123126129132135138141144147150153156159162165[[#This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7F70A-9112-4199-B73A-02F95B23C0A6}">
  <sheetPr>
    <tabColor theme="4"/>
    <pageSetUpPr autoPageBreaks="0" fitToPage="1"/>
  </sheetPr>
  <dimension ref="B2:N42"/>
  <sheetViews>
    <sheetView showGridLines="0" zoomScale="70" zoomScaleNormal="70" workbookViewId="0">
      <selection activeCell="V15" sqref="V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SUM(Carburant912[KM EFFECTUE])</f>
        <v>900</v>
      </c>
      <c r="C7" s="865"/>
      <c r="D7" s="15"/>
      <c r="F7" s="15">
        <f>SUM(Carburant912[COÛT])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AVERAGE(Carburant912[LITRE(S) AUX 100])</f>
        <v>19.221288515406162</v>
      </c>
      <c r="C11" s="866"/>
      <c r="D11" s="15"/>
      <c r="F11" s="15">
        <f>SUM(Entretien811[COÛT])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SUM(Carburant912[LITRES])</f>
        <v>47</v>
      </c>
      <c r="C15" s="865"/>
      <c r="D15" s="15"/>
      <c r="F15" s="15">
        <f>SUM(Remboursements1013[MONTANT])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IFERROR(MAX(KilométrageDébut,IF(Carburant912[COMPTEUR KILOMÉTRIQUE]&lt;Carburant912[[#This Row],[COMPTEUR KILOMÉTRIQUE]],Carburant912[COMPTEUR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IFERROR(Carburant912[[#This Row],[COMPTEUR KILOMÉTRIQUE]]-Carburant912[[#This Row],[KILOMÉTRAGE PRÉC.]],"")</f>
        <v>304</v>
      </c>
      <c r="H21" s="18">
        <f>IFERROR(Carburant912[[#This Row],[KM EFFECTUE]]/Carburant912[[#This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IFERROR(MAX(KilométrageDébut,IF(Carburant912[COMPTEUR KILOMÉTRIQUE]&lt;Carburant912[[#This Row],[COMPTEUR KILOMÉTRIQUE]],Carburant912[COMPTEUR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IFERROR(Carburant912[[#This Row],[COMPTEUR KILOMÉTRIQUE]]-Carburant912[[#This Row],[KILOMÉTRAGE PRÉC.]],"")</f>
        <v>310</v>
      </c>
      <c r="H22" s="18">
        <f>IFERROR(Carburant912[[#This Row],[KM EFFECTUE]]/Carburant912[[#This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IFERROR(MAX(KilométrageDébut,IF(Carburant912[COMPTEUR KILOMÉTRIQUE]&lt;Carburant912[[#This Row],[COMPTEUR KILOMÉTRIQUE]],Carburant912[COMPTEUR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IFERROR(Carburant912[[#This Row],[COMPTEUR KILOMÉTRIQUE]]-Carburant912[[#This Row],[KILOMÉTRAGE PRÉC.]],"")</f>
        <v>286</v>
      </c>
      <c r="H23" s="18">
        <f>IFERROR(Carburant912[[#This Row],[KM EFFECTUE]]/Carburant912[[#This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5B13-A90B-48DF-BB9E-77EA0702123C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SUM(Carburant61518212433364851545760636645697578818487909699102105108111114117120123126129132135138141144147150153156159162165168[KM EFFECTUE])</f>
        <v>900</v>
      </c>
      <c r="C7" s="865"/>
      <c r="D7" s="15"/>
      <c r="F7" s="15">
        <f>SUM(Carburant61518212433364851545760636645697578818487909699102105108111114117120123126129132135138141144147150153156159162165168[COÛT])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SUM(Carburant61518212433364851545760636645697578818487909699102105108111114117120123126129132135138141144147150153156159162165168[LITRES])</f>
        <v>47</v>
      </c>
      <c r="C15" s="865"/>
      <c r="D15" s="15"/>
      <c r="F15" s="15">
        <f>SUM(Remboursements716192225343749525558616467467076798285889197100103106109112115118121124127130133136139142145148151154157160163166169[MONTANT])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IFERROR(MAX(KilométrageDébut,IF(Carburant61518212433364851545760636645697578818487909699102105108111114117120123126129132135138141144147150153156159162165168[COMPTEUR KILOMÉTRIQUE]&lt;Carburant61518212433364851545760636645697578818487909699102105108111114117120123126129132135138141144147150153156159162165168[[#This Row],[COMPTEUR KILOMÉTRIQUE]],Carburant61518212433364851545760636645697578818487909699102105108111114117120123126129132135138141144147150153156159162165168[COMPTEUR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IFERROR(Carburant61518212433364851545760636645697578818487909699102105108111114117120123126129132135138141144147150153156159162165168[[#This Row],[COMPTEUR KILOMÉTRIQUE]]-Carburant61518212433364851545760636645697578818487909699102105108111114117120123126129132135138141144147150153156159162165168[[#This Row],[KILOMÉTRAGE PRÉC.]],"")</f>
        <v>304</v>
      </c>
      <c r="H21" s="18">
        <f>IFERROR(Carburant61518212433364851545760636645697578818487909699102105108111114117120123126129132135138141144147150153156159162165168[[#This Row],[KM EFFECTUE]]/Carburant61518212433364851545760636645697578818487909699102105108111114117120123126129132135138141144147150153156159162165168[[#This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IFERROR(MAX(KilométrageDébut,IF(Carburant61518212433364851545760636645697578818487909699102105108111114117120123126129132135138141144147150153156159162165168[COMPTEUR KILOMÉTRIQUE]&lt;Carburant61518212433364851545760636645697578818487909699102105108111114117120123126129132135138141144147150153156159162165168[[#This Row],[COMPTEUR KILOMÉTRIQUE]],Carburant61518212433364851545760636645697578818487909699102105108111114117120123126129132135138141144147150153156159162165168[COMPTEUR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IFERROR(Carburant61518212433364851545760636645697578818487909699102105108111114117120123126129132135138141144147150153156159162165168[[#This Row],[COMPTEUR KILOMÉTRIQUE]]-Carburant61518212433364851545760636645697578818487909699102105108111114117120123126129132135138141144147150153156159162165168[[#This Row],[KILOMÉTRAGE PRÉC.]],"")</f>
        <v>310</v>
      </c>
      <c r="H22" s="18">
        <f>IFERROR(Carburant61518212433364851545760636645697578818487909699102105108111114117120123126129132135138141144147150153156159162165168[[#This Row],[KM EFFECTUE]]/Carburant61518212433364851545760636645697578818487909699102105108111114117120123126129132135138141144147150153156159162165168[[#This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IFERROR(MAX(KilométrageDébut,IF(Carburant61518212433364851545760636645697578818487909699102105108111114117120123126129132135138141144147150153156159162165168[COMPTEUR KILOMÉTRIQUE]&lt;Carburant61518212433364851545760636645697578818487909699102105108111114117120123126129132135138141144147150153156159162165168[[#This Row],[COMPTEUR KILOMÉTRIQUE]],Carburant61518212433364851545760636645697578818487909699102105108111114117120123126129132135138141144147150153156159162165168[COMPTEUR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IFERROR(Carburant61518212433364851545760636645697578818487909699102105108111114117120123126129132135138141144147150153156159162165168[[#This Row],[COMPTEUR KILOMÉTRIQUE]]-Carburant61518212433364851545760636645697578818487909699102105108111114117120123126129132135138141144147150153156159162165168[[#This Row],[KILOMÉTRAGE PRÉC.]],"")</f>
        <v>286</v>
      </c>
      <c r="H23" s="18">
        <f>IFERROR(Carburant61518212433364851545760636645697578818487909699102105108111114117120123126129132135138141144147150153156159162165168[[#This Row],[KM EFFECTUE]]/Carburant61518212433364851545760636645697578818487909699102105108111114117120123126129132135138141144147150153156159162165168[[#This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1D011-F893-42BA-AFF2-3DF6C726CAD2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SUM(Carburant61518212433364851545760636645697578818487909699102105108111114117120123126129132135138141144147150153156159162165168171[KM EFFECTUE])</f>
        <v>900</v>
      </c>
      <c r="C7" s="865"/>
      <c r="D7" s="15"/>
      <c r="F7" s="15">
        <f>SUM(Carburant61518212433364851545760636645697578818487909699102105108111114117120123126129132135138141144147150153156159162165168171[COÛT])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SUM(Carburant61518212433364851545760636645697578818487909699102105108111114117120123126129132135138141144147150153156159162165168171[LITRES])</f>
        <v>47</v>
      </c>
      <c r="C15" s="865"/>
      <c r="D15" s="15"/>
      <c r="F15" s="15">
        <f>SUM(Remboursements716192225343749525558616467467076798285889197100103106109112115118121124127130133136139142145148151154157160163166169172[MONTANT])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IFERROR(MAX(KilométrageDébut,IF(Carburant61518212433364851545760636645697578818487909699102105108111114117120123126129132135138141144147150153156159162165168171[COMPTEUR KILOMÉTRIQUE]&lt;Carburant61518212433364851545760636645697578818487909699102105108111114117120123126129132135138141144147150153156159162165168171[[#This Row],[COMPTEUR KILOMÉTRIQUE]],Carburant61518212433364851545760636645697578818487909699102105108111114117120123126129132135138141144147150153156159162165168171[COMPTEUR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IFERROR(Carburant61518212433364851545760636645697578818487909699102105108111114117120123126129132135138141144147150153156159162165168171[[#This Row],[COMPTEUR KILOMÉTRIQUE]]-Carburant61518212433364851545760636645697578818487909699102105108111114117120123126129132135138141144147150153156159162165168171[[#This Row],[KILOMÉTRAGE PRÉC.]],"")</f>
        <v>304</v>
      </c>
      <c r="H21" s="18">
        <f>IFERROR(Carburant61518212433364851545760636645697578818487909699102105108111114117120123126129132135138141144147150153156159162165168171[[#This Row],[KM EFFECTUE]]/Carburant61518212433364851545760636645697578818487909699102105108111114117120123126129132135138141144147150153156159162165168171[[#This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IFERROR(MAX(KilométrageDébut,IF(Carburant61518212433364851545760636645697578818487909699102105108111114117120123126129132135138141144147150153156159162165168171[COMPTEUR KILOMÉTRIQUE]&lt;Carburant61518212433364851545760636645697578818487909699102105108111114117120123126129132135138141144147150153156159162165168171[[#This Row],[COMPTEUR KILOMÉTRIQUE]],Carburant61518212433364851545760636645697578818487909699102105108111114117120123126129132135138141144147150153156159162165168171[COMPTEUR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IFERROR(Carburant61518212433364851545760636645697578818487909699102105108111114117120123126129132135138141144147150153156159162165168171[[#This Row],[COMPTEUR KILOMÉTRIQUE]]-Carburant61518212433364851545760636645697578818487909699102105108111114117120123126129132135138141144147150153156159162165168171[[#This Row],[KILOMÉTRAGE PRÉC.]],"")</f>
        <v>310</v>
      </c>
      <c r="H22" s="18">
        <f>IFERROR(Carburant61518212433364851545760636645697578818487909699102105108111114117120123126129132135138141144147150153156159162165168171[[#This Row],[KM EFFECTUE]]/Carburant61518212433364851545760636645697578818487909699102105108111114117120123126129132135138141144147150153156159162165168171[[#This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IFERROR(MAX(KilométrageDébut,IF(Carburant61518212433364851545760636645697578818487909699102105108111114117120123126129132135138141144147150153156159162165168171[COMPTEUR KILOMÉTRIQUE]&lt;Carburant61518212433364851545760636645697578818487909699102105108111114117120123126129132135138141144147150153156159162165168171[[#This Row],[COMPTEUR KILOMÉTRIQUE]],Carburant61518212433364851545760636645697578818487909699102105108111114117120123126129132135138141144147150153156159162165168171[COMPTEUR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IFERROR(Carburant61518212433364851545760636645697578818487909699102105108111114117120123126129132135138141144147150153156159162165168171[[#This Row],[COMPTEUR KILOMÉTRIQUE]]-Carburant61518212433364851545760636645697578818487909699102105108111114117120123126129132135138141144147150153156159162165168171[[#This Row],[KILOMÉTRAGE PRÉC.]],"")</f>
        <v>286</v>
      </c>
      <c r="H23" s="18">
        <f>IFERROR(Carburant61518212433364851545760636645697578818487909699102105108111114117120123126129132135138141144147150153156159162165168171[[#This Row],[KM EFFECTUE]]/Carburant61518212433364851545760636645697578818487909699102105108111114117120123126129132135138141144147150153156159162165168171[[#This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78AE2-6B79-499A-A722-03FD4A65CF2F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SUM(Carburant61518212433364851545760636645697578818487909699102105108111114117120123126129132135138141144147150153156159162165168171174[KM EFFECTUE])</f>
        <v>900</v>
      </c>
      <c r="C7" s="865"/>
      <c r="D7" s="15"/>
      <c r="F7" s="15">
        <f>SUM(Carburant61518212433364851545760636645697578818487909699102105108111114117120123126129132135138141144147150153156159162165168171174[COÛT])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SUM(Carburant61518212433364851545760636645697578818487909699102105108111114117120123126129132135138141144147150153156159162165168171174[LITRES])</f>
        <v>47</v>
      </c>
      <c r="C15" s="865"/>
      <c r="D15" s="15"/>
      <c r="F15" s="15">
        <f>SUM(Remboursements716192225343749525558616467467076798285889197100103106109112115118121124127130133136139142145148151154157160163166169172175[MONTANT])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IFERROR(MAX(KilométrageDébut,IF(Carburant61518212433364851545760636645697578818487909699102105108111114117120123126129132135138141144147150153156159162165168171174[COMPTEUR KILOMÉTRIQUE]&lt;Carburant61518212433364851545760636645697578818487909699102105108111114117120123126129132135138141144147150153156159162165168171174[[#This Row],[COMPTEUR KILOMÉTRIQUE]],Carburant61518212433364851545760636645697578818487909699102105108111114117120123126129132135138141144147150153156159162165168171174[COMPTEUR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IFERROR(Carburant61518212433364851545760636645697578818487909699102105108111114117120123126129132135138141144147150153156159162165168171174[[#This Row],[COMPTEUR KILOMÉTRIQUE]]-Carburant61518212433364851545760636645697578818487909699102105108111114117120123126129132135138141144147150153156159162165168171174[[#This Row],[KILOMÉTRAGE PRÉC.]],"")</f>
        <v>304</v>
      </c>
      <c r="H21" s="18">
        <f>IFERROR(Carburant61518212433364851545760636645697578818487909699102105108111114117120123126129132135138141144147150153156159162165168171174[[#This Row],[KM EFFECTUE]]/Carburant61518212433364851545760636645697578818487909699102105108111114117120123126129132135138141144147150153156159162165168171174[[#This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IFERROR(MAX(KilométrageDébut,IF(Carburant61518212433364851545760636645697578818487909699102105108111114117120123126129132135138141144147150153156159162165168171174[COMPTEUR KILOMÉTRIQUE]&lt;Carburant61518212433364851545760636645697578818487909699102105108111114117120123126129132135138141144147150153156159162165168171174[[#This Row],[COMPTEUR KILOMÉTRIQUE]],Carburant61518212433364851545760636645697578818487909699102105108111114117120123126129132135138141144147150153156159162165168171174[COMPTEUR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IFERROR(Carburant61518212433364851545760636645697578818487909699102105108111114117120123126129132135138141144147150153156159162165168171174[[#This Row],[COMPTEUR KILOMÉTRIQUE]]-Carburant61518212433364851545760636645697578818487909699102105108111114117120123126129132135138141144147150153156159162165168171174[[#This Row],[KILOMÉTRAGE PRÉC.]],"")</f>
        <v>310</v>
      </c>
      <c r="H22" s="18">
        <f>IFERROR(Carburant61518212433364851545760636645697578818487909699102105108111114117120123126129132135138141144147150153156159162165168171174[[#This Row],[KM EFFECTUE]]/Carburant61518212433364851545760636645697578818487909699102105108111114117120123126129132135138141144147150153156159162165168171174[[#This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IFERROR(MAX(KilométrageDébut,IF(Carburant61518212433364851545760636645697578818487909699102105108111114117120123126129132135138141144147150153156159162165168171174[COMPTEUR KILOMÉTRIQUE]&lt;Carburant61518212433364851545760636645697578818487909699102105108111114117120123126129132135138141144147150153156159162165168171174[[#This Row],[COMPTEUR KILOMÉTRIQUE]],Carburant61518212433364851545760636645697578818487909699102105108111114117120123126129132135138141144147150153156159162165168171174[COMPTEUR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IFERROR(Carburant61518212433364851545760636645697578818487909699102105108111114117120123126129132135138141144147150153156159162165168171174[[#This Row],[COMPTEUR KILOMÉTRIQUE]]-Carburant61518212433364851545760636645697578818487909699102105108111114117120123126129132135138141144147150153156159162165168171174[[#This Row],[KILOMÉTRAGE PRÉC.]],"")</f>
        <v>286</v>
      </c>
      <c r="H23" s="18">
        <f>IFERROR(Carburant61518212433364851545760636645697578818487909699102105108111114117120123126129132135138141144147150153156159162165168171174[[#This Row],[KM EFFECTUE]]/Carburant61518212433364851545760636645697578818487909699102105108111114117120123126129132135138141144147150153156159162165168171174[[#This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EAF3B-4D00-4049-AEA3-4EFA283D6B15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SUM(Carburant61518212433364851545760636645697578818487909699102105108111114117120123126129132135138141144147150153156159162165168171174177[KM EFFECTUE])</f>
        <v>900</v>
      </c>
      <c r="C7" s="865"/>
      <c r="D7" s="15"/>
      <c r="F7" s="15">
        <f>SUM(Carburant61518212433364851545760636645697578818487909699102105108111114117120123126129132135138141144147150153156159162165168171174177[COÛT])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SUM(Carburant61518212433364851545760636645697578818487909699102105108111114117120123126129132135138141144147150153156159162165168171174177[LITRES])</f>
        <v>47</v>
      </c>
      <c r="C15" s="865"/>
      <c r="D15" s="15"/>
      <c r="F15" s="15">
        <f>SUM(Remboursements716192225343749525558616467467076798285889197100103106109112115118121124127130133136139142145148151154157160163166169172175178[MONTANT])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IFERROR(MAX(KilométrageDébut,IF(Carburant61518212433364851545760636645697578818487909699102105108111114117120123126129132135138141144147150153156159162165168171174177[COMPTEUR KILOMÉTRIQUE]&lt;Carburant61518212433364851545760636645697578818487909699102105108111114117120123126129132135138141144147150153156159162165168171174177[[#This Row],[COMPTEUR KILOMÉTRIQUE]],Carburant61518212433364851545760636645697578818487909699102105108111114117120123126129132135138141144147150153156159162165168171174177[COMPTEUR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IFERROR(Carburant61518212433364851545760636645697578818487909699102105108111114117120123126129132135138141144147150153156159162165168171174177[[#This Row],[COMPTEUR KILOMÉTRIQUE]]-Carburant61518212433364851545760636645697578818487909699102105108111114117120123126129132135138141144147150153156159162165168171174177[[#This Row],[KILOMÉTRAGE PRÉC.]],"")</f>
        <v>304</v>
      </c>
      <c r="H21" s="18">
        <f>IFERROR(Carburant61518212433364851545760636645697578818487909699102105108111114117120123126129132135138141144147150153156159162165168171174177[[#This Row],[KM EFFECTUE]]/Carburant61518212433364851545760636645697578818487909699102105108111114117120123126129132135138141144147150153156159162165168171174177[[#This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IFERROR(MAX(KilométrageDébut,IF(Carburant61518212433364851545760636645697578818487909699102105108111114117120123126129132135138141144147150153156159162165168171174177[COMPTEUR KILOMÉTRIQUE]&lt;Carburant61518212433364851545760636645697578818487909699102105108111114117120123126129132135138141144147150153156159162165168171174177[[#This Row],[COMPTEUR KILOMÉTRIQUE]],Carburant61518212433364851545760636645697578818487909699102105108111114117120123126129132135138141144147150153156159162165168171174177[COMPTEUR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IFERROR(Carburant61518212433364851545760636645697578818487909699102105108111114117120123126129132135138141144147150153156159162165168171174177[[#This Row],[COMPTEUR KILOMÉTRIQUE]]-Carburant61518212433364851545760636645697578818487909699102105108111114117120123126129132135138141144147150153156159162165168171174177[[#This Row],[KILOMÉTRAGE PRÉC.]],"")</f>
        <v>310</v>
      </c>
      <c r="H22" s="18">
        <f>IFERROR(Carburant61518212433364851545760636645697578818487909699102105108111114117120123126129132135138141144147150153156159162165168171174177[[#This Row],[KM EFFECTUE]]/Carburant61518212433364851545760636645697578818487909699102105108111114117120123126129132135138141144147150153156159162165168171174177[[#This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IFERROR(MAX(KilométrageDébut,IF(Carburant61518212433364851545760636645697578818487909699102105108111114117120123126129132135138141144147150153156159162165168171174177[COMPTEUR KILOMÉTRIQUE]&lt;Carburant61518212433364851545760636645697578818487909699102105108111114117120123126129132135138141144147150153156159162165168171174177[[#This Row],[COMPTEUR KILOMÉTRIQUE]],Carburant61518212433364851545760636645697578818487909699102105108111114117120123126129132135138141144147150153156159162165168171174177[COMPTEUR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IFERROR(Carburant61518212433364851545760636645697578818487909699102105108111114117120123126129132135138141144147150153156159162165168171174177[[#This Row],[COMPTEUR KILOMÉTRIQUE]]-Carburant61518212433364851545760636645697578818487909699102105108111114117120123126129132135138141144147150153156159162165168171174177[[#This Row],[KILOMÉTRAGE PRÉC.]],"")</f>
        <v>286</v>
      </c>
      <c r="H23" s="18">
        <f>IFERROR(Carburant61518212433364851545760636645697578818487909699102105108111114117120123126129132135138141144147150153156159162165168171174177[[#This Row],[KM EFFECTUE]]/Carburant61518212433364851545760636645697578818487909699102105108111114117120123126129132135138141144147150153156159162165168171174177[[#This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9C42-2C26-40AB-B179-DF38AE052D84}">
  <sheetPr>
    <tabColor theme="4"/>
    <pageSetUpPr autoPageBreaks="0" fitToPage="1"/>
  </sheetPr>
  <dimension ref="B2:N42"/>
  <sheetViews>
    <sheetView showGridLines="0" zoomScale="70" zoomScaleNormal="70" workbookViewId="0">
      <selection activeCell="W28" sqref="W28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SUM(Carburant61518212433364851545760636645697578818487909699102105108111114117120123126129132135138141144147150153156159162165168171174177180[KM EFFECTUE])</f>
        <v>900</v>
      </c>
      <c r="C7" s="865"/>
      <c r="D7" s="15"/>
      <c r="F7" s="15">
        <f>SUM(Carburant61518212433364851545760636645697578818487909699102105108111114117120123126129132135138141144147150153156159162165168171174177180[COÛT])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SUM(Carburant61518212433364851545760636645697578818487909699102105108111114117120123126129132135138141144147150153156159162165168171174177180[LITRES])</f>
        <v>47</v>
      </c>
      <c r="C15" s="865"/>
      <c r="D15" s="15"/>
      <c r="F15" s="15">
        <f>SUM(Remboursements716192225343749525558616467467076798285889197100103106109112115118121124127130133136139142145148151154157160163166169172175178181[MONTANT])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IFERROR(MAX(KilométrageDébut,IF(Carburant61518212433364851545760636645697578818487909699102105108111114117120123126129132135138141144147150153156159162165168171174177180[COMPTEUR KILOMÉTRIQUE]&lt;Carburant61518212433364851545760636645697578818487909699102105108111114117120123126129132135138141144147150153156159162165168171174177180[[#This Row],[COMPTEUR KILOMÉTRIQUE]],Carburant61518212433364851545760636645697578818487909699102105108111114117120123126129132135138141144147150153156159162165168171174177180[COMPTEUR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IFERROR(Carburant61518212433364851545760636645697578818487909699102105108111114117120123126129132135138141144147150153156159162165168171174177180[[#This Row],[COMPTEUR KILOMÉTRIQUE]]-Carburant61518212433364851545760636645697578818487909699102105108111114117120123126129132135138141144147150153156159162165168171174177180[[#This Row],[KILOMÉTRAGE PRÉC.]],"")</f>
        <v>304</v>
      </c>
      <c r="H21" s="18">
        <f>IFERROR(Carburant61518212433364851545760636645697578818487909699102105108111114117120123126129132135138141144147150153156159162165168171174177180[[#This Row],[KM EFFECTUE]]/Carburant61518212433364851545760636645697578818487909699102105108111114117120123126129132135138141144147150153156159162165168171174177180[[#This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IFERROR(MAX(KilométrageDébut,IF(Carburant61518212433364851545760636645697578818487909699102105108111114117120123126129132135138141144147150153156159162165168171174177180[COMPTEUR KILOMÉTRIQUE]&lt;Carburant61518212433364851545760636645697578818487909699102105108111114117120123126129132135138141144147150153156159162165168171174177180[[#This Row],[COMPTEUR KILOMÉTRIQUE]],Carburant61518212433364851545760636645697578818487909699102105108111114117120123126129132135138141144147150153156159162165168171174177180[COMPTEUR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IFERROR(Carburant61518212433364851545760636645697578818487909699102105108111114117120123126129132135138141144147150153156159162165168171174177180[[#This Row],[COMPTEUR KILOMÉTRIQUE]]-Carburant61518212433364851545760636645697578818487909699102105108111114117120123126129132135138141144147150153156159162165168171174177180[[#This Row],[KILOMÉTRAGE PRÉC.]],"")</f>
        <v>310</v>
      </c>
      <c r="H22" s="18">
        <f>IFERROR(Carburant61518212433364851545760636645697578818487909699102105108111114117120123126129132135138141144147150153156159162165168171174177180[[#This Row],[KM EFFECTUE]]/Carburant61518212433364851545760636645697578818487909699102105108111114117120123126129132135138141144147150153156159162165168171174177180[[#This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IFERROR(MAX(KilométrageDébut,IF(Carburant61518212433364851545760636645697578818487909699102105108111114117120123126129132135138141144147150153156159162165168171174177180[COMPTEUR KILOMÉTRIQUE]&lt;Carburant61518212433364851545760636645697578818487909699102105108111114117120123126129132135138141144147150153156159162165168171174177180[[#This Row],[COMPTEUR KILOMÉTRIQUE]],Carburant61518212433364851545760636645697578818487909699102105108111114117120123126129132135138141144147150153156159162165168171174177180[COMPTEUR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IFERROR(Carburant61518212433364851545760636645697578818487909699102105108111114117120123126129132135138141144147150153156159162165168171174177180[[#This Row],[COMPTEUR KILOMÉTRIQUE]]-Carburant61518212433364851545760636645697578818487909699102105108111114117120123126129132135138141144147150153156159162165168171174177180[[#This Row],[KILOMÉTRAGE PRÉC.]],"")</f>
        <v>286</v>
      </c>
      <c r="H23" s="18">
        <f>IFERROR(Carburant61518212433364851545760636645697578818487909699102105108111114117120123126129132135138141144147150153156159162165168171174177180[[#This Row],[KM EFFECTUE]]/Carburant61518212433364851545760636645697578818487909699102105108111114117120123126129132135138141144147150153156159162165168171174177180[[#This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F071-4E59-489B-96DA-26B2F617EFCB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SUM(Carburant61518212433364851545760636645697578818487909699102105108111114117120123126129132135138141144147150153156159162165168171174177180183[KM EFFECTUE])</f>
        <v>900</v>
      </c>
      <c r="C7" s="865"/>
      <c r="D7" s="15"/>
      <c r="F7" s="15">
        <f>SUM(Carburant61518212433364851545760636645697578818487909699102105108111114117120123126129132135138141144147150153156159162165168171174177180183[COÛT])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IFERROR(MAX(KilométrageDébut,IF(Carburant61518212433364851545760636645697578818487909699102105108111114117120123126129132135138141144147150153156159162165168171174177180183[COMPTEUR KILOMÉTRIQUE]&lt;Carburant61518212433364851545760636645697578818487909699102105108111114117120123126129132135138141144147150153156159162165168171174177180183[[#This Row],[COMPTEUR KILOMÉTRIQUE]],Carburant61518212433364851545760636645697578818487909699102105108111114117120123126129132135138141144147150153156159162165168171174177180183[COMPTEUR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IFERROR(Carburant61518212433364851545760636645697578818487909699102105108111114117120123126129132135138141144147150153156159162165168171174177180183[[#This Row],[COMPTEUR KILOMÉTRIQUE]]-Carburant61518212433364851545760636645697578818487909699102105108111114117120123126129132135138141144147150153156159162165168171174177180183[[#This Row],[KILOMÉTRAGE PRÉC.]],"")</f>
        <v>304</v>
      </c>
      <c r="H21" s="18">
        <f>IFERROR(Carburant61518212433364851545760636645697578818487909699102105108111114117120123126129132135138141144147150153156159162165168171174177180183[[#This Row],[KM EFFECTUE]]/Carburant61518212433364851545760636645697578818487909699102105108111114117120123126129132135138141144147150153156159162165168171174177180183[[#This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IFERROR(MAX(KilométrageDébut,IF(Carburant61518212433364851545760636645697578818487909699102105108111114117120123126129132135138141144147150153156159162165168171174177180183[COMPTEUR KILOMÉTRIQUE]&lt;Carburant61518212433364851545760636645697578818487909699102105108111114117120123126129132135138141144147150153156159162165168171174177180183[[#This Row],[COMPTEUR KILOMÉTRIQUE]],Carburant61518212433364851545760636645697578818487909699102105108111114117120123126129132135138141144147150153156159162165168171174177180183[COMPTEUR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IFERROR(Carburant61518212433364851545760636645697578818487909699102105108111114117120123126129132135138141144147150153156159162165168171174177180183[[#This Row],[COMPTEUR KILOMÉTRIQUE]]-Carburant61518212433364851545760636645697578818487909699102105108111114117120123126129132135138141144147150153156159162165168171174177180183[[#This Row],[KILOMÉTRAGE PRÉC.]],"")</f>
        <v>310</v>
      </c>
      <c r="H22" s="18">
        <f>IFERROR(Carburant61518212433364851545760636645697578818487909699102105108111114117120123126129132135138141144147150153156159162165168171174177180183[[#This Row],[KM EFFECTUE]]/Carburant61518212433364851545760636645697578818487909699102105108111114117120123126129132135138141144147150153156159162165168171174177180183[[#This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IFERROR(MAX(KilométrageDébut,IF(Carburant61518212433364851545760636645697578818487909699102105108111114117120123126129132135138141144147150153156159162165168171174177180183[COMPTEUR KILOMÉTRIQUE]&lt;Carburant61518212433364851545760636645697578818487909699102105108111114117120123126129132135138141144147150153156159162165168171174177180183[[#This Row],[COMPTEUR KILOMÉTRIQUE]],Carburant61518212433364851545760636645697578818487909699102105108111114117120123126129132135138141144147150153156159162165168171174177180183[COMPTEUR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IFERROR(Carburant61518212433364851545760636645697578818487909699102105108111114117120123126129132135138141144147150153156159162165168171174177180183[[#This Row],[COMPTEUR KILOMÉTRIQUE]]-Carburant61518212433364851545760636645697578818487909699102105108111114117120123126129132135138141144147150153156159162165168171174177180183[[#This Row],[KILOMÉTRAGE PRÉC.]],"")</f>
        <v>286</v>
      </c>
      <c r="H23" s="18">
        <f>IFERROR(Carburant61518212433364851545760636645697578818487909699102105108111114117120123126129132135138141144147150153156159162165168171174177180183[[#This Row],[KM EFFECTUE]]/Carburant61518212433364851545760636645697578818487909699102105108111114117120123126129132135138141144147150153156159162165168171174177180183[[#This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42795-BB0B-4860-ADBF-02734BE2DCCD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IFERROR(MAX(KilométrageDébut,IF(Carburant61518212433364851545760636645697578818487909699102105108111114117120123126129132135138141144147150153156159162165168171174177180183186[COMPTEUR KILOMÉTRIQUE]&lt;Carburant61518212433364851545760636645697578818487909699102105108111114117120123126129132135138141144147150153156159162165168171174177180183186[[#This Row],[COMPTEUR KILOMÉTRIQUE]],Carburant61518212433364851545760636645697578818487909699102105108111114117120123126129132135138141144147150153156159162165168171174177180183186[COMPTEUR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IFERROR(Carburant61518212433364851545760636645697578818487909699102105108111114117120123126129132135138141144147150153156159162165168171174177180183186[[#This Row],[COMPTEUR KILOMÉTRIQUE]]-Carburant61518212433364851545760636645697578818487909699102105108111114117120123126129132135138141144147150153156159162165168171174177180183186[[#This Row],[KILOMÉTRAGE PRÉC.]],"")</f>
        <v>304</v>
      </c>
      <c r="H21" s="18">
        <f>IFERROR(Carburant61518212433364851545760636645697578818487909699102105108111114117120123126129132135138141144147150153156159162165168171174177180183186[[#This Row],[KM EFFECTUE]]/Carburant61518212433364851545760636645697578818487909699102105108111114117120123126129132135138141144147150153156159162165168171174177180183186[[#This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IFERROR(MAX(KilométrageDébut,IF(Carburant61518212433364851545760636645697578818487909699102105108111114117120123126129132135138141144147150153156159162165168171174177180183186[COMPTEUR KILOMÉTRIQUE]&lt;Carburant61518212433364851545760636645697578818487909699102105108111114117120123126129132135138141144147150153156159162165168171174177180183186[[#This Row],[COMPTEUR KILOMÉTRIQUE]],Carburant61518212433364851545760636645697578818487909699102105108111114117120123126129132135138141144147150153156159162165168171174177180183186[COMPTEUR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IFERROR(Carburant61518212433364851545760636645697578818487909699102105108111114117120123126129132135138141144147150153156159162165168171174177180183186[[#This Row],[COMPTEUR KILOMÉTRIQUE]]-Carburant61518212433364851545760636645697578818487909699102105108111114117120123126129132135138141144147150153156159162165168171174177180183186[[#This Row],[KILOMÉTRAGE PRÉC.]],"")</f>
        <v>310</v>
      </c>
      <c r="H22" s="18">
        <f>IFERROR(Carburant61518212433364851545760636645697578818487909699102105108111114117120123126129132135138141144147150153156159162165168171174177180183186[[#This Row],[KM EFFECTUE]]/Carburant61518212433364851545760636645697578818487909699102105108111114117120123126129132135138141144147150153156159162165168171174177180183186[[#This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IFERROR(MAX(KilométrageDébut,IF(Carburant61518212433364851545760636645697578818487909699102105108111114117120123126129132135138141144147150153156159162165168171174177180183186[COMPTEUR KILOMÉTRIQUE]&lt;Carburant61518212433364851545760636645697578818487909699102105108111114117120123126129132135138141144147150153156159162165168171174177180183186[[#This Row],[COMPTEUR KILOMÉTRIQUE]],Carburant61518212433364851545760636645697578818487909699102105108111114117120123126129132135138141144147150153156159162165168171174177180183186[COMPTEUR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IFERROR(Carburant61518212433364851545760636645697578818487909699102105108111114117120123126129132135138141144147150153156159162165168171174177180183186[[#This Row],[COMPTEUR KILOMÉTRIQUE]]-Carburant61518212433364851545760636645697578818487909699102105108111114117120123126129132135138141144147150153156159162165168171174177180183186[[#This Row],[KILOMÉTRAGE PRÉC.]],"")</f>
        <v>286</v>
      </c>
      <c r="H23" s="18">
        <f>IFERROR(Carburant61518212433364851545760636645697578818487909699102105108111114117120123126129132135138141144147150153156159162165168171174177180183186[[#This Row],[KM EFFECTUE]]/Carburant61518212433364851545760636645697578818487909699102105108111114117120123126129132135138141144147150153156159162165168171174177180183186[[#This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6F0A-4869-4957-9B55-B8C4FC4822D1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IFERROR(MAX(KilométrageDébut,IF(Carburant61518212433364851545760636645697578818487909699102105108111114117120123126129132135138141144147150153156159162165168171174177180183186189[COMPTEUR KILOMÉTRIQUE]&lt;Carburant61518212433364851545760636645697578818487909699102105108111114117120123126129132135138141144147150153156159162165168171174177180183186189[[#This Row],[COMPTEUR KILOMÉTRIQUE]],Carburant61518212433364851545760636645697578818487909699102105108111114117120123126129132135138141144147150153156159162165168171174177180183186189[COMPTEUR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IFERROR(Carburant61518212433364851545760636645697578818487909699102105108111114117120123126129132135138141144147150153156159162165168171174177180183186189[[#This Row],[COMPTEUR KILOMÉTRIQUE]]-Carburant61518212433364851545760636645697578818487909699102105108111114117120123126129132135138141144147150153156159162165168171174177180183186189[[#This Row],[KILOMÉTRAGE PRÉC.]],"")</f>
        <v>304</v>
      </c>
      <c r="H21" s="18">
        <f>IFERROR(Carburant61518212433364851545760636645697578818487909699102105108111114117120123126129132135138141144147150153156159162165168171174177180183186189[[#This Row],[KM EFFECTUE]]/Carburant61518212433364851545760636645697578818487909699102105108111114117120123126129132135138141144147150153156159162165168171174177180183186189[[#This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IFERROR(MAX(KilométrageDébut,IF(Carburant61518212433364851545760636645697578818487909699102105108111114117120123126129132135138141144147150153156159162165168171174177180183186189[COMPTEUR KILOMÉTRIQUE]&lt;Carburant61518212433364851545760636645697578818487909699102105108111114117120123126129132135138141144147150153156159162165168171174177180183186189[[#This Row],[COMPTEUR KILOMÉTRIQUE]],Carburant61518212433364851545760636645697578818487909699102105108111114117120123126129132135138141144147150153156159162165168171174177180183186189[COMPTEUR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IFERROR(Carburant61518212433364851545760636645697578818487909699102105108111114117120123126129132135138141144147150153156159162165168171174177180183186189[[#This Row],[COMPTEUR KILOMÉTRIQUE]]-Carburant61518212433364851545760636645697578818487909699102105108111114117120123126129132135138141144147150153156159162165168171174177180183186189[[#This Row],[KILOMÉTRAGE PRÉC.]],"")</f>
        <v>310</v>
      </c>
      <c r="H22" s="18">
        <f>IFERROR(Carburant61518212433364851545760636645697578818487909699102105108111114117120123126129132135138141144147150153156159162165168171174177180183186189[[#This Row],[KM EFFECTUE]]/Carburant61518212433364851545760636645697578818487909699102105108111114117120123126129132135138141144147150153156159162165168171174177180183186189[[#This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IFERROR(MAX(KilométrageDébut,IF(Carburant61518212433364851545760636645697578818487909699102105108111114117120123126129132135138141144147150153156159162165168171174177180183186189[COMPTEUR KILOMÉTRIQUE]&lt;Carburant61518212433364851545760636645697578818487909699102105108111114117120123126129132135138141144147150153156159162165168171174177180183186189[[#This Row],[COMPTEUR KILOMÉTRIQUE]],Carburant61518212433364851545760636645697578818487909699102105108111114117120123126129132135138141144147150153156159162165168171174177180183186189[COMPTEUR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IFERROR(Carburant61518212433364851545760636645697578818487909699102105108111114117120123126129132135138141144147150153156159162165168171174177180183186189[[#This Row],[COMPTEUR KILOMÉTRIQUE]]-Carburant61518212433364851545760636645697578818487909699102105108111114117120123126129132135138141144147150153156159162165168171174177180183186189[[#This Row],[KILOMÉTRAGE PRÉC.]],"")</f>
        <v>286</v>
      </c>
      <c r="H23" s="18">
        <f>IFERROR(Carburant61518212433364851545760636645697578818487909699102105108111114117120123126129132135138141144147150153156159162165168171174177180183186189[[#This Row],[KM EFFECTUE]]/Carburant61518212433364851545760636645697578818487909699102105108111114117120123126129132135138141144147150153156159162165168171174177180183186189[[#This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63AC-5F93-46BE-94B0-86DE029D025A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IFERROR(MAX(KilométrageDébut,IF(Carburant61518212433364851545760636645697578818487909699102105108111114117120123126129132135138141144147150153156159162165168171174177180183186189192[COMPTEUR KILOMÉTRIQUE]&lt;Carburant61518212433364851545760636645697578818487909699102105108111114117120123126129132135138141144147150153156159162165168171174177180183186189192[[#This Row],[COMPTEUR KILOMÉTRIQUE]],Carburant61518212433364851545760636645697578818487909699102105108111114117120123126129132135138141144147150153156159162165168171174177180183186189192[COMPTEUR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IFERROR(Carburant61518212433364851545760636645697578818487909699102105108111114117120123126129132135138141144147150153156159162165168171174177180183186189192[[#This Row],[COMPTEUR KILOMÉTRIQUE]]-Carburant61518212433364851545760636645697578818487909699102105108111114117120123126129132135138141144147150153156159162165168171174177180183186189192[[#This Row],[KILOMÉTRAGE PRÉC.]],"")</f>
        <v>304</v>
      </c>
      <c r="H21" s="18">
        <f>IFERROR(Carburant61518212433364851545760636645697578818487909699102105108111114117120123126129132135138141144147150153156159162165168171174177180183186189192[[#This Row],[KM EFFECTUE]]/Carburant61518212433364851545760636645697578818487909699102105108111114117120123126129132135138141144147150153156159162165168171174177180183186189192[[#This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IFERROR(MAX(KilométrageDébut,IF(Carburant61518212433364851545760636645697578818487909699102105108111114117120123126129132135138141144147150153156159162165168171174177180183186189192[COMPTEUR KILOMÉTRIQUE]&lt;Carburant61518212433364851545760636645697578818487909699102105108111114117120123126129132135138141144147150153156159162165168171174177180183186189192[[#This Row],[COMPTEUR KILOMÉTRIQUE]],Carburant61518212433364851545760636645697578818487909699102105108111114117120123126129132135138141144147150153156159162165168171174177180183186189192[COMPTEUR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IFERROR(Carburant61518212433364851545760636645697578818487909699102105108111114117120123126129132135138141144147150153156159162165168171174177180183186189192[[#This Row],[COMPTEUR KILOMÉTRIQUE]]-Carburant61518212433364851545760636645697578818487909699102105108111114117120123126129132135138141144147150153156159162165168171174177180183186189192[[#This Row],[KILOMÉTRAGE PRÉC.]],"")</f>
        <v>310</v>
      </c>
      <c r="H22" s="18">
        <f>IFERROR(Carburant61518212433364851545760636645697578818487909699102105108111114117120123126129132135138141144147150153156159162165168171174177180183186189192[[#This Row],[KM EFFECTUE]]/Carburant61518212433364851545760636645697578818487909699102105108111114117120123126129132135138141144147150153156159162165168171174177180183186189192[[#This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IFERROR(MAX(KilométrageDébut,IF(Carburant61518212433364851545760636645697578818487909699102105108111114117120123126129132135138141144147150153156159162165168171174177180183186189192[COMPTEUR KILOMÉTRIQUE]&lt;Carburant61518212433364851545760636645697578818487909699102105108111114117120123126129132135138141144147150153156159162165168171174177180183186189192[[#This Row],[COMPTEUR KILOMÉTRIQUE]],Carburant61518212433364851545760636645697578818487909699102105108111114117120123126129132135138141144147150153156159162165168171174177180183186189192[COMPTEUR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IFERROR(Carburant61518212433364851545760636645697578818487909699102105108111114117120123126129132135138141144147150153156159162165168171174177180183186189192[[#This Row],[COMPTEUR KILOMÉTRIQUE]]-Carburant61518212433364851545760636645697578818487909699102105108111114117120123126129132135138141144147150153156159162165168171174177180183186189192[[#This Row],[KILOMÉTRAGE PRÉC.]],"")</f>
        <v>286</v>
      </c>
      <c r="H23" s="18">
        <f>IFERROR(Carburant61518212433364851545760636645697578818487909699102105108111114117120123126129132135138141144147150153156159162165168171174177180183186189192[[#This Row],[KM EFFECTUE]]/Carburant61518212433364851545760636645697578818487909699102105108111114117120123126129132135138141144147150153156159162165168171174177180183186189192[[#This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3F77A-4444-4FE3-88AA-CA13C3F73E4D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IFERROR(MAX(KilométrageDébut,IF(Carburant61518212433364851545760636645697578818487909699102105108111114117120123126129132135138141144147150153156159162165168171174177180183186189192195[COMPTEUR KILOMÉTRIQUE]&lt;Carburant61518212433364851545760636645697578818487909699102105108111114117120123126129132135138141144147150153156159162165168171174177180183186189192195[[#This Row],[COMPTEUR KILOMÉTRIQUE]],Carburant61518212433364851545760636645697578818487909699102105108111114117120123126129132135138141144147150153156159162165168171174177180183186189192195[COMPTEUR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IFERROR(Carburant61518212433364851545760636645697578818487909699102105108111114117120123126129132135138141144147150153156159162165168171174177180183186189192195[[#This Row],[COMPTEUR KILOMÉTRIQUE]]-Carburant61518212433364851545760636645697578818487909699102105108111114117120123126129132135138141144147150153156159162165168171174177180183186189192195[[#This Row],[KILOMÉTRAGE PRÉC.]],"")</f>
        <v>304</v>
      </c>
      <c r="H21" s="18">
        <f>IFERROR(Carburant61518212433364851545760636645697578818487909699102105108111114117120123126129132135138141144147150153156159162165168171174177180183186189192195[[#This Row],[KM EFFECTUE]]/Carburant61518212433364851545760636645697578818487909699102105108111114117120123126129132135138141144147150153156159162165168171174177180183186189192195[[#This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IFERROR(MAX(KilométrageDébut,IF(Carburant61518212433364851545760636645697578818487909699102105108111114117120123126129132135138141144147150153156159162165168171174177180183186189192195[COMPTEUR KILOMÉTRIQUE]&lt;Carburant61518212433364851545760636645697578818487909699102105108111114117120123126129132135138141144147150153156159162165168171174177180183186189192195[[#This Row],[COMPTEUR KILOMÉTRIQUE]],Carburant61518212433364851545760636645697578818487909699102105108111114117120123126129132135138141144147150153156159162165168171174177180183186189192195[COMPTEUR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IFERROR(Carburant61518212433364851545760636645697578818487909699102105108111114117120123126129132135138141144147150153156159162165168171174177180183186189192195[[#This Row],[COMPTEUR KILOMÉTRIQUE]]-Carburant61518212433364851545760636645697578818487909699102105108111114117120123126129132135138141144147150153156159162165168171174177180183186189192195[[#This Row],[KILOMÉTRAGE PRÉC.]],"")</f>
        <v>310</v>
      </c>
      <c r="H22" s="18">
        <f>IFERROR(Carburant61518212433364851545760636645697578818487909699102105108111114117120123126129132135138141144147150153156159162165168171174177180183186189192195[[#This Row],[KM EFFECTUE]]/Carburant61518212433364851545760636645697578818487909699102105108111114117120123126129132135138141144147150153156159162165168171174177180183186189192195[[#This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IFERROR(MAX(KilométrageDébut,IF(Carburant61518212433364851545760636645697578818487909699102105108111114117120123126129132135138141144147150153156159162165168171174177180183186189192195[COMPTEUR KILOMÉTRIQUE]&lt;Carburant61518212433364851545760636645697578818487909699102105108111114117120123126129132135138141144147150153156159162165168171174177180183186189192195[[#This Row],[COMPTEUR KILOMÉTRIQUE]],Carburant61518212433364851545760636645697578818487909699102105108111114117120123126129132135138141144147150153156159162165168171174177180183186189192195[COMPTEUR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IFERROR(Carburant61518212433364851545760636645697578818487909699102105108111114117120123126129132135138141144147150153156159162165168171174177180183186189192195[[#This Row],[COMPTEUR KILOMÉTRIQUE]]-Carburant61518212433364851545760636645697578818487909699102105108111114117120123126129132135138141144147150153156159162165168171174177180183186189192195[[#This Row],[KILOMÉTRAGE PRÉC.]],"")</f>
        <v>286</v>
      </c>
      <c r="H23" s="18">
        <f>IFERROR(Carburant61518212433364851545760636645697578818487909699102105108111114117120123126129132135138141144147150153156159162165168171174177180183186189192195[[#This Row],[KM EFFECTUE]]/Carburant61518212433364851545760636645697578818487909699102105108111114117120123126129132135138141144147150153156159162165168171174177180183186189192195[[#This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AAA63-273E-4546-8A36-2721D204A9DA}">
  <sheetPr>
    <tabColor theme="4"/>
    <pageSetUpPr autoPageBreaks="0" fitToPage="1"/>
  </sheetPr>
  <dimension ref="B2:N42"/>
  <sheetViews>
    <sheetView showGridLines="0" zoomScale="70" zoomScaleNormal="70" workbookViewId="0">
      <selection activeCell="T13" sqref="T13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SUM(Carburant91227[KM EFFECTUE])</f>
        <v>900</v>
      </c>
      <c r="C7" s="865"/>
      <c r="D7" s="15"/>
      <c r="F7" s="15">
        <f>SUM(Carburant91227[COÛT])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AVERAGE(Carburant91227[LITRE(S) AUX 100])</f>
        <v>19.221288515406162</v>
      </c>
      <c r="C11" s="866"/>
      <c r="D11" s="15"/>
      <c r="F11" s="15">
        <f>SUM(Entretien81126[COÛT])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SUM(Carburant91227[LITRES])</f>
        <v>47</v>
      </c>
      <c r="C15" s="865"/>
      <c r="D15" s="15"/>
      <c r="F15" s="15">
        <f>SUM(Remboursements101328[MONTANT])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IFERROR(MAX(KilométrageDébut,IF(Carburant91227[COMPTEUR KILOMÉTRIQUE]&lt;Carburant91227[[#This Row],[COMPTEUR KILOMÉTRIQUE]],Carburant91227[COMPTEUR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IFERROR(Carburant91227[[#This Row],[COMPTEUR KILOMÉTRIQUE]]-Carburant91227[[#This Row],[KILOMÉTRAGE PRÉC.]],"")</f>
        <v>304</v>
      </c>
      <c r="H21" s="18">
        <f>IFERROR(Carburant91227[[#This Row],[KM EFFECTUE]]/Carburant91227[[#This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IFERROR(MAX(KilométrageDébut,IF(Carburant91227[COMPTEUR KILOMÉTRIQUE]&lt;Carburant91227[[#This Row],[COMPTEUR KILOMÉTRIQUE]],Carburant91227[COMPTEUR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IFERROR(Carburant91227[[#This Row],[COMPTEUR KILOMÉTRIQUE]]-Carburant91227[[#This Row],[KILOMÉTRAGE PRÉC.]],"")</f>
        <v>310</v>
      </c>
      <c r="H22" s="18">
        <f>IFERROR(Carburant91227[[#This Row],[KM EFFECTUE]]/Carburant91227[[#This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IFERROR(MAX(KilométrageDébut,IF(Carburant91227[COMPTEUR KILOMÉTRIQUE]&lt;Carburant91227[[#This Row],[COMPTEUR KILOMÉTRIQUE]],Carburant91227[COMPTEUR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IFERROR(Carburant91227[[#This Row],[COMPTEUR KILOMÉTRIQUE]]-Carburant91227[[#This Row],[KILOMÉTRAGE PRÉC.]],"")</f>
        <v>286</v>
      </c>
      <c r="H23" s="18">
        <f>IFERROR(Carburant91227[[#This Row],[KM EFFECTUE]]/Carburant91227[[#This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C4F5B-05F0-4255-A9C6-F54C5667EDCA}">
  <sheetPr>
    <tabColor theme="4"/>
    <pageSetUpPr autoPageBreaks="0" fitToPage="1"/>
  </sheetPr>
  <dimension ref="B2:N42"/>
  <sheetViews>
    <sheetView showGridLines="0" zoomScale="70" zoomScaleNormal="70" workbookViewId="0">
      <selection activeCell="P30" sqref="P3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IFERROR(MAX(KilométrageDébut,IF(Carburant61518212433364851545760636645697578818487909699102105108111114117120123126129132135138141144147150153156159162165168171174177180183186189192195198[COMPTEUR KILOMÉTRIQUE]&lt;Carburant61518212433364851545760636645697578818487909699102105108111114117120123126129132135138141144147150153156159162165168171174177180183186189192195198[[#This Row],[COMPTEUR KILOMÉTRIQUE]],Carburant61518212433364851545760636645697578818487909699102105108111114117120123126129132135138141144147150153156159162165168171174177180183186189192195198[COMPTEUR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IFERROR(Carburant61518212433364851545760636645697578818487909699102105108111114117120123126129132135138141144147150153156159162165168171174177180183186189192195198[[#This Row],[COMPTEUR KILOMÉTRIQUE]]-Carburant61518212433364851545760636645697578818487909699102105108111114117120123126129132135138141144147150153156159162165168171174177180183186189192195198[[#This Row],[KILOMÉTRAGE PRÉC.]],"")</f>
        <v>304</v>
      </c>
      <c r="H21" s="18">
        <f>IFERROR(Carburant61518212433364851545760636645697578818487909699102105108111114117120123126129132135138141144147150153156159162165168171174177180183186189192195198[[#This Row],[KM EFFECTUE]]/Carburant61518212433364851545760636645697578818487909699102105108111114117120123126129132135138141144147150153156159162165168171174177180183186189192195198[[#This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IFERROR(MAX(KilométrageDébut,IF(Carburant61518212433364851545760636645697578818487909699102105108111114117120123126129132135138141144147150153156159162165168171174177180183186189192195198[COMPTEUR KILOMÉTRIQUE]&lt;Carburant61518212433364851545760636645697578818487909699102105108111114117120123126129132135138141144147150153156159162165168171174177180183186189192195198[[#This Row],[COMPTEUR KILOMÉTRIQUE]],Carburant61518212433364851545760636645697578818487909699102105108111114117120123126129132135138141144147150153156159162165168171174177180183186189192195198[COMPTEUR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IFERROR(Carburant61518212433364851545760636645697578818487909699102105108111114117120123126129132135138141144147150153156159162165168171174177180183186189192195198[[#This Row],[COMPTEUR KILOMÉTRIQUE]]-Carburant61518212433364851545760636645697578818487909699102105108111114117120123126129132135138141144147150153156159162165168171174177180183186189192195198[[#This Row],[KILOMÉTRAGE PRÉC.]],"")</f>
        <v>310</v>
      </c>
      <c r="H22" s="18">
        <f>IFERROR(Carburant61518212433364851545760636645697578818487909699102105108111114117120123126129132135138141144147150153156159162165168171174177180183186189192195198[[#This Row],[KM EFFECTUE]]/Carburant61518212433364851545760636645697578818487909699102105108111114117120123126129132135138141144147150153156159162165168171174177180183186189192195198[[#This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IFERROR(MAX(KilométrageDébut,IF(Carburant61518212433364851545760636645697578818487909699102105108111114117120123126129132135138141144147150153156159162165168171174177180183186189192195198[COMPTEUR KILOMÉTRIQUE]&lt;Carburant61518212433364851545760636645697578818487909699102105108111114117120123126129132135138141144147150153156159162165168171174177180183186189192195198[[#This Row],[COMPTEUR KILOMÉTRIQUE]],Carburant61518212433364851545760636645697578818487909699102105108111114117120123126129132135138141144147150153156159162165168171174177180183186189192195198[COMPTEUR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IFERROR(Carburant61518212433364851545760636645697578818487909699102105108111114117120123126129132135138141144147150153156159162165168171174177180183186189192195198[[#This Row],[COMPTEUR KILOMÉTRIQUE]]-Carburant61518212433364851545760636645697578818487909699102105108111114117120123126129132135138141144147150153156159162165168171174177180183186189192195198[[#This Row],[KILOMÉTRAGE PRÉC.]],"")</f>
        <v>286</v>
      </c>
      <c r="H23" s="18">
        <f>IFERROR(Carburant61518212433364851545760636645697578818487909699102105108111114117120123126129132135138141144147150153156159162165168171174177180183186189192195198[[#This Row],[KM EFFECTUE]]/Carburant61518212433364851545760636645697578818487909699102105108111114117120123126129132135138141144147150153156159162165168171174177180183186189192195198[[#This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096D5-1ADA-4890-83DB-764E395069A8}">
  <sheetPr>
    <tabColor theme="4"/>
    <pageSetUpPr autoPageBreaks="0" fitToPage="1"/>
  </sheetPr>
  <dimension ref="B2:N42"/>
  <sheetViews>
    <sheetView showGridLines="0" zoomScale="70" zoomScaleNormal="70" workbookViewId="0">
      <selection activeCell="X14" sqref="X14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IFERROR(MAX(KilométrageDébut,IF(Carburant61518212433364851545760636645697578818487909699102105108111114117120123126129132135138141144147150153156159162165168171174177180183186189192195198201[COMPTEUR KILOMÉTRIQUE]&lt;Carburant61518212433364851545760636645697578818487909699102105108111114117120123126129132135138141144147150153156159162165168171174177180183186189192195198201[[#This Row],[COMPTEUR KILOMÉTRIQUE]],Carburant61518212433364851545760636645697578818487909699102105108111114117120123126129132135138141144147150153156159162165168171174177180183186189192195198201[COMPTEUR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IFERROR(Carburant61518212433364851545760636645697578818487909699102105108111114117120123126129132135138141144147150153156159162165168171174177180183186189192195198201[[#This Row],[COMPTEUR KILOMÉTRIQUE]]-Carburant61518212433364851545760636645697578818487909699102105108111114117120123126129132135138141144147150153156159162165168171174177180183186189192195198201[[#This Row],[KILOMÉTRAGE PRÉC.]],"")</f>
        <v>304</v>
      </c>
      <c r="H21" s="18">
        <f>IFERROR(Carburant61518212433364851545760636645697578818487909699102105108111114117120123126129132135138141144147150153156159162165168171174177180183186189192195198201[[#This Row],[KM EFFECTUE]]/Carburant61518212433364851545760636645697578818487909699102105108111114117120123126129132135138141144147150153156159162165168171174177180183186189192195198201[[#This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IFERROR(MAX(KilométrageDébut,IF(Carburant61518212433364851545760636645697578818487909699102105108111114117120123126129132135138141144147150153156159162165168171174177180183186189192195198201[COMPTEUR KILOMÉTRIQUE]&lt;Carburant61518212433364851545760636645697578818487909699102105108111114117120123126129132135138141144147150153156159162165168171174177180183186189192195198201[[#This Row],[COMPTEUR KILOMÉTRIQUE]],Carburant61518212433364851545760636645697578818487909699102105108111114117120123126129132135138141144147150153156159162165168171174177180183186189192195198201[COMPTEUR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IFERROR(Carburant61518212433364851545760636645697578818487909699102105108111114117120123126129132135138141144147150153156159162165168171174177180183186189192195198201[[#This Row],[COMPTEUR KILOMÉTRIQUE]]-Carburant61518212433364851545760636645697578818487909699102105108111114117120123126129132135138141144147150153156159162165168171174177180183186189192195198201[[#This Row],[KILOMÉTRAGE PRÉC.]],"")</f>
        <v>310</v>
      </c>
      <c r="H22" s="18">
        <f>IFERROR(Carburant61518212433364851545760636645697578818487909699102105108111114117120123126129132135138141144147150153156159162165168171174177180183186189192195198201[[#This Row],[KM EFFECTUE]]/Carburant61518212433364851545760636645697578818487909699102105108111114117120123126129132135138141144147150153156159162165168171174177180183186189192195198201[[#This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IFERROR(MAX(KilométrageDébut,IF(Carburant61518212433364851545760636645697578818487909699102105108111114117120123126129132135138141144147150153156159162165168171174177180183186189192195198201[COMPTEUR KILOMÉTRIQUE]&lt;Carburant61518212433364851545760636645697578818487909699102105108111114117120123126129132135138141144147150153156159162165168171174177180183186189192195198201[[#This Row],[COMPTEUR KILOMÉTRIQUE]],Carburant61518212433364851545760636645697578818487909699102105108111114117120123126129132135138141144147150153156159162165168171174177180183186189192195198201[COMPTEUR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IFERROR(Carburant61518212433364851545760636645697578818487909699102105108111114117120123126129132135138141144147150153156159162165168171174177180183186189192195198201[[#This Row],[COMPTEUR KILOMÉTRIQUE]]-Carburant61518212433364851545760636645697578818487909699102105108111114117120123126129132135138141144147150153156159162165168171174177180183186189192195198201[[#This Row],[KILOMÉTRAGE PRÉC.]],"")</f>
        <v>286</v>
      </c>
      <c r="H23" s="18">
        <f>IFERROR(Carburant61518212433364851545760636645697578818487909699102105108111114117120123126129132135138141144147150153156159162165168171174177180183186189192195198201[[#This Row],[KM EFFECTUE]]/Carburant61518212433364851545760636645697578818487909699102105108111114117120123126129132135138141144147150153156159162165168171174177180183186189192195198201[[#This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94604-B641-4332-AFFD-49C482C93CD3}">
  <sheetPr>
    <tabColor theme="4"/>
    <pageSetUpPr autoPageBreaks="0" fitToPage="1"/>
  </sheetPr>
  <dimension ref="B2:N42"/>
  <sheetViews>
    <sheetView showGridLines="0" zoomScale="70" zoomScaleNormal="70" workbookViewId="0">
      <selection activeCell="Y19" sqref="Y19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SUM(Carburant61518212433364851545760636645697578818487909699102105108111114117120123126129132135138141144147150153156159162165168171174177180183186189192195198201216[KM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SUM(Carburant61518212433364851545760636645697578818487909699102105108111114117120123126129132135138141144147150153156159162165168171174177180183186189192195198201216[COÛT])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AVERAGE(Carburant61518212433364851545760636645697578818487909699102105108111114117120123126129132135138141144147150153156159162165168171174177180183186189192195198201216[LITRE(S)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SUM(Entretien51417202332354750535659626544687477808386899598101104107110113116119122125128131134137140143146149152155158161164167170173176179182185188191194197200215[COÛT])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SUM(Carburant61518212433364851545760636645697578818487909699102105108111114117120123126129132135138141144147150153156159162165168171174177180183186189192195198201216[LITRES])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SUM(Remboursements716192225343749525558616467467076798285889197100103106109112115118121124127130133136139142145148151154157160163166169172175178181184187190193196199202217[MONTANT])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IFERROR(MAX(KilométrageDébut,IF(Carburant61518212433364851545760636645697578818487909699102105108111114117120123126129132135138141144147150153156159162165168171174177180183186189192195198201216[COMPTEUR KILOMÉTRIQUE]&lt;Carburant61518212433364851545760636645697578818487909699102105108111114117120123126129132135138141144147150153156159162165168171174177180183186189192195198201216[[#This Row],[COMPTEUR KILOMÉTRIQUE]],Carburant61518212433364851545760636645697578818487909699102105108111114117120123126129132135138141144147150153156159162165168171174177180183186189192195198201216[COMPTEUR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IFERROR(Carburant61518212433364851545760636645697578818487909699102105108111114117120123126129132135138141144147150153156159162165168171174177180183186189192195198201216[[#This Row],[COMPTEUR KILOMÉTRIQUE]]-Carburant61518212433364851545760636645697578818487909699102105108111114117120123126129132135138141144147150153156159162165168171174177180183186189192195198201216[[#This Row],[KILOMÉTRAGE PRÉC.]],"")</f>
        <v>304</v>
      </c>
      <c r="H21" s="18">
        <f>IFERROR(Carburant61518212433364851545760636645697578818487909699102105108111114117120123126129132135138141144147150153156159162165168171174177180183186189192195198201216[[#This Row],[KM EFFECTUE]]/Carburant61518212433364851545760636645697578818487909699102105108111114117120123126129132135138141144147150153156159162165168171174177180183186189192195198201216[[#This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IFERROR(MAX(KilométrageDébut,IF(Carburant61518212433364851545760636645697578818487909699102105108111114117120123126129132135138141144147150153156159162165168171174177180183186189192195198201216[COMPTEUR KILOMÉTRIQUE]&lt;Carburant61518212433364851545760636645697578818487909699102105108111114117120123126129132135138141144147150153156159162165168171174177180183186189192195198201216[[#This Row],[COMPTEUR KILOMÉTRIQUE]],Carburant61518212433364851545760636645697578818487909699102105108111114117120123126129132135138141144147150153156159162165168171174177180183186189192195198201216[COMPTEUR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IFERROR(Carburant61518212433364851545760636645697578818487909699102105108111114117120123126129132135138141144147150153156159162165168171174177180183186189192195198201216[[#This Row],[COMPTEUR KILOMÉTRIQUE]]-Carburant61518212433364851545760636645697578818487909699102105108111114117120123126129132135138141144147150153156159162165168171174177180183186189192195198201216[[#This Row],[KILOMÉTRAGE PRÉC.]],"")</f>
        <v>310</v>
      </c>
      <c r="H22" s="18">
        <f>IFERROR(Carburant61518212433364851545760636645697578818487909699102105108111114117120123126129132135138141144147150153156159162165168171174177180183186189192195198201216[[#This Row],[KM EFFECTUE]]/Carburant61518212433364851545760636645697578818487909699102105108111114117120123126129132135138141144147150153156159162165168171174177180183186189192195198201216[[#This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IFERROR(MAX(KilométrageDébut,IF(Carburant61518212433364851545760636645697578818487909699102105108111114117120123126129132135138141144147150153156159162165168171174177180183186189192195198201216[COMPTEUR KILOMÉTRIQUE]&lt;Carburant61518212433364851545760636645697578818487909699102105108111114117120123126129132135138141144147150153156159162165168171174177180183186189192195198201216[[#This Row],[COMPTEUR KILOMÉTRIQUE]],Carburant61518212433364851545760636645697578818487909699102105108111114117120123126129132135138141144147150153156159162165168171174177180183186189192195198201216[COMPTEUR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IFERROR(Carburant61518212433364851545760636645697578818487909699102105108111114117120123126129132135138141144147150153156159162165168171174177180183186189192195198201216[[#This Row],[COMPTEUR KILOMÉTRIQUE]]-Carburant61518212433364851545760636645697578818487909699102105108111114117120123126129132135138141144147150153156159162165168171174177180183186189192195198201216[[#This Row],[KILOMÉTRAGE PRÉC.]],"")</f>
        <v>286</v>
      </c>
      <c r="H23" s="18">
        <f>IFERROR(Carburant61518212433364851545760636645697578818487909699102105108111114117120123126129132135138141144147150153156159162165168171174177180183186189192195198201216[[#This Row],[KM EFFECTUE]]/Carburant61518212433364851545760636645697578818487909699102105108111114117120123126129132135138141144147150153156159162165168171174177180183186189192195198201216[[#This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06193-6C39-4104-898A-6F3E34AFD3DE}">
  <sheetPr>
    <tabColor theme="4"/>
    <pageSetUpPr autoPageBreaks="0" fitToPage="1"/>
  </sheetPr>
  <dimension ref="B2:N42"/>
  <sheetViews>
    <sheetView showGridLines="0" zoomScale="70" zoomScaleNormal="70" workbookViewId="0">
      <selection activeCell="R34" sqref="R34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IFERROR(MAX(KilométrageDébut,IF(Carburant61518212433364851545760636645697578818487909699102105108111114117120123126129132135138141144147150153156159162165168171174177180183186189192195198201204[COMPTEUR KILOMÉTRIQUE]&lt;Carburant61518212433364851545760636645697578818487909699102105108111114117120123126129132135138141144147150153156159162165168171174177180183186189192195198201204[[#This Row],[COMPTEUR KILOMÉTRIQUE]],Carburant61518212433364851545760636645697578818487909699102105108111114117120123126129132135138141144147150153156159162165168171174177180183186189192195198201204[COMPTEUR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IFERROR(Carburant61518212433364851545760636645697578818487909699102105108111114117120123126129132135138141144147150153156159162165168171174177180183186189192195198201204[[#This Row],[COMPTEUR KILOMÉTRIQUE]]-Carburant61518212433364851545760636645697578818487909699102105108111114117120123126129132135138141144147150153156159162165168171174177180183186189192195198201204[[#This Row],[KILOMÉTRAGE PRÉC.]],"")</f>
        <v>304</v>
      </c>
      <c r="H21" s="18">
        <f>IFERROR(Carburant61518212433364851545760636645697578818487909699102105108111114117120123126129132135138141144147150153156159162165168171174177180183186189192195198201204[[#This Row],[KM EFFECTUE]]/Carburant61518212433364851545760636645697578818487909699102105108111114117120123126129132135138141144147150153156159162165168171174177180183186189192195198201204[[#This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IFERROR(MAX(KilométrageDébut,IF(Carburant61518212433364851545760636645697578818487909699102105108111114117120123126129132135138141144147150153156159162165168171174177180183186189192195198201204[COMPTEUR KILOMÉTRIQUE]&lt;Carburant61518212433364851545760636645697578818487909699102105108111114117120123126129132135138141144147150153156159162165168171174177180183186189192195198201204[[#This Row],[COMPTEUR KILOMÉTRIQUE]],Carburant61518212433364851545760636645697578818487909699102105108111114117120123126129132135138141144147150153156159162165168171174177180183186189192195198201204[COMPTEUR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IFERROR(Carburant61518212433364851545760636645697578818487909699102105108111114117120123126129132135138141144147150153156159162165168171174177180183186189192195198201204[[#This Row],[COMPTEUR KILOMÉTRIQUE]]-Carburant61518212433364851545760636645697578818487909699102105108111114117120123126129132135138141144147150153156159162165168171174177180183186189192195198201204[[#This Row],[KILOMÉTRAGE PRÉC.]],"")</f>
        <v>310</v>
      </c>
      <c r="H22" s="18">
        <f>IFERROR(Carburant61518212433364851545760636645697578818487909699102105108111114117120123126129132135138141144147150153156159162165168171174177180183186189192195198201204[[#This Row],[KM EFFECTUE]]/Carburant61518212433364851545760636645697578818487909699102105108111114117120123126129132135138141144147150153156159162165168171174177180183186189192195198201204[[#This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IFERROR(MAX(KilométrageDébut,IF(Carburant61518212433364851545760636645697578818487909699102105108111114117120123126129132135138141144147150153156159162165168171174177180183186189192195198201204[COMPTEUR KILOMÉTRIQUE]&lt;Carburant61518212433364851545760636645697578818487909699102105108111114117120123126129132135138141144147150153156159162165168171174177180183186189192195198201204[[#This Row],[COMPTEUR KILOMÉTRIQUE]],Carburant61518212433364851545760636645697578818487909699102105108111114117120123126129132135138141144147150153156159162165168171174177180183186189192195198201204[COMPTEUR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IFERROR(Carburant61518212433364851545760636645697578818487909699102105108111114117120123126129132135138141144147150153156159162165168171174177180183186189192195198201204[[#This Row],[COMPTEUR KILOMÉTRIQUE]]-Carburant61518212433364851545760636645697578818487909699102105108111114117120123126129132135138141144147150153156159162165168171174177180183186189192195198201204[[#This Row],[KILOMÉTRAGE PRÉC.]],"")</f>
        <v>286</v>
      </c>
      <c r="H23" s="18">
        <f>IFERROR(Carburant61518212433364851545760636645697578818487909699102105108111114117120123126129132135138141144147150153156159162165168171174177180183186189192195198201204[[#This Row],[KM EFFECTUE]]/Carburant61518212433364851545760636645697578818487909699102105108111114117120123126129132135138141144147150153156159162165168171174177180183186189192195198201204[[#This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CEC7-2B7E-4747-8252-2AD8A401D3BF}">
  <sheetPr>
    <tabColor theme="4"/>
    <pageSetUpPr autoPageBreaks="0" fitToPage="1"/>
  </sheetPr>
  <dimension ref="B2:N42"/>
  <sheetViews>
    <sheetView showGridLines="0" zoomScale="70" zoomScaleNormal="70" workbookViewId="0">
      <selection activeCell="R34" sqref="R34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IFERROR(MAX(KilométrageDébut,IF(Carburant61518212433364851545760636645697578818487909699102105108111114117120123126129132135138141144147150153156159162165168171174177180183186189192195198201204207[COMPTEUR KILOMÉTRIQUE]&lt;Carburant61518212433364851545760636645697578818487909699102105108111114117120123126129132135138141144147150153156159162165168171174177180183186189192195198201204207[[#This Row],[COMPTEUR KILOMÉTRIQUE]],Carburant61518212433364851545760636645697578818487909699102105108111114117120123126129132135138141144147150153156159162165168171174177180183186189192195198201204207[COMPTEUR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IFERROR(Carburant61518212433364851545760636645697578818487909699102105108111114117120123126129132135138141144147150153156159162165168171174177180183186189192195198201204207[[#This Row],[COMPTEUR KILOMÉTRIQUE]]-Carburant61518212433364851545760636645697578818487909699102105108111114117120123126129132135138141144147150153156159162165168171174177180183186189192195198201204207[[#This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IFERROR(Carburant61518212433364851545760636645697578818487909699102105108111114117120123126129132135138141144147150153156159162165168171174177180183186189192195198201204207[[#This Row],[KM EFFECTUE]]/Carburant61518212433364851545760636645697578818487909699102105108111114117120123126129132135138141144147150153156159162165168171174177180183186189192195198201204207[[#This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IFERROR(MAX(KilométrageDébut,IF(Carburant61518212433364851545760636645697578818487909699102105108111114117120123126129132135138141144147150153156159162165168171174177180183186189192195198201204207[COMPTEUR KILOMÉTRIQUE]&lt;Carburant61518212433364851545760636645697578818487909699102105108111114117120123126129132135138141144147150153156159162165168171174177180183186189192195198201204207[[#This Row],[COMPTEUR KILOMÉTRIQUE]],Carburant61518212433364851545760636645697578818487909699102105108111114117120123126129132135138141144147150153156159162165168171174177180183186189192195198201204207[COMPTEUR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IFERROR(Carburant61518212433364851545760636645697578818487909699102105108111114117120123126129132135138141144147150153156159162165168171174177180183186189192195198201204207[[#This Row],[COMPTEUR KILOMÉTRIQUE]]-Carburant61518212433364851545760636645697578818487909699102105108111114117120123126129132135138141144147150153156159162165168171174177180183186189192195198201204207[[#This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IFERROR(Carburant61518212433364851545760636645697578818487909699102105108111114117120123126129132135138141144147150153156159162165168171174177180183186189192195198201204207[[#This Row],[KM EFFECTUE]]/Carburant61518212433364851545760636645697578818487909699102105108111114117120123126129132135138141144147150153156159162165168171174177180183186189192195198201204207[[#This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IFERROR(MAX(KilométrageDébut,IF(Carburant61518212433364851545760636645697578818487909699102105108111114117120123126129132135138141144147150153156159162165168171174177180183186189192195198201204207[COMPTEUR KILOMÉTRIQUE]&lt;Carburant61518212433364851545760636645697578818487909699102105108111114117120123126129132135138141144147150153156159162165168171174177180183186189192195198201204207[[#This Row],[COMPTEUR KILOMÉTRIQUE]],Carburant61518212433364851545760636645697578818487909699102105108111114117120123126129132135138141144147150153156159162165168171174177180183186189192195198201204207[COMPTEUR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IFERROR(Carburant61518212433364851545760636645697578818487909699102105108111114117120123126129132135138141144147150153156159162165168171174177180183186189192195198201204207[[#This Row],[COMPTEUR KILOMÉTRIQUE]]-Carburant61518212433364851545760636645697578818487909699102105108111114117120123126129132135138141144147150153156159162165168171174177180183186189192195198201204207[[#This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IFERROR(Carburant61518212433364851545760636645697578818487909699102105108111114117120123126129132135138141144147150153156159162165168171174177180183186189192195198201204207[[#This Row],[KM EFFECTUE]]/Carburant61518212433364851545760636645697578818487909699102105108111114117120123126129132135138141144147150153156159162165168171174177180183186189192195198201204207[[#This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0862F-F075-4379-AE27-BFB64E81FB65}">
  <sheetPr>
    <tabColor theme="4"/>
    <pageSetUpPr autoPageBreaks="0" fitToPage="1"/>
  </sheetPr>
  <dimension ref="B2:N42"/>
  <sheetViews>
    <sheetView showGridLines="0" zoomScale="70" zoomScaleNormal="70" workbookViewId="0">
      <selection activeCell="R34" sqref="R34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IFERROR(MAX(KilométrageDébut,IF(Carburant61518212433364851545760636645697578818487909699102105108111114117120123126129132135138141144147150153156159162165168171174177180183186189192195198201204207210[COMPTEUR KILOMÉTRIQUE]&lt;Carburant61518212433364851545760636645697578818487909699102105108111114117120123126129132135138141144147150153156159162165168171174177180183186189192195198201204207210[[#This Row],[COMPTEUR KILOMÉTRIQUE]],Carburant61518212433364851545760636645697578818487909699102105108111114117120123126129132135138141144147150153156159162165168171174177180183186189192195198201204207210[COMPTEUR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IFERROR(Carburant61518212433364851545760636645697578818487909699102105108111114117120123126129132135138141144147150153156159162165168171174177180183186189192195198201204207210[[#This Row],[COMPTEUR KILOMÉTRIQUE]]-Carburant61518212433364851545760636645697578818487909699102105108111114117120123126129132135138141144147150153156159162165168171174177180183186189192195198201204207210[[#This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IFERROR(Carburant61518212433364851545760636645697578818487909699102105108111114117120123126129132135138141144147150153156159162165168171174177180183186189192195198201204207210[[#This Row],[KM EFFECTUE]]/Carburant61518212433364851545760636645697578818487909699102105108111114117120123126129132135138141144147150153156159162165168171174177180183186189192195198201204207210[[#This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IFERROR(MAX(KilométrageDébut,IF(Carburant61518212433364851545760636645697578818487909699102105108111114117120123126129132135138141144147150153156159162165168171174177180183186189192195198201204207210[COMPTEUR KILOMÉTRIQUE]&lt;Carburant61518212433364851545760636645697578818487909699102105108111114117120123126129132135138141144147150153156159162165168171174177180183186189192195198201204207210[[#This Row],[COMPTEUR KILOMÉTRIQUE]],Carburant61518212433364851545760636645697578818487909699102105108111114117120123126129132135138141144147150153156159162165168171174177180183186189192195198201204207210[COMPTEUR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IFERROR(Carburant61518212433364851545760636645697578818487909699102105108111114117120123126129132135138141144147150153156159162165168171174177180183186189192195198201204207210[[#This Row],[COMPTEUR KILOMÉTRIQUE]]-Carburant61518212433364851545760636645697578818487909699102105108111114117120123126129132135138141144147150153156159162165168171174177180183186189192195198201204207210[[#This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IFERROR(Carburant61518212433364851545760636645697578818487909699102105108111114117120123126129132135138141144147150153156159162165168171174177180183186189192195198201204207210[[#This Row],[KM EFFECTUE]]/Carburant61518212433364851545760636645697578818487909699102105108111114117120123126129132135138141144147150153156159162165168171174177180183186189192195198201204207210[[#This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IFERROR(MAX(KilométrageDébut,IF(Carburant61518212433364851545760636645697578818487909699102105108111114117120123126129132135138141144147150153156159162165168171174177180183186189192195198201204207210[COMPTEUR KILOMÉTRIQUE]&lt;Carburant61518212433364851545760636645697578818487909699102105108111114117120123126129132135138141144147150153156159162165168171174177180183186189192195198201204207210[[#This Row],[COMPTEUR KILOMÉTRIQUE]],Carburant61518212433364851545760636645697578818487909699102105108111114117120123126129132135138141144147150153156159162165168171174177180183186189192195198201204207210[COMPTEUR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IFERROR(Carburant61518212433364851545760636645697578818487909699102105108111114117120123126129132135138141144147150153156159162165168171174177180183186189192195198201204207210[[#This Row],[COMPTEUR KILOMÉTRIQUE]]-Carburant61518212433364851545760636645697578818487909699102105108111114117120123126129132135138141144147150153156159162165168171174177180183186189192195198201204207210[[#This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IFERROR(Carburant61518212433364851545760636645697578818487909699102105108111114117120123126129132135138141144147150153156159162165168171174177180183186189192195198201204207210[[#This Row],[KM EFFECTUE]]/Carburant61518212433364851545760636645697578818487909699102105108111114117120123126129132135138141144147150153156159162165168171174177180183186189192195198201204207210[[#This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8E7D-5ACB-4D95-9945-D8C9AF6AFF0A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IFERROR(MAX(KilométrageDébut,IF(Carburant61518212433364851545760636645697578818487909699102105108111114117120123126129132135138141144147150153156159162165168171174177180183186189192195198201204207210213[COMPTEUR KILOMÉTRIQUE]&lt;Carburant61518212433364851545760636645697578818487909699102105108111114117120123126129132135138141144147150153156159162165168171174177180183186189192195198201204207210213[[#This Row],[COMPTEUR KILOMÉTRIQUE]],Carburant61518212433364851545760636645697578818487909699102105108111114117120123126129132135138141144147150153156159162165168171174177180183186189192195198201204207210213[COMPTEUR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IFERROR(Carburant61518212433364851545760636645697578818487909699102105108111114117120123126129132135138141144147150153156159162165168171174177180183186189192195198201204207210213[[#This Row],[COMPTEUR KILOMÉTRIQUE]]-Carburant61518212433364851545760636645697578818487909699102105108111114117120123126129132135138141144147150153156159162165168171174177180183186189192195198201204207210213[[#This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IFERROR(Carburant61518212433364851545760636645697578818487909699102105108111114117120123126129132135138141144147150153156159162165168171174177180183186189192195198201204207210213[[#This Row],[KM EFFECTUE]]/Carburant61518212433364851545760636645697578818487909699102105108111114117120123126129132135138141144147150153156159162165168171174177180183186189192195198201204207210213[[#This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IFERROR(MAX(KilométrageDébut,IF(Carburant61518212433364851545760636645697578818487909699102105108111114117120123126129132135138141144147150153156159162165168171174177180183186189192195198201204207210213[COMPTEUR KILOMÉTRIQUE]&lt;Carburant61518212433364851545760636645697578818487909699102105108111114117120123126129132135138141144147150153156159162165168171174177180183186189192195198201204207210213[[#This Row],[COMPTEUR KILOMÉTRIQUE]],Carburant61518212433364851545760636645697578818487909699102105108111114117120123126129132135138141144147150153156159162165168171174177180183186189192195198201204207210213[COMPTEUR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IFERROR(Carburant61518212433364851545760636645697578818487909699102105108111114117120123126129132135138141144147150153156159162165168171174177180183186189192195198201204207210213[[#This Row],[COMPTEUR KILOMÉTRIQUE]]-Carburant61518212433364851545760636645697578818487909699102105108111114117120123126129132135138141144147150153156159162165168171174177180183186189192195198201204207210213[[#This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IFERROR(Carburant61518212433364851545760636645697578818487909699102105108111114117120123126129132135138141144147150153156159162165168171174177180183186189192195198201204207210213[[#This Row],[KM EFFECTUE]]/Carburant61518212433364851545760636645697578818487909699102105108111114117120123126129132135138141144147150153156159162165168171174177180183186189192195198201204207210213[[#This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IFERROR(MAX(KilométrageDébut,IF(Carburant61518212433364851545760636645697578818487909699102105108111114117120123126129132135138141144147150153156159162165168171174177180183186189192195198201204207210213[COMPTEUR KILOMÉTRIQUE]&lt;Carburant61518212433364851545760636645697578818487909699102105108111114117120123126129132135138141144147150153156159162165168171174177180183186189192195198201204207210213[[#This Row],[COMPTEUR KILOMÉTRIQUE]],Carburant61518212433364851545760636645697578818487909699102105108111114117120123126129132135138141144147150153156159162165168171174177180183186189192195198201204207210213[COMPTEUR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IFERROR(Carburant61518212433364851545760636645697578818487909699102105108111114117120123126129132135138141144147150153156159162165168171174177180183186189192195198201204207210213[[#This Row],[COMPTEUR KILOMÉTRIQUE]]-Carburant61518212433364851545760636645697578818487909699102105108111114117120123126129132135138141144147150153156159162165168171174177180183186189192195198201204207210213[[#This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IFERROR(Carburant61518212433364851545760636645697578818487909699102105108111114117120123126129132135138141144147150153156159162165168171174177180183186189192195198201204207210213[[#This Row],[KM EFFECTUE]]/Carburant61518212433364851545760636645697578818487909699102105108111114117120123126129132135138141144147150153156159162165168171174177180183186189192195198201204207210213[[#This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57A1A-D724-4BB3-9D7E-526795DF4675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IFERROR(MAX(KilométrageDébut,IF(Carburant61518212433364851545760636645697578818487909699102105108111114117120123126129132135138141144147150153156159162165168171174177180183186189192195198201204207210213219[COMPTEUR KILOMÉTRIQUE]&lt;Carburant61518212433364851545760636645697578818487909699102105108111114117120123126129132135138141144147150153156159162165168171174177180183186189192195198201204207210213219[[#This Row],[COMPTEUR KILOMÉTRIQUE]],Carburant61518212433364851545760636645697578818487909699102105108111114117120123126129132135138141144147150153156159162165168171174177180183186189192195198201204207210213219[COMPTEUR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IFERROR(Carburant61518212433364851545760636645697578818487909699102105108111114117120123126129132135138141144147150153156159162165168171174177180183186189192195198201204207210213219[[#This Row],[COMPTEUR KILOMÉTRIQUE]]-Carburant61518212433364851545760636645697578818487909699102105108111114117120123126129132135138141144147150153156159162165168171174177180183186189192195198201204207210213219[[#This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IFERROR(Carburant61518212433364851545760636645697578818487909699102105108111114117120123126129132135138141144147150153156159162165168171174177180183186189192195198201204207210213219[[#This Row],[KM EFFECTUE]]/Carburant61518212433364851545760636645697578818487909699102105108111114117120123126129132135138141144147150153156159162165168171174177180183186189192195198201204207210213219[[#This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IFERROR(MAX(KilométrageDébut,IF(Carburant61518212433364851545760636645697578818487909699102105108111114117120123126129132135138141144147150153156159162165168171174177180183186189192195198201204207210213219[COMPTEUR KILOMÉTRIQUE]&lt;Carburant61518212433364851545760636645697578818487909699102105108111114117120123126129132135138141144147150153156159162165168171174177180183186189192195198201204207210213219[[#This Row],[COMPTEUR KILOMÉTRIQUE]],Carburant61518212433364851545760636645697578818487909699102105108111114117120123126129132135138141144147150153156159162165168171174177180183186189192195198201204207210213219[COMPTEUR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IFERROR(Carburant61518212433364851545760636645697578818487909699102105108111114117120123126129132135138141144147150153156159162165168171174177180183186189192195198201204207210213219[[#This Row],[COMPTEUR KILOMÉTRIQUE]]-Carburant61518212433364851545760636645697578818487909699102105108111114117120123126129132135138141144147150153156159162165168171174177180183186189192195198201204207210213219[[#This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IFERROR(Carburant61518212433364851545760636645697578818487909699102105108111114117120123126129132135138141144147150153156159162165168171174177180183186189192195198201204207210213219[[#This Row],[KM EFFECTUE]]/Carburant61518212433364851545760636645697578818487909699102105108111114117120123126129132135138141144147150153156159162165168171174177180183186189192195198201204207210213219[[#This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IFERROR(MAX(KilométrageDébut,IF(Carburant61518212433364851545760636645697578818487909699102105108111114117120123126129132135138141144147150153156159162165168171174177180183186189192195198201204207210213219[COMPTEUR KILOMÉTRIQUE]&lt;Carburant61518212433364851545760636645697578818487909699102105108111114117120123126129132135138141144147150153156159162165168171174177180183186189192195198201204207210213219[[#This Row],[COMPTEUR KILOMÉTRIQUE]],Carburant61518212433364851545760636645697578818487909699102105108111114117120123126129132135138141144147150153156159162165168171174177180183186189192195198201204207210213219[COMPTEUR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IFERROR(Carburant61518212433364851545760636645697578818487909699102105108111114117120123126129132135138141144147150153156159162165168171174177180183186189192195198201204207210213219[[#This Row],[COMPTEUR KILOMÉTRIQUE]]-Carburant61518212433364851545760636645697578818487909699102105108111114117120123126129132135138141144147150153156159162165168171174177180183186189192195198201204207210213219[[#This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IFERROR(Carburant61518212433364851545760636645697578818487909699102105108111114117120123126129132135138141144147150153156159162165168171174177180183186189192195198201204207210213219[[#This Row],[KM EFFECTUE]]/Carburant61518212433364851545760636645697578818487909699102105108111114117120123126129132135138141144147150153156159162165168171174177180183186189192195198201204207210213219[[#This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4B340-7342-43CF-9B08-2A83837C956B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IFERROR(MAX(KilométrageDébut,IF(Carburant61518212433364851545760636645697578818487909699102105108111114117120123126129132135138141144147150153156159162165168171174177180183186189192195198201204207210213219222[COMPTEUR KILOMÉTRIQUE]&lt;Carburant61518212433364851545760636645697578818487909699102105108111114117120123126129132135138141144147150153156159162165168171174177180183186189192195198201204207210213219222[[#This Row],[COMPTEUR KILOMÉTRIQUE]],Carburant61518212433364851545760636645697578818487909699102105108111114117120123126129132135138141144147150153156159162165168171174177180183186189192195198201204207210213219222[COMPTEUR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IFERROR(Carburant61518212433364851545760636645697578818487909699102105108111114117120123126129132135138141144147150153156159162165168171174177180183186189192195198201204207210213219222[[#This Row],[COMPTEUR KILOMÉTRIQUE]]-Carburant61518212433364851545760636645697578818487909699102105108111114117120123126129132135138141144147150153156159162165168171174177180183186189192195198201204207210213219222[[#This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IFERROR(Carburant61518212433364851545760636645697578818487909699102105108111114117120123126129132135138141144147150153156159162165168171174177180183186189192195198201204207210213219222[[#This Row],[KM EFFECTUE]]/Carburant61518212433364851545760636645697578818487909699102105108111114117120123126129132135138141144147150153156159162165168171174177180183186189192195198201204207210213219222[[#This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IFERROR(MAX(KilométrageDébut,IF(Carburant61518212433364851545760636645697578818487909699102105108111114117120123126129132135138141144147150153156159162165168171174177180183186189192195198201204207210213219222[COMPTEUR KILOMÉTRIQUE]&lt;Carburant61518212433364851545760636645697578818487909699102105108111114117120123126129132135138141144147150153156159162165168171174177180183186189192195198201204207210213219222[[#This Row],[COMPTEUR KILOMÉTRIQUE]],Carburant61518212433364851545760636645697578818487909699102105108111114117120123126129132135138141144147150153156159162165168171174177180183186189192195198201204207210213219222[COMPTEUR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IFERROR(Carburant61518212433364851545760636645697578818487909699102105108111114117120123126129132135138141144147150153156159162165168171174177180183186189192195198201204207210213219222[[#This Row],[COMPTEUR KILOMÉTRIQUE]]-Carburant61518212433364851545760636645697578818487909699102105108111114117120123126129132135138141144147150153156159162165168171174177180183186189192195198201204207210213219222[[#This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IFERROR(Carburant61518212433364851545760636645697578818487909699102105108111114117120123126129132135138141144147150153156159162165168171174177180183186189192195198201204207210213219222[[#This Row],[KM EFFECTUE]]/Carburant61518212433364851545760636645697578818487909699102105108111114117120123126129132135138141144147150153156159162165168171174177180183186189192195198201204207210213219222[[#This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IFERROR(MAX(KilométrageDébut,IF(Carburant61518212433364851545760636645697578818487909699102105108111114117120123126129132135138141144147150153156159162165168171174177180183186189192195198201204207210213219222[COMPTEUR KILOMÉTRIQUE]&lt;Carburant61518212433364851545760636645697578818487909699102105108111114117120123126129132135138141144147150153156159162165168171174177180183186189192195198201204207210213219222[[#This Row],[COMPTEUR KILOMÉTRIQUE]],Carburant61518212433364851545760636645697578818487909699102105108111114117120123126129132135138141144147150153156159162165168171174177180183186189192195198201204207210213219222[COMPTEUR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IFERROR(Carburant61518212433364851545760636645697578818487909699102105108111114117120123126129132135138141144147150153156159162165168171174177180183186189192195198201204207210213219222[[#This Row],[COMPTEUR KILOMÉTRIQUE]]-Carburant61518212433364851545760636645697578818487909699102105108111114117120123126129132135138141144147150153156159162165168171174177180183186189192195198201204207210213219222[[#This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IFERROR(Carburant61518212433364851545760636645697578818487909699102105108111114117120123126129132135138141144147150153156159162165168171174177180183186189192195198201204207210213219222[[#This Row],[KM EFFECTUE]]/Carburant61518212433364851545760636645697578818487909699102105108111114117120123126129132135138141144147150153156159162165168171174177180183186189192195198201204207210213219222[[#This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F93E2-DBCC-468C-B659-04B652087536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IFERROR(MAX(KilométrageDébut,IF(Carburant61518212433364851545760636645697578818487909699102105108111114117120123126129132135138141144147150153156159162165168171174177180183186189192195198201204207210213219222225[COMPTEUR KILOMÉTRIQUE]&lt;Carburant61518212433364851545760636645697578818487909699102105108111114117120123126129132135138141144147150153156159162165168171174177180183186189192195198201204207210213219222225[[#This Row],[COMPTEUR KILOMÉTRIQUE]],Carburant61518212433364851545760636645697578818487909699102105108111114117120123126129132135138141144147150153156159162165168171174177180183186189192195198201204207210213219222225[COMPTEUR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IFERROR(Carburant61518212433364851545760636645697578818487909699102105108111114117120123126129132135138141144147150153156159162165168171174177180183186189192195198201204207210213219222225[[#This Row],[COMPTEUR KILOMÉTRIQUE]]-Carburant61518212433364851545760636645697578818487909699102105108111114117120123126129132135138141144147150153156159162165168171174177180183186189192195198201204207210213219222225[[#This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IFERROR(Carburant61518212433364851545760636645697578818487909699102105108111114117120123126129132135138141144147150153156159162165168171174177180183186189192195198201204207210213219222225[[#This Row],[KM EFFECTUE]]/Carburant61518212433364851545760636645697578818487909699102105108111114117120123126129132135138141144147150153156159162165168171174177180183186189192195198201204207210213219222225[[#This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IFERROR(MAX(KilométrageDébut,IF(Carburant61518212433364851545760636645697578818487909699102105108111114117120123126129132135138141144147150153156159162165168171174177180183186189192195198201204207210213219222225[COMPTEUR KILOMÉTRIQUE]&lt;Carburant61518212433364851545760636645697578818487909699102105108111114117120123126129132135138141144147150153156159162165168171174177180183186189192195198201204207210213219222225[[#This Row],[COMPTEUR KILOMÉTRIQUE]],Carburant61518212433364851545760636645697578818487909699102105108111114117120123126129132135138141144147150153156159162165168171174177180183186189192195198201204207210213219222225[COMPTEUR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IFERROR(Carburant61518212433364851545760636645697578818487909699102105108111114117120123126129132135138141144147150153156159162165168171174177180183186189192195198201204207210213219222225[[#This Row],[COMPTEUR KILOMÉTRIQUE]]-Carburant61518212433364851545760636645697578818487909699102105108111114117120123126129132135138141144147150153156159162165168171174177180183186189192195198201204207210213219222225[[#This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IFERROR(Carburant61518212433364851545760636645697578818487909699102105108111114117120123126129132135138141144147150153156159162165168171174177180183186189192195198201204207210213219222225[[#This Row],[KM EFFECTUE]]/Carburant61518212433364851545760636645697578818487909699102105108111114117120123126129132135138141144147150153156159162165168171174177180183186189192195198201204207210213219222225[[#This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IFERROR(MAX(KilométrageDébut,IF(Carburant61518212433364851545760636645697578818487909699102105108111114117120123126129132135138141144147150153156159162165168171174177180183186189192195198201204207210213219222225[COMPTEUR KILOMÉTRIQUE]&lt;Carburant61518212433364851545760636645697578818487909699102105108111114117120123126129132135138141144147150153156159162165168171174177180183186189192195198201204207210213219222225[[#This Row],[COMPTEUR KILOMÉTRIQUE]],Carburant61518212433364851545760636645697578818487909699102105108111114117120123126129132135138141144147150153156159162165168171174177180183186189192195198201204207210213219222225[COMPTEUR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IFERROR(Carburant61518212433364851545760636645697578818487909699102105108111114117120123126129132135138141144147150153156159162165168171174177180183186189192195198201204207210213219222225[[#This Row],[COMPTEUR KILOMÉTRIQUE]]-Carburant61518212433364851545760636645697578818487909699102105108111114117120123126129132135138141144147150153156159162165168171174177180183186189192195198201204207210213219222225[[#This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IFERROR(Carburant61518212433364851545760636645697578818487909699102105108111114117120123126129132135138141144147150153156159162165168171174177180183186189192195198201204207210213219222225[[#This Row],[KM EFFECTUE]]/Carburant61518212433364851545760636645697578818487909699102105108111114117120123126129132135138141144147150153156159162165168171174177180183186189192195198201204207210213219222225[[#This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C66E-F089-4D1F-91EC-52E3339ACC1E}">
  <sheetPr>
    <tabColor theme="4"/>
    <pageSetUpPr autoPageBreaks="0" fitToPage="1"/>
  </sheetPr>
  <dimension ref="B2:N42"/>
  <sheetViews>
    <sheetView showGridLines="0" zoomScale="70" zoomScaleNormal="70" workbookViewId="0">
      <selection activeCell="S10" sqref="S10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SUM(Carburant9122742[KM EFFECTUE])</f>
        <v>900</v>
      </c>
      <c r="C7" s="865"/>
      <c r="D7" s="15"/>
      <c r="F7" s="15">
        <f>SUM(Carburant9122742[COÛT])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AVERAGE(Carburant9122742[LITRE(S) AUX 100])</f>
        <v>19.221288515406162</v>
      </c>
      <c r="C11" s="866"/>
      <c r="D11" s="15"/>
      <c r="F11" s="15">
        <f>SUM(Entretien8112641[COÛT])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SUM(Carburant9122742[LITRES])</f>
        <v>47</v>
      </c>
      <c r="C15" s="865"/>
      <c r="D15" s="15"/>
      <c r="F15" s="15">
        <f>SUM(Remboursements10132843[MONTANT])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IFERROR(MAX(KilométrageDébut,IF(Carburant9122742[COMPTEUR KILOMÉTRIQUE]&lt;Carburant9122742[[#This Row],[COMPTEUR KILOMÉTRIQUE]],Carburant9122742[COMPTEUR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IFERROR(Carburant9122742[[#This Row],[COMPTEUR KILOMÉTRIQUE]]-Carburant9122742[[#This Row],[KILOMÉTRAGE PRÉC.]],"")</f>
        <v>304</v>
      </c>
      <c r="H21" s="18">
        <f>IFERROR(Carburant9122742[[#This Row],[KM EFFECTUE]]/Carburant9122742[[#This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IFERROR(MAX(KilométrageDébut,IF(Carburant9122742[COMPTEUR KILOMÉTRIQUE]&lt;Carburant9122742[[#This Row],[COMPTEUR KILOMÉTRIQUE]],Carburant9122742[COMPTEUR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IFERROR(Carburant9122742[[#This Row],[COMPTEUR KILOMÉTRIQUE]]-Carburant9122742[[#This Row],[KILOMÉTRAGE PRÉC.]],"")</f>
        <v>310</v>
      </c>
      <c r="H22" s="18">
        <f>IFERROR(Carburant9122742[[#This Row],[KM EFFECTUE]]/Carburant9122742[[#This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IFERROR(MAX(KilométrageDébut,IF(Carburant9122742[COMPTEUR KILOMÉTRIQUE]&lt;Carburant9122742[[#This Row],[COMPTEUR KILOMÉTRIQUE]],Carburant9122742[COMPTEUR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IFERROR(Carburant9122742[[#This Row],[COMPTEUR KILOMÉTRIQUE]]-Carburant9122742[[#This Row],[KILOMÉTRAGE PRÉC.]],"")</f>
        <v>286</v>
      </c>
      <c r="H23" s="18">
        <f>IFERROR(Carburant9122742[[#This Row],[KM EFFECTUE]]/Carburant9122742[[#This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9E47B-AFE1-437E-ABA5-7CA53FFBAD1C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IFERROR(MAX(KilométrageDébut,IF(Carburant61518212433364851545760636645697578818487909699102105108111114117120123126129132135138141144147150153156159162165168171174177180183186189192195198201204207210213219222225228[COMPTEUR KILOMÉTRIQUE]&lt;Carburant61518212433364851545760636645697578818487909699102105108111114117120123126129132135138141144147150153156159162165168171174177180183186189192195198201204207210213219222225228[[#This Row],[COMPTEUR KILOMÉTRIQUE]],Carburant61518212433364851545760636645697578818487909699102105108111114117120123126129132135138141144147150153156159162165168171174177180183186189192195198201204207210213219222225228[COMPTEUR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IFERROR(Carburant61518212433364851545760636645697578818487909699102105108111114117120123126129132135138141144147150153156159162165168171174177180183186189192195198201204207210213219222225228[[#This Row],[COMPTEUR KILOMÉTRIQUE]]-Carburant61518212433364851545760636645697578818487909699102105108111114117120123126129132135138141144147150153156159162165168171174177180183186189192195198201204207210213219222225228[[#This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IFERROR(Carburant61518212433364851545760636645697578818487909699102105108111114117120123126129132135138141144147150153156159162165168171174177180183186189192195198201204207210213219222225228[[#This Row],[KM EFFECTUE]]/Carburant61518212433364851545760636645697578818487909699102105108111114117120123126129132135138141144147150153156159162165168171174177180183186189192195198201204207210213219222225228[[#This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IFERROR(MAX(KilométrageDébut,IF(Carburant61518212433364851545760636645697578818487909699102105108111114117120123126129132135138141144147150153156159162165168171174177180183186189192195198201204207210213219222225228[COMPTEUR KILOMÉTRIQUE]&lt;Carburant61518212433364851545760636645697578818487909699102105108111114117120123126129132135138141144147150153156159162165168171174177180183186189192195198201204207210213219222225228[[#This Row],[COMPTEUR KILOMÉTRIQUE]],Carburant61518212433364851545760636645697578818487909699102105108111114117120123126129132135138141144147150153156159162165168171174177180183186189192195198201204207210213219222225228[COMPTEUR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IFERROR(Carburant61518212433364851545760636645697578818487909699102105108111114117120123126129132135138141144147150153156159162165168171174177180183186189192195198201204207210213219222225228[[#This Row],[COMPTEUR KILOMÉTRIQUE]]-Carburant61518212433364851545760636645697578818487909699102105108111114117120123126129132135138141144147150153156159162165168171174177180183186189192195198201204207210213219222225228[[#This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IFERROR(Carburant61518212433364851545760636645697578818487909699102105108111114117120123126129132135138141144147150153156159162165168171174177180183186189192195198201204207210213219222225228[[#This Row],[KM EFFECTUE]]/Carburant61518212433364851545760636645697578818487909699102105108111114117120123126129132135138141144147150153156159162165168171174177180183186189192195198201204207210213219222225228[[#This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IFERROR(MAX(KilométrageDébut,IF(Carburant61518212433364851545760636645697578818487909699102105108111114117120123126129132135138141144147150153156159162165168171174177180183186189192195198201204207210213219222225228[COMPTEUR KILOMÉTRIQUE]&lt;Carburant61518212433364851545760636645697578818487909699102105108111114117120123126129132135138141144147150153156159162165168171174177180183186189192195198201204207210213219222225228[[#This Row],[COMPTEUR KILOMÉTRIQUE]],Carburant61518212433364851545760636645697578818487909699102105108111114117120123126129132135138141144147150153156159162165168171174177180183186189192195198201204207210213219222225228[COMPTEUR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IFERROR(Carburant61518212433364851545760636645697578818487909699102105108111114117120123126129132135138141144147150153156159162165168171174177180183186189192195198201204207210213219222225228[[#This Row],[COMPTEUR KILOMÉTRIQUE]]-Carburant61518212433364851545760636645697578818487909699102105108111114117120123126129132135138141144147150153156159162165168171174177180183186189192195198201204207210213219222225228[[#This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IFERROR(Carburant61518212433364851545760636645697578818487909699102105108111114117120123126129132135138141144147150153156159162165168171174177180183186189192195198201204207210213219222225228[[#This Row],[KM EFFECTUE]]/Carburant61518212433364851545760636645697578818487909699102105108111114117120123126129132135138141144147150153156159162165168171174177180183186189192195198201204207210213219222225228[[#This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B24D9-CE5C-4BB8-AD59-F328012CFFA4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IFERROR(MAX(KilométrageDébut,IF(Carburant61518212433364851545760636645697578818487909699102105108111114117120123126129132135138141144147150153156159162165168171174177180183186189192195198201204207210213219222225228231[COMPTEUR KILOMÉTRIQUE]&lt;Carburant61518212433364851545760636645697578818487909699102105108111114117120123126129132135138141144147150153156159162165168171174177180183186189192195198201204207210213219222225228231[[#This Row],[COMPTEUR KILOMÉTRIQUE]],Carburant61518212433364851545760636645697578818487909699102105108111114117120123126129132135138141144147150153156159162165168171174177180183186189192195198201204207210213219222225228231[COMPTEUR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IFERROR(Carburant61518212433364851545760636645697578818487909699102105108111114117120123126129132135138141144147150153156159162165168171174177180183186189192195198201204207210213219222225228231[[#This Row],[COMPTEUR KILOMÉTRIQUE]]-Carburant61518212433364851545760636645697578818487909699102105108111114117120123126129132135138141144147150153156159162165168171174177180183186189192195198201204207210213219222225228231[[#This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IFERROR(Carburant61518212433364851545760636645697578818487909699102105108111114117120123126129132135138141144147150153156159162165168171174177180183186189192195198201204207210213219222225228231[[#This Row],[KM EFFECTUE]]/Carburant61518212433364851545760636645697578818487909699102105108111114117120123126129132135138141144147150153156159162165168171174177180183186189192195198201204207210213219222225228231[[#This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IFERROR(MAX(KilométrageDébut,IF(Carburant61518212433364851545760636645697578818487909699102105108111114117120123126129132135138141144147150153156159162165168171174177180183186189192195198201204207210213219222225228231[COMPTEUR KILOMÉTRIQUE]&lt;Carburant61518212433364851545760636645697578818487909699102105108111114117120123126129132135138141144147150153156159162165168171174177180183186189192195198201204207210213219222225228231[[#This Row],[COMPTEUR KILOMÉTRIQUE]],Carburant61518212433364851545760636645697578818487909699102105108111114117120123126129132135138141144147150153156159162165168171174177180183186189192195198201204207210213219222225228231[COMPTEUR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IFERROR(Carburant61518212433364851545760636645697578818487909699102105108111114117120123126129132135138141144147150153156159162165168171174177180183186189192195198201204207210213219222225228231[[#This Row],[COMPTEUR KILOMÉTRIQUE]]-Carburant61518212433364851545760636645697578818487909699102105108111114117120123126129132135138141144147150153156159162165168171174177180183186189192195198201204207210213219222225228231[[#This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IFERROR(Carburant61518212433364851545760636645697578818487909699102105108111114117120123126129132135138141144147150153156159162165168171174177180183186189192195198201204207210213219222225228231[[#This Row],[KM EFFECTUE]]/Carburant61518212433364851545760636645697578818487909699102105108111114117120123126129132135138141144147150153156159162165168171174177180183186189192195198201204207210213219222225228231[[#This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IFERROR(MAX(KilométrageDébut,IF(Carburant61518212433364851545760636645697578818487909699102105108111114117120123126129132135138141144147150153156159162165168171174177180183186189192195198201204207210213219222225228231[COMPTEUR KILOMÉTRIQUE]&lt;Carburant61518212433364851545760636645697578818487909699102105108111114117120123126129132135138141144147150153156159162165168171174177180183186189192195198201204207210213219222225228231[[#This Row],[COMPTEUR KILOMÉTRIQUE]],Carburant61518212433364851545760636645697578818487909699102105108111114117120123126129132135138141144147150153156159162165168171174177180183186189192195198201204207210213219222225228231[COMPTEUR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IFERROR(Carburant61518212433364851545760636645697578818487909699102105108111114117120123126129132135138141144147150153156159162165168171174177180183186189192195198201204207210213219222225228231[[#This Row],[COMPTEUR KILOMÉTRIQUE]]-Carburant61518212433364851545760636645697578818487909699102105108111114117120123126129132135138141144147150153156159162165168171174177180183186189192195198201204207210213219222225228231[[#This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IFERROR(Carburant61518212433364851545760636645697578818487909699102105108111114117120123126129132135138141144147150153156159162165168171174177180183186189192195198201204207210213219222225228231[[#This Row],[KM EFFECTUE]]/Carburant61518212433364851545760636645697578818487909699102105108111114117120123126129132135138141144147150153156159162165168171174177180183186189192195198201204207210213219222225228231[[#This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0163D-DF43-4C3F-9FF2-792A68692466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IFERROR(MAX(KilométrageDébut,IF(Carburant61518212433364851545760636645697578818487909699102105108111114117120123126129132135138141144147150153156159162165168171174177180183186189192195198201204207210213219222225228231234[COMPTEUR KILOMÉTRIQUE]&lt;Carburant61518212433364851545760636645697578818487909699102105108111114117120123126129132135138141144147150153156159162165168171174177180183186189192195198201204207210213219222225228231234[[#This Row],[COMPTEUR KILOMÉTRIQUE]],Carburant61518212433364851545760636645697578818487909699102105108111114117120123126129132135138141144147150153156159162165168171174177180183186189192195198201204207210213219222225228231234[COMPTEUR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IFERROR(Carburant61518212433364851545760636645697578818487909699102105108111114117120123126129132135138141144147150153156159162165168171174177180183186189192195198201204207210213219222225228231234[[#This Row],[COMPTEUR KILOMÉTRIQUE]]-Carburant61518212433364851545760636645697578818487909699102105108111114117120123126129132135138141144147150153156159162165168171174177180183186189192195198201204207210213219222225228231234[[#This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IFERROR(Carburant61518212433364851545760636645697578818487909699102105108111114117120123126129132135138141144147150153156159162165168171174177180183186189192195198201204207210213219222225228231234[[#This Row],[KM EFFECTUE]]/Carburant61518212433364851545760636645697578818487909699102105108111114117120123126129132135138141144147150153156159162165168171174177180183186189192195198201204207210213219222225228231234[[#This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IFERROR(MAX(KilométrageDébut,IF(Carburant61518212433364851545760636645697578818487909699102105108111114117120123126129132135138141144147150153156159162165168171174177180183186189192195198201204207210213219222225228231234[COMPTEUR KILOMÉTRIQUE]&lt;Carburant61518212433364851545760636645697578818487909699102105108111114117120123126129132135138141144147150153156159162165168171174177180183186189192195198201204207210213219222225228231234[[#This Row],[COMPTEUR KILOMÉTRIQUE]],Carburant61518212433364851545760636645697578818487909699102105108111114117120123126129132135138141144147150153156159162165168171174177180183186189192195198201204207210213219222225228231234[COMPTEUR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IFERROR(Carburant61518212433364851545760636645697578818487909699102105108111114117120123126129132135138141144147150153156159162165168171174177180183186189192195198201204207210213219222225228231234[[#This Row],[COMPTEUR KILOMÉTRIQUE]]-Carburant61518212433364851545760636645697578818487909699102105108111114117120123126129132135138141144147150153156159162165168171174177180183186189192195198201204207210213219222225228231234[[#This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IFERROR(Carburant61518212433364851545760636645697578818487909699102105108111114117120123126129132135138141144147150153156159162165168171174177180183186189192195198201204207210213219222225228231234[[#This Row],[KM EFFECTUE]]/Carburant61518212433364851545760636645697578818487909699102105108111114117120123126129132135138141144147150153156159162165168171174177180183186189192195198201204207210213219222225228231234[[#This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IFERROR(MAX(KilométrageDébut,IF(Carburant61518212433364851545760636645697578818487909699102105108111114117120123126129132135138141144147150153156159162165168171174177180183186189192195198201204207210213219222225228231234[COMPTEUR KILOMÉTRIQUE]&lt;Carburant61518212433364851545760636645697578818487909699102105108111114117120123126129132135138141144147150153156159162165168171174177180183186189192195198201204207210213219222225228231234[[#This Row],[COMPTEUR KILOMÉTRIQUE]],Carburant61518212433364851545760636645697578818487909699102105108111114117120123126129132135138141144147150153156159162165168171174177180183186189192195198201204207210213219222225228231234[COMPTEUR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IFERROR(Carburant61518212433364851545760636645697578818487909699102105108111114117120123126129132135138141144147150153156159162165168171174177180183186189192195198201204207210213219222225228231234[[#This Row],[COMPTEUR KILOMÉTRIQUE]]-Carburant61518212433364851545760636645697578818487909699102105108111114117120123126129132135138141144147150153156159162165168171174177180183186189192195198201204207210213219222225228231234[[#This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IFERROR(Carburant61518212433364851545760636645697578818487909699102105108111114117120123126129132135138141144147150153156159162165168171174177180183186189192195198201204207210213219222225228231234[[#This Row],[KM EFFECTUE]]/Carburant61518212433364851545760636645697578818487909699102105108111114117120123126129132135138141144147150153156159162165168171174177180183186189192195198201204207210213219222225228231234[[#This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60FC-8D8B-4492-B985-ED7CAE6B84E0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IFERROR(MAX(KilométrageDébut,IF(Carburant61518212433364851545760636645697578818487909699102105108111114117120123126129132135138141144147150153156159162165168171174177180183186189192195198201204207210213219222225228231234237[COMPTEUR KILOMÉTRIQUE]&lt;Carburant61518212433364851545760636645697578818487909699102105108111114117120123126129132135138141144147150153156159162165168171174177180183186189192195198201204207210213219222225228231234237[[#This Row],[COMPTEUR KILOMÉTRIQUE]],Carburant61518212433364851545760636645697578818487909699102105108111114117120123126129132135138141144147150153156159162165168171174177180183186189192195198201204207210213219222225228231234237[COMPTEUR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IFERROR(Carburant61518212433364851545760636645697578818487909699102105108111114117120123126129132135138141144147150153156159162165168171174177180183186189192195198201204207210213219222225228231234237[[#This Row],[COMPTEUR KILOMÉTRIQUE]]-Carburant61518212433364851545760636645697578818487909699102105108111114117120123126129132135138141144147150153156159162165168171174177180183186189192195198201204207210213219222225228231234237[[#This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IFERROR(Carburant61518212433364851545760636645697578818487909699102105108111114117120123126129132135138141144147150153156159162165168171174177180183186189192195198201204207210213219222225228231234237[[#This Row],[KM EFFECTUE]]/Carburant61518212433364851545760636645697578818487909699102105108111114117120123126129132135138141144147150153156159162165168171174177180183186189192195198201204207210213219222225228231234237[[#This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IFERROR(MAX(KilométrageDébut,IF(Carburant61518212433364851545760636645697578818487909699102105108111114117120123126129132135138141144147150153156159162165168171174177180183186189192195198201204207210213219222225228231234237[COMPTEUR KILOMÉTRIQUE]&lt;Carburant61518212433364851545760636645697578818487909699102105108111114117120123126129132135138141144147150153156159162165168171174177180183186189192195198201204207210213219222225228231234237[[#This Row],[COMPTEUR KILOMÉTRIQUE]],Carburant61518212433364851545760636645697578818487909699102105108111114117120123126129132135138141144147150153156159162165168171174177180183186189192195198201204207210213219222225228231234237[COMPTEUR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IFERROR(Carburant61518212433364851545760636645697578818487909699102105108111114117120123126129132135138141144147150153156159162165168171174177180183186189192195198201204207210213219222225228231234237[[#This Row],[COMPTEUR KILOMÉTRIQUE]]-Carburant61518212433364851545760636645697578818487909699102105108111114117120123126129132135138141144147150153156159162165168171174177180183186189192195198201204207210213219222225228231234237[[#This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IFERROR(Carburant61518212433364851545760636645697578818487909699102105108111114117120123126129132135138141144147150153156159162165168171174177180183186189192195198201204207210213219222225228231234237[[#This Row],[KM EFFECTUE]]/Carburant61518212433364851545760636645697578818487909699102105108111114117120123126129132135138141144147150153156159162165168171174177180183186189192195198201204207210213219222225228231234237[[#This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IFERROR(MAX(KilométrageDébut,IF(Carburant61518212433364851545760636645697578818487909699102105108111114117120123126129132135138141144147150153156159162165168171174177180183186189192195198201204207210213219222225228231234237[COMPTEUR KILOMÉTRIQUE]&lt;Carburant61518212433364851545760636645697578818487909699102105108111114117120123126129132135138141144147150153156159162165168171174177180183186189192195198201204207210213219222225228231234237[[#This Row],[COMPTEUR KILOMÉTRIQUE]],Carburant61518212433364851545760636645697578818487909699102105108111114117120123126129132135138141144147150153156159162165168171174177180183186189192195198201204207210213219222225228231234237[COMPTEUR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IFERROR(Carburant61518212433364851545760636645697578818487909699102105108111114117120123126129132135138141144147150153156159162165168171174177180183186189192195198201204207210213219222225228231234237[[#This Row],[COMPTEUR KILOMÉTRIQUE]]-Carburant61518212433364851545760636645697578818487909699102105108111114117120123126129132135138141144147150153156159162165168171174177180183186189192195198201204207210213219222225228231234237[[#This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IFERROR(Carburant61518212433364851545760636645697578818487909699102105108111114117120123126129132135138141144147150153156159162165168171174177180183186189192195198201204207210213219222225228231234237[[#This Row],[KM EFFECTUE]]/Carburant61518212433364851545760636645697578818487909699102105108111114117120123126129132135138141144147150153156159162165168171174177180183186189192195198201204207210213219222225228231234237[[#This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A1F8F-FE31-4476-A18D-BB6B895B35C6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IFERROR(MAX(KilométrageDébut,IF(Carburant61518212433364851545760636645697578818487909699102105108111114117120123126129132135138141144147150153156159162165168171174177180183186189192195198201204207210213219222225228231234237240[COMPTEUR KILOMÉTRIQUE]&lt;Carburant61518212433364851545760636645697578818487909699102105108111114117120123126129132135138141144147150153156159162165168171174177180183186189192195198201204207210213219222225228231234237240[[#This Row],[COMPTEUR KILOMÉTRIQUE]],Carburant61518212433364851545760636645697578818487909699102105108111114117120123126129132135138141144147150153156159162165168171174177180183186189192195198201204207210213219222225228231234237240[COMPTEUR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IFERROR(Carburant61518212433364851545760636645697578818487909699102105108111114117120123126129132135138141144147150153156159162165168171174177180183186189192195198201204207210213219222225228231234237240[[#This Row],[COMPTEUR KILOMÉTRIQUE]]-Carburant61518212433364851545760636645697578818487909699102105108111114117120123126129132135138141144147150153156159162165168171174177180183186189192195198201204207210213219222225228231234237240[[#This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IFERROR(Carburant61518212433364851545760636645697578818487909699102105108111114117120123126129132135138141144147150153156159162165168171174177180183186189192195198201204207210213219222225228231234237240[[#This Row],[KM EFFECTUE]]/Carburant61518212433364851545760636645697578818487909699102105108111114117120123126129132135138141144147150153156159162165168171174177180183186189192195198201204207210213219222225228231234237240[[#This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IFERROR(MAX(KilométrageDébut,IF(Carburant61518212433364851545760636645697578818487909699102105108111114117120123126129132135138141144147150153156159162165168171174177180183186189192195198201204207210213219222225228231234237240[COMPTEUR KILOMÉTRIQUE]&lt;Carburant61518212433364851545760636645697578818487909699102105108111114117120123126129132135138141144147150153156159162165168171174177180183186189192195198201204207210213219222225228231234237240[[#This Row],[COMPTEUR KILOMÉTRIQUE]],Carburant61518212433364851545760636645697578818487909699102105108111114117120123126129132135138141144147150153156159162165168171174177180183186189192195198201204207210213219222225228231234237240[COMPTEUR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IFERROR(Carburant61518212433364851545760636645697578818487909699102105108111114117120123126129132135138141144147150153156159162165168171174177180183186189192195198201204207210213219222225228231234237240[[#This Row],[COMPTEUR KILOMÉTRIQUE]]-Carburant61518212433364851545760636645697578818487909699102105108111114117120123126129132135138141144147150153156159162165168171174177180183186189192195198201204207210213219222225228231234237240[[#This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IFERROR(Carburant61518212433364851545760636645697578818487909699102105108111114117120123126129132135138141144147150153156159162165168171174177180183186189192195198201204207210213219222225228231234237240[[#This Row],[KM EFFECTUE]]/Carburant61518212433364851545760636645697578818487909699102105108111114117120123126129132135138141144147150153156159162165168171174177180183186189192195198201204207210213219222225228231234237240[[#This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IFERROR(MAX(KilométrageDébut,IF(Carburant61518212433364851545760636645697578818487909699102105108111114117120123126129132135138141144147150153156159162165168171174177180183186189192195198201204207210213219222225228231234237240[COMPTEUR KILOMÉTRIQUE]&lt;Carburant61518212433364851545760636645697578818487909699102105108111114117120123126129132135138141144147150153156159162165168171174177180183186189192195198201204207210213219222225228231234237240[[#This Row],[COMPTEUR KILOMÉTRIQUE]],Carburant61518212433364851545760636645697578818487909699102105108111114117120123126129132135138141144147150153156159162165168171174177180183186189192195198201204207210213219222225228231234237240[COMPTEUR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IFERROR(Carburant61518212433364851545760636645697578818487909699102105108111114117120123126129132135138141144147150153156159162165168171174177180183186189192195198201204207210213219222225228231234237240[[#This Row],[COMPTEUR KILOMÉTRIQUE]]-Carburant61518212433364851545760636645697578818487909699102105108111114117120123126129132135138141144147150153156159162165168171174177180183186189192195198201204207210213219222225228231234237240[[#This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IFERROR(Carburant61518212433364851545760636645697578818487909699102105108111114117120123126129132135138141144147150153156159162165168171174177180183186189192195198201204207210213219222225228231234237240[[#This Row],[KM EFFECTUE]]/Carburant61518212433364851545760636645697578818487909699102105108111114117120123126129132135138141144147150153156159162165168171174177180183186189192195198201204207210213219222225228231234237240[[#This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C9913-801F-47E4-9A91-48EC198CB242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IFERROR(MAX(KilométrageDébut,IF(Carburant61518212433364851545760636645697578818487909699102105108111114117120123126129132135138141144147150153156159162165168171174177180183186189192195198201204207210213219222225228231234237240243[COMPTEUR KILOMÉTRIQUE]&lt;Carburant61518212433364851545760636645697578818487909699102105108111114117120123126129132135138141144147150153156159162165168171174177180183186189192195198201204207210213219222225228231234237240243[[#This Row],[COMPTEUR KILOMÉTRIQUE]],Carburant61518212433364851545760636645697578818487909699102105108111114117120123126129132135138141144147150153156159162165168171174177180183186189192195198201204207210213219222225228231234237240243[COMPTEUR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IFERROR(Carburant61518212433364851545760636645697578818487909699102105108111114117120123126129132135138141144147150153156159162165168171174177180183186189192195198201204207210213219222225228231234237240243[[#This Row],[COMPTEUR KILOMÉTRIQUE]]-Carburant61518212433364851545760636645697578818487909699102105108111114117120123126129132135138141144147150153156159162165168171174177180183186189192195198201204207210213219222225228231234237240243[[#This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IFERROR(Carburant61518212433364851545760636645697578818487909699102105108111114117120123126129132135138141144147150153156159162165168171174177180183186189192195198201204207210213219222225228231234237240243[[#This Row],[KM EFFECTUE]]/Carburant61518212433364851545760636645697578818487909699102105108111114117120123126129132135138141144147150153156159162165168171174177180183186189192195198201204207210213219222225228231234237240243[[#This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IFERROR(MAX(KilométrageDébut,IF(Carburant61518212433364851545760636645697578818487909699102105108111114117120123126129132135138141144147150153156159162165168171174177180183186189192195198201204207210213219222225228231234237240243[COMPTEUR KILOMÉTRIQUE]&lt;Carburant61518212433364851545760636645697578818487909699102105108111114117120123126129132135138141144147150153156159162165168171174177180183186189192195198201204207210213219222225228231234237240243[[#This Row],[COMPTEUR KILOMÉTRIQUE]],Carburant61518212433364851545760636645697578818487909699102105108111114117120123126129132135138141144147150153156159162165168171174177180183186189192195198201204207210213219222225228231234237240243[COMPTEUR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IFERROR(Carburant61518212433364851545760636645697578818487909699102105108111114117120123126129132135138141144147150153156159162165168171174177180183186189192195198201204207210213219222225228231234237240243[[#This Row],[COMPTEUR KILOMÉTRIQUE]]-Carburant61518212433364851545760636645697578818487909699102105108111114117120123126129132135138141144147150153156159162165168171174177180183186189192195198201204207210213219222225228231234237240243[[#This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IFERROR(Carburant61518212433364851545760636645697578818487909699102105108111114117120123126129132135138141144147150153156159162165168171174177180183186189192195198201204207210213219222225228231234237240243[[#This Row],[KM EFFECTUE]]/Carburant61518212433364851545760636645697578818487909699102105108111114117120123126129132135138141144147150153156159162165168171174177180183186189192195198201204207210213219222225228231234237240243[[#This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IFERROR(MAX(KilométrageDébut,IF(Carburant61518212433364851545760636645697578818487909699102105108111114117120123126129132135138141144147150153156159162165168171174177180183186189192195198201204207210213219222225228231234237240243[COMPTEUR KILOMÉTRIQUE]&lt;Carburant61518212433364851545760636645697578818487909699102105108111114117120123126129132135138141144147150153156159162165168171174177180183186189192195198201204207210213219222225228231234237240243[[#This Row],[COMPTEUR KILOMÉTRIQUE]],Carburant61518212433364851545760636645697578818487909699102105108111114117120123126129132135138141144147150153156159162165168171174177180183186189192195198201204207210213219222225228231234237240243[COMPTEUR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IFERROR(Carburant61518212433364851545760636645697578818487909699102105108111114117120123126129132135138141144147150153156159162165168171174177180183186189192195198201204207210213219222225228231234237240243[[#This Row],[COMPTEUR KILOMÉTRIQUE]]-Carburant61518212433364851545760636645697578818487909699102105108111114117120123126129132135138141144147150153156159162165168171174177180183186189192195198201204207210213219222225228231234237240243[[#This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IFERROR(Carburant61518212433364851545760636645697578818487909699102105108111114117120123126129132135138141144147150153156159162165168171174177180183186189192195198201204207210213219222225228231234237240243[[#This Row],[KM EFFECTUE]]/Carburant61518212433364851545760636645697578818487909699102105108111114117120123126129132135138141144147150153156159162165168171174177180183186189192195198201204207210213219222225228231234237240243[[#This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D17BE-ABD3-428F-AB08-AE101F28E571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IFERROR(MAX(KilométrageDébut,IF(Carburant61518212433364851545760636645697578818487909699102105108111114117120123126129132135138141144147150153156159162165168171174177180183186189192195198201204207210213219222225228231234237240243246[COMPTEUR KILOMÉTRIQUE]&lt;Carburant61518212433364851545760636645697578818487909699102105108111114117120123126129132135138141144147150153156159162165168171174177180183186189192195198201204207210213219222225228231234237240243246[[#This Row],[COMPTEUR KILOMÉTRIQUE]],Carburant61518212433364851545760636645697578818487909699102105108111114117120123126129132135138141144147150153156159162165168171174177180183186189192195198201204207210213219222225228231234237240243246[COMPTEUR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IFERROR(Carburant61518212433364851545760636645697578818487909699102105108111114117120123126129132135138141144147150153156159162165168171174177180183186189192195198201204207210213219222225228231234237240243246[[#This Row],[COMPTEUR KILOMÉTRIQUE]]-Carburant61518212433364851545760636645697578818487909699102105108111114117120123126129132135138141144147150153156159162165168171174177180183186189192195198201204207210213219222225228231234237240243246[[#This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IFERROR(Carburant61518212433364851545760636645697578818487909699102105108111114117120123126129132135138141144147150153156159162165168171174177180183186189192195198201204207210213219222225228231234237240243246[[#This Row],[KM EFFECTUE]]/Carburant61518212433364851545760636645697578818487909699102105108111114117120123126129132135138141144147150153156159162165168171174177180183186189192195198201204207210213219222225228231234237240243246[[#This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IFERROR(MAX(KilométrageDébut,IF(Carburant61518212433364851545760636645697578818487909699102105108111114117120123126129132135138141144147150153156159162165168171174177180183186189192195198201204207210213219222225228231234237240243246[COMPTEUR KILOMÉTRIQUE]&lt;Carburant61518212433364851545760636645697578818487909699102105108111114117120123126129132135138141144147150153156159162165168171174177180183186189192195198201204207210213219222225228231234237240243246[[#This Row],[COMPTEUR KILOMÉTRIQUE]],Carburant61518212433364851545760636645697578818487909699102105108111114117120123126129132135138141144147150153156159162165168171174177180183186189192195198201204207210213219222225228231234237240243246[COMPTEUR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IFERROR(Carburant61518212433364851545760636645697578818487909699102105108111114117120123126129132135138141144147150153156159162165168171174177180183186189192195198201204207210213219222225228231234237240243246[[#This Row],[COMPTEUR KILOMÉTRIQUE]]-Carburant61518212433364851545760636645697578818487909699102105108111114117120123126129132135138141144147150153156159162165168171174177180183186189192195198201204207210213219222225228231234237240243246[[#This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IFERROR(Carburant61518212433364851545760636645697578818487909699102105108111114117120123126129132135138141144147150153156159162165168171174177180183186189192195198201204207210213219222225228231234237240243246[[#This Row],[KM EFFECTUE]]/Carburant61518212433364851545760636645697578818487909699102105108111114117120123126129132135138141144147150153156159162165168171174177180183186189192195198201204207210213219222225228231234237240243246[[#This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IFERROR(MAX(KilométrageDébut,IF(Carburant61518212433364851545760636645697578818487909699102105108111114117120123126129132135138141144147150153156159162165168171174177180183186189192195198201204207210213219222225228231234237240243246[COMPTEUR KILOMÉTRIQUE]&lt;Carburant61518212433364851545760636645697578818487909699102105108111114117120123126129132135138141144147150153156159162165168171174177180183186189192195198201204207210213219222225228231234237240243246[[#This Row],[COMPTEUR KILOMÉTRIQUE]],Carburant61518212433364851545760636645697578818487909699102105108111114117120123126129132135138141144147150153156159162165168171174177180183186189192195198201204207210213219222225228231234237240243246[COMPTEUR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IFERROR(Carburant61518212433364851545760636645697578818487909699102105108111114117120123126129132135138141144147150153156159162165168171174177180183186189192195198201204207210213219222225228231234237240243246[[#This Row],[COMPTEUR KILOMÉTRIQUE]]-Carburant61518212433364851545760636645697578818487909699102105108111114117120123126129132135138141144147150153156159162165168171174177180183186189192195198201204207210213219222225228231234237240243246[[#This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IFERROR(Carburant61518212433364851545760636645697578818487909699102105108111114117120123126129132135138141144147150153156159162165168171174177180183186189192195198201204207210213219222225228231234237240243246[[#This Row],[KM EFFECTUE]]/Carburant61518212433364851545760636645697578818487909699102105108111114117120123126129132135138141144147150153156159162165168171174177180183186189192195198201204207210213219222225228231234237240243246[[#This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D16BE-A628-41DC-BB6E-C850A9236128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IFERROR(MAX(KilométrageDébut,IF(Carburant61518212433364851545760636645697578818487909699102105108111114117120123126129132135138141144147150153156159162165168171174177180183186189192195198201204207210213219222225228231234237240243246249[COMPTEUR KILOMÉTRIQUE]&lt;Carburant61518212433364851545760636645697578818487909699102105108111114117120123126129132135138141144147150153156159162165168171174177180183186189192195198201204207210213219222225228231234237240243246249[[#This Row],[COMPTEUR KILOMÉTRIQUE]],Carburant61518212433364851545760636645697578818487909699102105108111114117120123126129132135138141144147150153156159162165168171174177180183186189192195198201204207210213219222225228231234237240243246249[COMPTEUR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IFERROR(Carburant61518212433364851545760636645697578818487909699102105108111114117120123126129132135138141144147150153156159162165168171174177180183186189192195198201204207210213219222225228231234237240243246249[[#This Row],[COMPTEUR KILOMÉTRIQUE]]-Carburant61518212433364851545760636645697578818487909699102105108111114117120123126129132135138141144147150153156159162165168171174177180183186189192195198201204207210213219222225228231234237240243246249[[#This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IFERROR(Carburant61518212433364851545760636645697578818487909699102105108111114117120123126129132135138141144147150153156159162165168171174177180183186189192195198201204207210213219222225228231234237240243246249[[#This Row],[KM EFFECTUE]]/Carburant61518212433364851545760636645697578818487909699102105108111114117120123126129132135138141144147150153156159162165168171174177180183186189192195198201204207210213219222225228231234237240243246249[[#This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IFERROR(MAX(KilométrageDébut,IF(Carburant61518212433364851545760636645697578818487909699102105108111114117120123126129132135138141144147150153156159162165168171174177180183186189192195198201204207210213219222225228231234237240243246249[COMPTEUR KILOMÉTRIQUE]&lt;Carburant61518212433364851545760636645697578818487909699102105108111114117120123126129132135138141144147150153156159162165168171174177180183186189192195198201204207210213219222225228231234237240243246249[[#This Row],[COMPTEUR KILOMÉTRIQUE]],Carburant61518212433364851545760636645697578818487909699102105108111114117120123126129132135138141144147150153156159162165168171174177180183186189192195198201204207210213219222225228231234237240243246249[COMPTEUR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IFERROR(Carburant61518212433364851545760636645697578818487909699102105108111114117120123126129132135138141144147150153156159162165168171174177180183186189192195198201204207210213219222225228231234237240243246249[[#This Row],[COMPTEUR KILOMÉTRIQUE]]-Carburant61518212433364851545760636645697578818487909699102105108111114117120123126129132135138141144147150153156159162165168171174177180183186189192195198201204207210213219222225228231234237240243246249[[#This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IFERROR(Carburant61518212433364851545760636645697578818487909699102105108111114117120123126129132135138141144147150153156159162165168171174177180183186189192195198201204207210213219222225228231234237240243246249[[#This Row],[KM EFFECTUE]]/Carburant61518212433364851545760636645697578818487909699102105108111114117120123126129132135138141144147150153156159162165168171174177180183186189192195198201204207210213219222225228231234237240243246249[[#This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IFERROR(MAX(KilométrageDébut,IF(Carburant61518212433364851545760636645697578818487909699102105108111114117120123126129132135138141144147150153156159162165168171174177180183186189192195198201204207210213219222225228231234237240243246249[COMPTEUR KILOMÉTRIQUE]&lt;Carburant61518212433364851545760636645697578818487909699102105108111114117120123126129132135138141144147150153156159162165168171174177180183186189192195198201204207210213219222225228231234237240243246249[[#This Row],[COMPTEUR KILOMÉTRIQUE]],Carburant61518212433364851545760636645697578818487909699102105108111114117120123126129132135138141144147150153156159162165168171174177180183186189192195198201204207210213219222225228231234237240243246249[COMPTEUR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IFERROR(Carburant61518212433364851545760636645697578818487909699102105108111114117120123126129132135138141144147150153156159162165168171174177180183186189192195198201204207210213219222225228231234237240243246249[[#This Row],[COMPTEUR KILOMÉTRIQUE]]-Carburant61518212433364851545760636645697578818487909699102105108111114117120123126129132135138141144147150153156159162165168171174177180183186189192195198201204207210213219222225228231234237240243246249[[#This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IFERROR(Carburant61518212433364851545760636645697578818487909699102105108111114117120123126129132135138141144147150153156159162165168171174177180183186189192195198201204207210213219222225228231234237240243246249[[#This Row],[KM EFFECTUE]]/Carburant61518212433364851545760636645697578818487909699102105108111114117120123126129132135138141144147150153156159162165168171174177180183186189192195198201204207210213219222225228231234237240243246249[[#This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C1AD9-0515-48A2-AD9C-DB0E1A864A09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IFERROR(MAX(KilométrageDébut,IF(Carburant61518212433364851545760636645697578818487909699102105108111114117120123126129132135138141144147150153156159162165168171174177180183186189192195198201204207210213219222225228231234237240243246249252[COMPTEUR KILOMÉTRIQUE]&lt;Carburant61518212433364851545760636645697578818487909699102105108111114117120123126129132135138141144147150153156159162165168171174177180183186189192195198201204207210213219222225228231234237240243246249252[[#This Row],[COMPTEUR KILOMÉTRIQUE]],Carburant61518212433364851545760636645697578818487909699102105108111114117120123126129132135138141144147150153156159162165168171174177180183186189192195198201204207210213219222225228231234237240243246249252[COMPTEUR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IFERROR(Carburant61518212433364851545760636645697578818487909699102105108111114117120123126129132135138141144147150153156159162165168171174177180183186189192195198201204207210213219222225228231234237240243246249252[[#This Row],[COMPTEUR KILOMÉTRIQUE]]-Carburant61518212433364851545760636645697578818487909699102105108111114117120123126129132135138141144147150153156159162165168171174177180183186189192195198201204207210213219222225228231234237240243246249252[[#This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IFERROR(Carburant61518212433364851545760636645697578818487909699102105108111114117120123126129132135138141144147150153156159162165168171174177180183186189192195198201204207210213219222225228231234237240243246249252[[#This Row],[KM EFFECTUE]]/Carburant61518212433364851545760636645697578818487909699102105108111114117120123126129132135138141144147150153156159162165168171174177180183186189192195198201204207210213219222225228231234237240243246249252[[#This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IFERROR(MAX(KilométrageDébut,IF(Carburant61518212433364851545760636645697578818487909699102105108111114117120123126129132135138141144147150153156159162165168171174177180183186189192195198201204207210213219222225228231234237240243246249252[COMPTEUR KILOMÉTRIQUE]&lt;Carburant61518212433364851545760636645697578818487909699102105108111114117120123126129132135138141144147150153156159162165168171174177180183186189192195198201204207210213219222225228231234237240243246249252[[#This Row],[COMPTEUR KILOMÉTRIQUE]],Carburant61518212433364851545760636645697578818487909699102105108111114117120123126129132135138141144147150153156159162165168171174177180183186189192195198201204207210213219222225228231234237240243246249252[COMPTEUR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IFERROR(Carburant61518212433364851545760636645697578818487909699102105108111114117120123126129132135138141144147150153156159162165168171174177180183186189192195198201204207210213219222225228231234237240243246249252[[#This Row],[COMPTEUR KILOMÉTRIQUE]]-Carburant61518212433364851545760636645697578818487909699102105108111114117120123126129132135138141144147150153156159162165168171174177180183186189192195198201204207210213219222225228231234237240243246249252[[#This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IFERROR(Carburant61518212433364851545760636645697578818487909699102105108111114117120123126129132135138141144147150153156159162165168171174177180183186189192195198201204207210213219222225228231234237240243246249252[[#This Row],[KM EFFECTUE]]/Carburant61518212433364851545760636645697578818487909699102105108111114117120123126129132135138141144147150153156159162165168171174177180183186189192195198201204207210213219222225228231234237240243246249252[[#This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IFERROR(MAX(KilométrageDébut,IF(Carburant61518212433364851545760636645697578818487909699102105108111114117120123126129132135138141144147150153156159162165168171174177180183186189192195198201204207210213219222225228231234237240243246249252[COMPTEUR KILOMÉTRIQUE]&lt;Carburant61518212433364851545760636645697578818487909699102105108111114117120123126129132135138141144147150153156159162165168171174177180183186189192195198201204207210213219222225228231234237240243246249252[[#This Row],[COMPTEUR KILOMÉTRIQUE]],Carburant61518212433364851545760636645697578818487909699102105108111114117120123126129132135138141144147150153156159162165168171174177180183186189192195198201204207210213219222225228231234237240243246249252[COMPTEUR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IFERROR(Carburant61518212433364851545760636645697578818487909699102105108111114117120123126129132135138141144147150153156159162165168171174177180183186189192195198201204207210213219222225228231234237240243246249252[[#This Row],[COMPTEUR KILOMÉTRIQUE]]-Carburant61518212433364851545760636645697578818487909699102105108111114117120123126129132135138141144147150153156159162165168171174177180183186189192195198201204207210213219222225228231234237240243246249252[[#This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IFERROR(Carburant61518212433364851545760636645697578818487909699102105108111114117120123126129132135138141144147150153156159162165168171174177180183186189192195198201204207210213219222225228231234237240243246249252[[#This Row],[KM EFFECTUE]]/Carburant61518212433364851545760636645697578818487909699102105108111114117120123126129132135138141144147150153156159162165168171174177180183186189192195198201204207210213219222225228231234237240243246249252[[#This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9281-E24D-4D1D-AC73-54ADFECBA965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IFERROR(MAX(KilométrageDébut,IF(Carburant61518212433364851545760636645697578818487909699102105108111114117120123126129132135138141144147150153156159162165168171174177180183186189192195198201204207210213219222225228231234237240243246249252255[COMPTEUR KILOMÉTRIQUE]&lt;Carburant61518212433364851545760636645697578818487909699102105108111114117120123126129132135138141144147150153156159162165168171174177180183186189192195198201204207210213219222225228231234237240243246249252255[[#This Row],[COMPTEUR KILOMÉTRIQUE]],Carburant61518212433364851545760636645697578818487909699102105108111114117120123126129132135138141144147150153156159162165168171174177180183186189192195198201204207210213219222225228231234237240243246249252255[COMPTEUR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IFERROR(Carburant61518212433364851545760636645697578818487909699102105108111114117120123126129132135138141144147150153156159162165168171174177180183186189192195198201204207210213219222225228231234237240243246249252255[[#This Row],[COMPTEUR KILOMÉTRIQUE]]-Carburant61518212433364851545760636645697578818487909699102105108111114117120123126129132135138141144147150153156159162165168171174177180183186189192195198201204207210213219222225228231234237240243246249252255[[#This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IFERROR(Carburant61518212433364851545760636645697578818487909699102105108111114117120123126129132135138141144147150153156159162165168171174177180183186189192195198201204207210213219222225228231234237240243246249252255[[#This Row],[KM EFFECTUE]]/Carburant61518212433364851545760636645697578818487909699102105108111114117120123126129132135138141144147150153156159162165168171174177180183186189192195198201204207210213219222225228231234237240243246249252255[[#This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IFERROR(MAX(KilométrageDébut,IF(Carburant61518212433364851545760636645697578818487909699102105108111114117120123126129132135138141144147150153156159162165168171174177180183186189192195198201204207210213219222225228231234237240243246249252255[COMPTEUR KILOMÉTRIQUE]&lt;Carburant61518212433364851545760636645697578818487909699102105108111114117120123126129132135138141144147150153156159162165168171174177180183186189192195198201204207210213219222225228231234237240243246249252255[[#This Row],[COMPTEUR KILOMÉTRIQUE]],Carburant61518212433364851545760636645697578818487909699102105108111114117120123126129132135138141144147150153156159162165168171174177180183186189192195198201204207210213219222225228231234237240243246249252255[COMPTEUR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IFERROR(Carburant61518212433364851545760636645697578818487909699102105108111114117120123126129132135138141144147150153156159162165168171174177180183186189192195198201204207210213219222225228231234237240243246249252255[[#This Row],[COMPTEUR KILOMÉTRIQUE]]-Carburant61518212433364851545760636645697578818487909699102105108111114117120123126129132135138141144147150153156159162165168171174177180183186189192195198201204207210213219222225228231234237240243246249252255[[#This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IFERROR(Carburant61518212433364851545760636645697578818487909699102105108111114117120123126129132135138141144147150153156159162165168171174177180183186189192195198201204207210213219222225228231234237240243246249252255[[#This Row],[KM EFFECTUE]]/Carburant61518212433364851545760636645697578818487909699102105108111114117120123126129132135138141144147150153156159162165168171174177180183186189192195198201204207210213219222225228231234237240243246249252255[[#This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IFERROR(MAX(KilométrageDébut,IF(Carburant61518212433364851545760636645697578818487909699102105108111114117120123126129132135138141144147150153156159162165168171174177180183186189192195198201204207210213219222225228231234237240243246249252255[COMPTEUR KILOMÉTRIQUE]&lt;Carburant61518212433364851545760636645697578818487909699102105108111114117120123126129132135138141144147150153156159162165168171174177180183186189192195198201204207210213219222225228231234237240243246249252255[[#This Row],[COMPTEUR KILOMÉTRIQUE]],Carburant61518212433364851545760636645697578818487909699102105108111114117120123126129132135138141144147150153156159162165168171174177180183186189192195198201204207210213219222225228231234237240243246249252255[COMPTEUR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IFERROR(Carburant61518212433364851545760636645697578818487909699102105108111114117120123126129132135138141144147150153156159162165168171174177180183186189192195198201204207210213219222225228231234237240243246249252255[[#This Row],[COMPTEUR KILOMÉTRIQUE]]-Carburant61518212433364851545760636645697578818487909699102105108111114117120123126129132135138141144147150153156159162165168171174177180183186189192195198201204207210213219222225228231234237240243246249252255[[#This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IFERROR(Carburant61518212433364851545760636645697578818487909699102105108111114117120123126129132135138141144147150153156159162165168171174177180183186189192195198201204207210213219222225228231234237240243246249252255[[#This Row],[KM EFFECTUE]]/Carburant61518212433364851545760636645697578818487909699102105108111114117120123126129132135138141144147150153156159162165168171174177180183186189192195198201204207210213219222225228231234237240243246249252255[[#This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A041B-5F66-46FF-BCAF-D781E59CC678}">
  <sheetPr>
    <tabColor theme="4"/>
    <pageSetUpPr autoPageBreaks="0" fitToPage="1"/>
  </sheetPr>
  <dimension ref="B2:N42"/>
  <sheetViews>
    <sheetView showGridLines="0" zoomScale="70" zoomScaleNormal="70" workbookViewId="0"/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SUM(Carburant939[KM EFFECTUE])</f>
        <v>900</v>
      </c>
      <c r="C7" s="865"/>
      <c r="D7" s="15"/>
      <c r="F7" s="15">
        <f>SUM(Carburant939[COÛT])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AVERAGE(Carburant939[LITRE(S) AUX 100])</f>
        <v>19.221288515406162</v>
      </c>
      <c r="C11" s="866"/>
      <c r="D11" s="15"/>
      <c r="F11" s="15">
        <f>SUM(Entretien838[COÛT])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SUM(Carburant939[LITRES])</f>
        <v>47</v>
      </c>
      <c r="C15" s="865"/>
      <c r="D15" s="15"/>
      <c r="F15" s="15">
        <f>SUM(Remboursements1040[MONTANT])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IFERROR(MAX(KilométrageDébut,IF(Carburant939[COMPTEUR KILOMÉTRIQUE]&lt;Carburant939[[#This Row],[COMPTEUR KILOMÉTRIQUE]],Carburant939[COMPTEUR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IFERROR(Carburant939[[#This Row],[COMPTEUR KILOMÉTRIQUE]]-Carburant939[[#This Row],[KILOMÉTRAGE PRÉC.]],"")</f>
        <v>304</v>
      </c>
      <c r="H21" s="18">
        <f>IFERROR(Carburant939[[#This Row],[KM EFFECTUE]]/Carburant939[[#This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IFERROR(MAX(KilométrageDébut,IF(Carburant939[COMPTEUR KILOMÉTRIQUE]&lt;Carburant939[[#This Row],[COMPTEUR KILOMÉTRIQUE]],Carburant939[COMPTEUR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IFERROR(Carburant939[[#This Row],[COMPTEUR KILOMÉTRIQUE]]-Carburant939[[#This Row],[KILOMÉTRAGE PRÉC.]],"")</f>
        <v>310</v>
      </c>
      <c r="H22" s="18">
        <f>IFERROR(Carburant939[[#This Row],[KM EFFECTUE]]/Carburant939[[#This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IFERROR(MAX(KilométrageDébut,IF(Carburant939[COMPTEUR KILOMÉTRIQUE]&lt;Carburant939[[#This Row],[COMPTEUR KILOMÉTRIQUE]],Carburant939[COMPTEUR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IFERROR(Carburant939[[#This Row],[COMPTEUR KILOMÉTRIQUE]]-Carburant939[[#This Row],[KILOMÉTRAGE PRÉC.]],"")</f>
        <v>286</v>
      </c>
      <c r="H23" s="18">
        <f>IFERROR(Carburant939[[#This Row],[KM EFFECTUE]]/Carburant939[[#This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7F593-7AE2-431E-A8C0-4674E4774E6F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IFERROR(MAX(KilométrageDébut,IF(Carburant61518212433364851545760636645697578818487909699102105108111114117120123126129132135138141144147150153156159162165168171174177180183186189192195198201204207210213219222225228231234237240243246249252255258[COMPTEUR KILOMÉTRIQUE]&lt;Carburant61518212433364851545760636645697578818487909699102105108111114117120123126129132135138141144147150153156159162165168171174177180183186189192195198201204207210213219222225228231234237240243246249252255258[[#This Row],[COMPTEUR KILOMÉTRIQUE]],Carburant61518212433364851545760636645697578818487909699102105108111114117120123126129132135138141144147150153156159162165168171174177180183186189192195198201204207210213219222225228231234237240243246249252255258[COMPTEUR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IFERROR(Carburant61518212433364851545760636645697578818487909699102105108111114117120123126129132135138141144147150153156159162165168171174177180183186189192195198201204207210213219222225228231234237240243246249252255258[[#This Row],[COMPTEUR KILOMÉTRIQUE]]-Carburant61518212433364851545760636645697578818487909699102105108111114117120123126129132135138141144147150153156159162165168171174177180183186189192195198201204207210213219222225228231234237240243246249252255258[[#This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IFERROR(Carburant61518212433364851545760636645697578818487909699102105108111114117120123126129132135138141144147150153156159162165168171174177180183186189192195198201204207210213219222225228231234237240243246249252255258[[#This Row],[KM EFFECTUE]]/Carburant61518212433364851545760636645697578818487909699102105108111114117120123126129132135138141144147150153156159162165168171174177180183186189192195198201204207210213219222225228231234237240243246249252255258[[#This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IFERROR(MAX(KilométrageDébut,IF(Carburant61518212433364851545760636645697578818487909699102105108111114117120123126129132135138141144147150153156159162165168171174177180183186189192195198201204207210213219222225228231234237240243246249252255258[COMPTEUR KILOMÉTRIQUE]&lt;Carburant61518212433364851545760636645697578818487909699102105108111114117120123126129132135138141144147150153156159162165168171174177180183186189192195198201204207210213219222225228231234237240243246249252255258[[#This Row],[COMPTEUR KILOMÉTRIQUE]],Carburant61518212433364851545760636645697578818487909699102105108111114117120123126129132135138141144147150153156159162165168171174177180183186189192195198201204207210213219222225228231234237240243246249252255258[COMPTEUR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IFERROR(Carburant61518212433364851545760636645697578818487909699102105108111114117120123126129132135138141144147150153156159162165168171174177180183186189192195198201204207210213219222225228231234237240243246249252255258[[#This Row],[COMPTEUR KILOMÉTRIQUE]]-Carburant61518212433364851545760636645697578818487909699102105108111114117120123126129132135138141144147150153156159162165168171174177180183186189192195198201204207210213219222225228231234237240243246249252255258[[#This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IFERROR(Carburant61518212433364851545760636645697578818487909699102105108111114117120123126129132135138141144147150153156159162165168171174177180183186189192195198201204207210213219222225228231234237240243246249252255258[[#This Row],[KM EFFECTUE]]/Carburant61518212433364851545760636645697578818487909699102105108111114117120123126129132135138141144147150153156159162165168171174177180183186189192195198201204207210213219222225228231234237240243246249252255258[[#This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IFERROR(MAX(KilométrageDébut,IF(Carburant61518212433364851545760636645697578818487909699102105108111114117120123126129132135138141144147150153156159162165168171174177180183186189192195198201204207210213219222225228231234237240243246249252255258[COMPTEUR KILOMÉTRIQUE]&lt;Carburant61518212433364851545760636645697578818487909699102105108111114117120123126129132135138141144147150153156159162165168171174177180183186189192195198201204207210213219222225228231234237240243246249252255258[[#This Row],[COMPTEUR KILOMÉTRIQUE]],Carburant61518212433364851545760636645697578818487909699102105108111114117120123126129132135138141144147150153156159162165168171174177180183186189192195198201204207210213219222225228231234237240243246249252255258[COMPTEUR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IFERROR(Carburant61518212433364851545760636645697578818487909699102105108111114117120123126129132135138141144147150153156159162165168171174177180183186189192195198201204207210213219222225228231234237240243246249252255258[[#This Row],[COMPTEUR KILOMÉTRIQUE]]-Carburant61518212433364851545760636645697578818487909699102105108111114117120123126129132135138141144147150153156159162165168171174177180183186189192195198201204207210213219222225228231234237240243246249252255258[[#This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IFERROR(Carburant61518212433364851545760636645697578818487909699102105108111114117120123126129132135138141144147150153156159162165168171174177180183186189192195198201204207210213219222225228231234237240243246249252255258[[#This Row],[KM EFFECTUE]]/Carburant61518212433364851545760636645697578818487909699102105108111114117120123126129132135138141144147150153156159162165168171174177180183186189192195198201204207210213219222225228231234237240243246249252255258[[#This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1785B-24DA-4230-AACD-51654E0847EC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SUM(Carburant61518212433364851545760636645697578818487909699102105108111114117120123126129132135138141144147150153156159162165168171174177180183186189192195198201204207210213219222225228231234237240243246249252255258261[KM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SUM(Carburant61518212433364851545760636645697578818487909699102105108111114117120123126129132135138141144147150153156159162165168171174177180183186189192195198201204207210213219222225228231234237240243246249252255258261[COÛT])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AVERAGE(Carburant61518212433364851545760636645697578818487909699102105108111114117120123126129132135138141144147150153156159162165168171174177180183186189192195198201204207210213219222225228231234237240243246249252255258261[LITRE(S)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SUM(Entretien51417202332354750535659626544687477808386899598101104107110113116119122125128131134137140143146149152155158161164167170173176179182185188191194197200203206209212218221224227230233236239242245248251254257260[COÛT])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SUM(Carburant61518212433364851545760636645697578818487909699102105108111114117120123126129132135138141144147150153156159162165168171174177180183186189192195198201204207210213219222225228231234237240243246249252255258261[LITRES])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SUM(Remboursements716192225343749525558616467467076798285889197100103106109112115118121124127130133136139142145148151154157160163166169172175178181184187190193196199202205208211214220223226229232235238241244247250253256259262[MONTANT])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IFERROR(MAX(KilométrageDébut,IF(Carburant61518212433364851545760636645697578818487909699102105108111114117120123126129132135138141144147150153156159162165168171174177180183186189192195198201204207210213219222225228231234237240243246249252255258261[COMPTEUR KILOMÉTRIQUE]&lt;Carburant61518212433364851545760636645697578818487909699102105108111114117120123126129132135138141144147150153156159162165168171174177180183186189192195198201204207210213219222225228231234237240243246249252255258261[[#This Row],[COMPTEUR KILOMÉTRIQUE]],Carburant61518212433364851545760636645697578818487909699102105108111114117120123126129132135138141144147150153156159162165168171174177180183186189192195198201204207210213219222225228231234237240243246249252255258261[COMPTEUR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IFERROR(Carburant61518212433364851545760636645697578818487909699102105108111114117120123126129132135138141144147150153156159162165168171174177180183186189192195198201204207210213219222225228231234237240243246249252255258261[[#This Row],[COMPTEUR KILOMÉTRIQUE]]-Carburant61518212433364851545760636645697578818487909699102105108111114117120123126129132135138141144147150153156159162165168171174177180183186189192195198201204207210213219222225228231234237240243246249252255258261[[#This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IFERROR(Carburant61518212433364851545760636645697578818487909699102105108111114117120123126129132135138141144147150153156159162165168171174177180183186189192195198201204207210213219222225228231234237240243246249252255258261[[#This Row],[KM EFFECTUE]]/Carburant61518212433364851545760636645697578818487909699102105108111114117120123126129132135138141144147150153156159162165168171174177180183186189192195198201204207210213219222225228231234237240243246249252255258261[[#This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IFERROR(MAX(KilométrageDébut,IF(Carburant61518212433364851545760636645697578818487909699102105108111114117120123126129132135138141144147150153156159162165168171174177180183186189192195198201204207210213219222225228231234237240243246249252255258261[COMPTEUR KILOMÉTRIQUE]&lt;Carburant61518212433364851545760636645697578818487909699102105108111114117120123126129132135138141144147150153156159162165168171174177180183186189192195198201204207210213219222225228231234237240243246249252255258261[[#This Row],[COMPTEUR KILOMÉTRIQUE]],Carburant61518212433364851545760636645697578818487909699102105108111114117120123126129132135138141144147150153156159162165168171174177180183186189192195198201204207210213219222225228231234237240243246249252255258261[COMPTEUR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IFERROR(Carburant61518212433364851545760636645697578818487909699102105108111114117120123126129132135138141144147150153156159162165168171174177180183186189192195198201204207210213219222225228231234237240243246249252255258261[[#This Row],[COMPTEUR KILOMÉTRIQUE]]-Carburant61518212433364851545760636645697578818487909699102105108111114117120123126129132135138141144147150153156159162165168171174177180183186189192195198201204207210213219222225228231234237240243246249252255258261[[#This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IFERROR(Carburant61518212433364851545760636645697578818487909699102105108111114117120123126129132135138141144147150153156159162165168171174177180183186189192195198201204207210213219222225228231234237240243246249252255258261[[#This Row],[KM EFFECTUE]]/Carburant61518212433364851545760636645697578818487909699102105108111114117120123126129132135138141144147150153156159162165168171174177180183186189192195198201204207210213219222225228231234237240243246249252255258261[[#This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IFERROR(MAX(KilométrageDébut,IF(Carburant61518212433364851545760636645697578818487909699102105108111114117120123126129132135138141144147150153156159162165168171174177180183186189192195198201204207210213219222225228231234237240243246249252255258261[COMPTEUR KILOMÉTRIQUE]&lt;Carburant61518212433364851545760636645697578818487909699102105108111114117120123126129132135138141144147150153156159162165168171174177180183186189192195198201204207210213219222225228231234237240243246249252255258261[[#This Row],[COMPTEUR KILOMÉTRIQUE]],Carburant61518212433364851545760636645697578818487909699102105108111114117120123126129132135138141144147150153156159162165168171174177180183186189192195198201204207210213219222225228231234237240243246249252255258261[COMPTEUR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IFERROR(Carburant61518212433364851545760636645697578818487909699102105108111114117120123126129132135138141144147150153156159162165168171174177180183186189192195198201204207210213219222225228231234237240243246249252255258261[[#This Row],[COMPTEUR KILOMÉTRIQUE]]-Carburant61518212433364851545760636645697578818487909699102105108111114117120123126129132135138141144147150153156159162165168171174177180183186189192195198201204207210213219222225228231234237240243246249252255258261[[#This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IFERROR(Carburant61518212433364851545760636645697578818487909699102105108111114117120123126129132135138141144147150153156159162165168171174177180183186189192195198201204207210213219222225228231234237240243246249252255258261[[#This Row],[KM EFFECTUE]]/Carburant61518212433364851545760636645697578818487909699102105108111114117120123126129132135138141144147150153156159162165168171174177180183186189192195198201204207210213219222225228231234237240243246249252255258261[[#This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76034-CD63-45BD-9E0E-FD8217B5E592}">
  <sheetPr>
    <tabColor theme="4"/>
    <pageSetUpPr autoPageBreaks="0" fitToPage="1"/>
  </sheetPr>
  <dimension ref="B2:N42"/>
  <sheetViews>
    <sheetView showGridLines="0" zoomScale="70" zoomScaleNormal="70" workbookViewId="0">
      <selection activeCell="S15" sqref="S15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SUM(Carburant61518212433364851545760636645697578818487909699102105108111114117120123126129132135138141144147150153156159162165168171174177180183186189192195198201204207210213219222225228231234237240243246249252255258261264282[KM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SUM(Carburant61518212433364851545760636645697578818487909699102105108111114117120123126129132135138141144147150153156159162165168171174177180183186189192195198201204207210213219222225228231234237240243246249252255258261264282[COÛT])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AVERAGE(Carburant61518212433364851545760636645697578818487909699102105108111114117120123126129132135138141144147150153156159162165168171174177180183186189192195198201204207210213219222225228231234237240243246249252255258261264282[LITRE(S)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SUM(Entretien51417202332354750535659626544687477808386899598101104107110113116119122125128131134137140143146149152155158161164167170173176179182185188191194197200203206209212218221224227230233236239242245248251254257260263281[COÛT])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SUM(Carburant61518212433364851545760636645697578818487909699102105108111114117120123126129132135138141144147150153156159162165168171174177180183186189192195198201204207210213219222225228231234237240243246249252255258261264282[LITRES])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SUM(Remboursements716192225343749525558616467467076798285889197100103106109112115118121124127130133136139142145148151154157160163166169172175178181184187190193196199202205208211214220223226229232235238241244247250253256259262265283[MONTANT])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IFERROR(MAX(KilométrageDébut,IF(Carburant61518212433364851545760636645697578818487909699102105108111114117120123126129132135138141144147150153156159162165168171174177180183186189192195198201204207210213219222225228231234237240243246249252255258261264282[COMPTEUR KILOMÉTRIQUE]&lt;Carburant61518212433364851545760636645697578818487909699102105108111114117120123126129132135138141144147150153156159162165168171174177180183186189192195198201204207210213219222225228231234237240243246249252255258261264282[[#This Row],[COMPTEUR KILOMÉTRIQUE]],Carburant61518212433364851545760636645697578818487909699102105108111114117120123126129132135138141144147150153156159162165168171174177180183186189192195198201204207210213219222225228231234237240243246249252255258261264282[COMPTEUR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IFERROR(Carburant61518212433364851545760636645697578818487909699102105108111114117120123126129132135138141144147150153156159162165168171174177180183186189192195198201204207210213219222225228231234237240243246249252255258261264282[[#This Row],[COMPTEUR KILOMÉTRIQUE]]-Carburant61518212433364851545760636645697578818487909699102105108111114117120123126129132135138141144147150153156159162165168171174177180183186189192195198201204207210213219222225228231234237240243246249252255258261264282[[#This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IFERROR(Carburant61518212433364851545760636645697578818487909699102105108111114117120123126129132135138141144147150153156159162165168171174177180183186189192195198201204207210213219222225228231234237240243246249252255258261264282[[#This Row],[KM EFFECTUE]]/Carburant61518212433364851545760636645697578818487909699102105108111114117120123126129132135138141144147150153156159162165168171174177180183186189192195198201204207210213219222225228231234237240243246249252255258261264282[[#This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IFERROR(MAX(KilométrageDébut,IF(Carburant61518212433364851545760636645697578818487909699102105108111114117120123126129132135138141144147150153156159162165168171174177180183186189192195198201204207210213219222225228231234237240243246249252255258261264282[COMPTEUR KILOMÉTRIQUE]&lt;Carburant61518212433364851545760636645697578818487909699102105108111114117120123126129132135138141144147150153156159162165168171174177180183186189192195198201204207210213219222225228231234237240243246249252255258261264282[[#This Row],[COMPTEUR KILOMÉTRIQUE]],Carburant61518212433364851545760636645697578818487909699102105108111114117120123126129132135138141144147150153156159162165168171174177180183186189192195198201204207210213219222225228231234237240243246249252255258261264282[COMPTEUR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IFERROR(Carburant61518212433364851545760636645697578818487909699102105108111114117120123126129132135138141144147150153156159162165168171174177180183186189192195198201204207210213219222225228231234237240243246249252255258261264282[[#This Row],[COMPTEUR KILOMÉTRIQUE]]-Carburant61518212433364851545760636645697578818487909699102105108111114117120123126129132135138141144147150153156159162165168171174177180183186189192195198201204207210213219222225228231234237240243246249252255258261264282[[#This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IFERROR(Carburant61518212433364851545760636645697578818487909699102105108111114117120123126129132135138141144147150153156159162165168171174177180183186189192195198201204207210213219222225228231234237240243246249252255258261264282[[#This Row],[KM EFFECTUE]]/Carburant61518212433364851545760636645697578818487909699102105108111114117120123126129132135138141144147150153156159162165168171174177180183186189192195198201204207210213219222225228231234237240243246249252255258261264282[[#This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IFERROR(MAX(KilométrageDébut,IF(Carburant61518212433364851545760636645697578818487909699102105108111114117120123126129132135138141144147150153156159162165168171174177180183186189192195198201204207210213219222225228231234237240243246249252255258261264282[COMPTEUR KILOMÉTRIQUE]&lt;Carburant61518212433364851545760636645697578818487909699102105108111114117120123126129132135138141144147150153156159162165168171174177180183186189192195198201204207210213219222225228231234237240243246249252255258261264282[[#This Row],[COMPTEUR KILOMÉTRIQUE]],Carburant61518212433364851545760636645697578818487909699102105108111114117120123126129132135138141144147150153156159162165168171174177180183186189192195198201204207210213219222225228231234237240243246249252255258261264282[COMPTEUR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IFERROR(Carburant61518212433364851545760636645697578818487909699102105108111114117120123126129132135138141144147150153156159162165168171174177180183186189192195198201204207210213219222225228231234237240243246249252255258261264282[[#This Row],[COMPTEUR KILOMÉTRIQUE]]-Carburant61518212433364851545760636645697578818487909699102105108111114117120123126129132135138141144147150153156159162165168171174177180183186189192195198201204207210213219222225228231234237240243246249252255258261264282[[#This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IFERROR(Carburant61518212433364851545760636645697578818487909699102105108111114117120123126129132135138141144147150153156159162165168171174177180183186189192195198201204207210213219222225228231234237240243246249252255258261264282[[#This Row],[KM EFFECTUE]]/Carburant61518212433364851545760636645697578818487909699102105108111114117120123126129132135138141144147150153156159162165168171174177180183186189192195198201204207210213219222225228231234237240243246249252255258261264282[[#This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0D2F3-AB41-424B-86F9-8DFBD5E9D9A8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SUM(Carburant61518212433364851545760636645697578818487909699102105108111114117120123126129132135138141144147150153156159162165168171174177180183186189192195198201204207210213219222225228231234237240243246249252255258261264[KM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SUM(Carburant61518212433364851545760636645697578818487909699102105108111114117120123126129132135138141144147150153156159162165168171174177180183186189192195198201204207210213219222225228231234237240243246249252255258261264[COÛT])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AVERAGE(Carburant61518212433364851545760636645697578818487909699102105108111114117120123126129132135138141144147150153156159162165168171174177180183186189192195198201204207210213219222225228231234237240243246249252255258261264[LITRE(S)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SUM(Entretien51417202332354750535659626544687477808386899598101104107110113116119122125128131134137140143146149152155158161164167170173176179182185188191194197200203206209212218221224227230233236239242245248251254257260263[COÛT])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SUM(Carburant61518212433364851545760636645697578818487909699102105108111114117120123126129132135138141144147150153156159162165168171174177180183186189192195198201204207210213219222225228231234237240243246249252255258261264[LITRES])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SUM(Remboursements716192225343749525558616467467076798285889197100103106109112115118121124127130133136139142145148151154157160163166169172175178181184187190193196199202205208211214220223226229232235238241244247250253256259262265[MONTANT])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IFERROR(MAX(KilométrageDébut,IF(Carburant61518212433364851545760636645697578818487909699102105108111114117120123126129132135138141144147150153156159162165168171174177180183186189192195198201204207210213219222225228231234237240243246249252255258261264[COMPTEUR KILOMÉTRIQUE]&lt;Carburant61518212433364851545760636645697578818487909699102105108111114117120123126129132135138141144147150153156159162165168171174177180183186189192195198201204207210213219222225228231234237240243246249252255258261264[[#This Row],[COMPTEUR KILOMÉTRIQUE]],Carburant61518212433364851545760636645697578818487909699102105108111114117120123126129132135138141144147150153156159162165168171174177180183186189192195198201204207210213219222225228231234237240243246249252255258261264[COMPTEUR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IFERROR(Carburant61518212433364851545760636645697578818487909699102105108111114117120123126129132135138141144147150153156159162165168171174177180183186189192195198201204207210213219222225228231234237240243246249252255258261264[[#This Row],[COMPTEUR KILOMÉTRIQUE]]-Carburant61518212433364851545760636645697578818487909699102105108111114117120123126129132135138141144147150153156159162165168171174177180183186189192195198201204207210213219222225228231234237240243246249252255258261264[[#This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IFERROR(Carburant61518212433364851545760636645697578818487909699102105108111114117120123126129132135138141144147150153156159162165168171174177180183186189192195198201204207210213219222225228231234237240243246249252255258261264[[#This Row],[KM EFFECTUE]]/Carburant61518212433364851545760636645697578818487909699102105108111114117120123126129132135138141144147150153156159162165168171174177180183186189192195198201204207210213219222225228231234237240243246249252255258261264[[#This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IFERROR(MAX(KilométrageDébut,IF(Carburant61518212433364851545760636645697578818487909699102105108111114117120123126129132135138141144147150153156159162165168171174177180183186189192195198201204207210213219222225228231234237240243246249252255258261264[COMPTEUR KILOMÉTRIQUE]&lt;Carburant61518212433364851545760636645697578818487909699102105108111114117120123126129132135138141144147150153156159162165168171174177180183186189192195198201204207210213219222225228231234237240243246249252255258261264[[#This Row],[COMPTEUR KILOMÉTRIQUE]],Carburant61518212433364851545760636645697578818487909699102105108111114117120123126129132135138141144147150153156159162165168171174177180183186189192195198201204207210213219222225228231234237240243246249252255258261264[COMPTEUR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IFERROR(Carburant61518212433364851545760636645697578818487909699102105108111114117120123126129132135138141144147150153156159162165168171174177180183186189192195198201204207210213219222225228231234237240243246249252255258261264[[#This Row],[COMPTEUR KILOMÉTRIQUE]]-Carburant61518212433364851545760636645697578818487909699102105108111114117120123126129132135138141144147150153156159162165168171174177180183186189192195198201204207210213219222225228231234237240243246249252255258261264[[#This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IFERROR(Carburant61518212433364851545760636645697578818487909699102105108111114117120123126129132135138141144147150153156159162165168171174177180183186189192195198201204207210213219222225228231234237240243246249252255258261264[[#This Row],[KM EFFECTUE]]/Carburant61518212433364851545760636645697578818487909699102105108111114117120123126129132135138141144147150153156159162165168171174177180183186189192195198201204207210213219222225228231234237240243246249252255258261264[[#This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IFERROR(MAX(KilométrageDébut,IF(Carburant61518212433364851545760636645697578818487909699102105108111114117120123126129132135138141144147150153156159162165168171174177180183186189192195198201204207210213219222225228231234237240243246249252255258261264[COMPTEUR KILOMÉTRIQUE]&lt;Carburant61518212433364851545760636645697578818487909699102105108111114117120123126129132135138141144147150153156159162165168171174177180183186189192195198201204207210213219222225228231234237240243246249252255258261264[[#This Row],[COMPTEUR KILOMÉTRIQUE]],Carburant61518212433364851545760636645697578818487909699102105108111114117120123126129132135138141144147150153156159162165168171174177180183186189192195198201204207210213219222225228231234237240243246249252255258261264[COMPTEUR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IFERROR(Carburant61518212433364851545760636645697578818487909699102105108111114117120123126129132135138141144147150153156159162165168171174177180183186189192195198201204207210213219222225228231234237240243246249252255258261264[[#This Row],[COMPTEUR KILOMÉTRIQUE]]-Carburant61518212433364851545760636645697578818487909699102105108111114117120123126129132135138141144147150153156159162165168171174177180183186189192195198201204207210213219222225228231234237240243246249252255258261264[[#This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IFERROR(Carburant61518212433364851545760636645697578818487909699102105108111114117120123126129132135138141144147150153156159162165168171174177180183186189192195198201204207210213219222225228231234237240243246249252255258261264[[#This Row],[KM EFFECTUE]]/Carburant61518212433364851545760636645697578818487909699102105108111114117120123126129132135138141144147150153156159162165168171174177180183186189192195198201204207210213219222225228231234237240243246249252255258261264[[#This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56A7-633D-40D2-8FFD-170962958DB7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SUM(Carburant61518212433364851545760636645697578818487909699102105108111114117120123126129132135138141144147150153156159162165168171174177180183186189192195198201204207210213219222225228231234237240243246249252255258261264267[KM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SUM(Carburant61518212433364851545760636645697578818487909699102105108111114117120123126129132135138141144147150153156159162165168171174177180183186189192195198201204207210213219222225228231234237240243246249252255258261264267[COÛT])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AVERAGE(Carburant61518212433364851545760636645697578818487909699102105108111114117120123126129132135138141144147150153156159162165168171174177180183186189192195198201204207210213219222225228231234237240243246249252255258261264267[LITRE(S)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SUM(Entretien51417202332354750535659626544687477808386899598101104107110113116119122125128131134137140143146149152155158161164167170173176179182185188191194197200203206209212218221224227230233236239242245248251254257260263266[COÛT])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SUM(Carburant61518212433364851545760636645697578818487909699102105108111114117120123126129132135138141144147150153156159162165168171174177180183186189192195198201204207210213219222225228231234237240243246249252255258261264267[LITRES])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SUM(Remboursements716192225343749525558616467467076798285889197100103106109112115118121124127130133136139142145148151154157160163166169172175178181184187190193196199202205208211214220223226229232235238241244247250253256259262265268[MONTANT])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IFERROR(MAX(KilométrageDébut,IF(Carburant61518212433364851545760636645697578818487909699102105108111114117120123126129132135138141144147150153156159162165168171174177180183186189192195198201204207210213219222225228231234237240243246249252255258261264267[COMPTEUR KILOMÉTRIQUE]&lt;Carburant61518212433364851545760636645697578818487909699102105108111114117120123126129132135138141144147150153156159162165168171174177180183186189192195198201204207210213219222225228231234237240243246249252255258261264267[[#This Row],[COMPTEUR KILOMÉTRIQUE]],Carburant61518212433364851545760636645697578818487909699102105108111114117120123126129132135138141144147150153156159162165168171174177180183186189192195198201204207210213219222225228231234237240243246249252255258261264267[COMPTEUR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IFERROR(Carburant61518212433364851545760636645697578818487909699102105108111114117120123126129132135138141144147150153156159162165168171174177180183186189192195198201204207210213219222225228231234237240243246249252255258261264267[[#This Row],[COMPTEUR KILOMÉTRIQUE]]-Carburant61518212433364851545760636645697578818487909699102105108111114117120123126129132135138141144147150153156159162165168171174177180183186189192195198201204207210213219222225228231234237240243246249252255258261264267[[#This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IFERROR(Carburant61518212433364851545760636645697578818487909699102105108111114117120123126129132135138141144147150153156159162165168171174177180183186189192195198201204207210213219222225228231234237240243246249252255258261264267[[#This Row],[KM EFFECTUE]]/Carburant61518212433364851545760636645697578818487909699102105108111114117120123126129132135138141144147150153156159162165168171174177180183186189192195198201204207210213219222225228231234237240243246249252255258261264267[[#This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IFERROR(MAX(KilométrageDébut,IF(Carburant61518212433364851545760636645697578818487909699102105108111114117120123126129132135138141144147150153156159162165168171174177180183186189192195198201204207210213219222225228231234237240243246249252255258261264267[COMPTEUR KILOMÉTRIQUE]&lt;Carburant61518212433364851545760636645697578818487909699102105108111114117120123126129132135138141144147150153156159162165168171174177180183186189192195198201204207210213219222225228231234237240243246249252255258261264267[[#This Row],[COMPTEUR KILOMÉTRIQUE]],Carburant61518212433364851545760636645697578818487909699102105108111114117120123126129132135138141144147150153156159162165168171174177180183186189192195198201204207210213219222225228231234237240243246249252255258261264267[COMPTEUR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IFERROR(Carburant61518212433364851545760636645697578818487909699102105108111114117120123126129132135138141144147150153156159162165168171174177180183186189192195198201204207210213219222225228231234237240243246249252255258261264267[[#This Row],[COMPTEUR KILOMÉTRIQUE]]-Carburant61518212433364851545760636645697578818487909699102105108111114117120123126129132135138141144147150153156159162165168171174177180183186189192195198201204207210213219222225228231234237240243246249252255258261264267[[#This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IFERROR(Carburant61518212433364851545760636645697578818487909699102105108111114117120123126129132135138141144147150153156159162165168171174177180183186189192195198201204207210213219222225228231234237240243246249252255258261264267[[#This Row],[KM EFFECTUE]]/Carburant61518212433364851545760636645697578818487909699102105108111114117120123126129132135138141144147150153156159162165168171174177180183186189192195198201204207210213219222225228231234237240243246249252255258261264267[[#This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IFERROR(MAX(KilométrageDébut,IF(Carburant61518212433364851545760636645697578818487909699102105108111114117120123126129132135138141144147150153156159162165168171174177180183186189192195198201204207210213219222225228231234237240243246249252255258261264267[COMPTEUR KILOMÉTRIQUE]&lt;Carburant61518212433364851545760636645697578818487909699102105108111114117120123126129132135138141144147150153156159162165168171174177180183186189192195198201204207210213219222225228231234237240243246249252255258261264267[[#This Row],[COMPTEUR KILOMÉTRIQUE]],Carburant61518212433364851545760636645697578818487909699102105108111114117120123126129132135138141144147150153156159162165168171174177180183186189192195198201204207210213219222225228231234237240243246249252255258261264267[COMPTEUR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IFERROR(Carburant61518212433364851545760636645697578818487909699102105108111114117120123126129132135138141144147150153156159162165168171174177180183186189192195198201204207210213219222225228231234237240243246249252255258261264267[[#This Row],[COMPTEUR KILOMÉTRIQUE]]-Carburant61518212433364851545760636645697578818487909699102105108111114117120123126129132135138141144147150153156159162165168171174177180183186189192195198201204207210213219222225228231234237240243246249252255258261264267[[#This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IFERROR(Carburant61518212433364851545760636645697578818487909699102105108111114117120123126129132135138141144147150153156159162165168171174177180183186189192195198201204207210213219222225228231234237240243246249252255258261264267[[#This Row],[KM EFFECTUE]]/Carburant61518212433364851545760636645697578818487909699102105108111114117120123126129132135138141144147150153156159162165168171174177180183186189192195198201204207210213219222225228231234237240243246249252255258261264267[[#This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46046-D790-42C4-A3DF-6CA7912BBC77}">
  <sheetPr>
    <tabColor theme="4"/>
    <pageSetUpPr autoPageBreaks="0" fitToPage="1"/>
  </sheetPr>
  <dimension ref="B2:N42"/>
  <sheetViews>
    <sheetView showGridLines="0" zoomScale="70" zoomScaleNormal="70" workbookViewId="0">
      <selection activeCell="S32" sqref="S32"/>
    </sheetView>
  </sheetViews>
  <sheetFormatPr baseColWidth="10" defaultColWidth="9" defaultRowHeight="24" customHeight="1" x14ac:dyDescent="0.3"/>
  <cols>
    <col min="1" max="1" width="4.09765625" customWidth="1"/>
    <col min="2" max="2" width="15.3984375" customWidth="1"/>
    <col min="3" max="3" width="20.09765625" bestFit="1" customWidth="1"/>
    <col min="4" max="4" width="21.69921875" customWidth="1"/>
    <col min="5" max="5" width="10.19921875" customWidth="1"/>
    <col min="6" max="6" width="25.69921875" bestFit="1" customWidth="1"/>
    <col min="7" max="8" width="15.69921875" customWidth="1"/>
    <col min="9" max="9" width="4.8984375" customWidth="1"/>
    <col min="10" max="10" width="11.8984375" customWidth="1"/>
    <col min="11" max="11" width="20.3984375" customWidth="1"/>
    <col min="12" max="12" width="11.5" bestFit="1" customWidth="1"/>
    <col min="13" max="13" width="25.69921875" bestFit="1" customWidth="1"/>
    <col min="14" max="14" width="20.5" customWidth="1"/>
    <col min="15" max="15" width="3.19921875" customWidth="1"/>
  </cols>
  <sheetData>
    <row r="2" spans="2:14" ht="41.25" customHeight="1" x14ac:dyDescent="1.1000000000000001">
      <c r="B2" s="9"/>
      <c r="C2" s="9"/>
      <c r="D2" s="9"/>
      <c r="M2" s="14" t="s">
        <v>17</v>
      </c>
      <c r="N2" s="12">
        <v>10987</v>
      </c>
    </row>
    <row r="3" spans="2:14" ht="27" customHeight="1" x14ac:dyDescent="1.1000000000000001">
      <c r="B3" s="9"/>
      <c r="C3" s="9"/>
      <c r="D3" s="9"/>
      <c r="M3" s="14" t="s">
        <v>27</v>
      </c>
      <c r="N3" s="13">
        <f>KilométrageDébut+B7</f>
        <v>11887</v>
      </c>
    </row>
    <row r="4" spans="2:14" ht="24.75" customHeight="1" thickBot="1" x14ac:dyDescent="0.3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24" customHeight="1" thickTop="1" x14ac:dyDescent="0.3"/>
    <row r="6" spans="2:14" ht="19.5" customHeight="1" x14ac:dyDescent="0.3">
      <c r="B6" s="10" t="s">
        <v>29</v>
      </c>
      <c r="D6" s="10"/>
      <c r="F6" s="24" t="s">
        <v>8</v>
      </c>
      <c r="M6" s="5"/>
    </row>
    <row r="7" spans="2:14" ht="32.25" customHeight="1" x14ac:dyDescent="0.7">
      <c r="B7" s="865">
        <f>SUM(Carburant61518212433364851545760636645697578818487909699102105108111114117120123126129132135138141144147150153156159162165168171174177180183186189192195198201204207210213219222225228231234237240243246249252255258261264267270[KM EFFECTUE])</f>
        <v>900</v>
      </c>
      <c r="C7" s="865"/>
      <c r="D7" s="15"/>
      <c r="F7" s="15">
        <f>SUM(Carburant61518212433364851545760636645697578818487909699102105108111114117120123126129132135138141144147150153156159162165168171174177180183186189192195198201204207210213219222225228231234237240243246249252255258261264267270[COÛT])</f>
        <v>168.55</v>
      </c>
    </row>
    <row r="8" spans="2:14" ht="15" customHeight="1" x14ac:dyDescent="0.3">
      <c r="F8" s="22"/>
    </row>
    <row r="9" spans="2:14" ht="15" customHeight="1" x14ac:dyDescent="0.3">
      <c r="D9" s="10"/>
      <c r="F9" s="24" t="s">
        <v>15</v>
      </c>
    </row>
    <row r="10" spans="2:14" ht="19.5" customHeight="1" x14ac:dyDescent="0.3">
      <c r="B10" s="10" t="s">
        <v>7</v>
      </c>
      <c r="D10" s="8"/>
      <c r="F10" s="25" t="s">
        <v>14</v>
      </c>
    </row>
    <row r="11" spans="2:14" ht="32.25" customHeight="1" x14ac:dyDescent="0.7">
      <c r="B11" s="866">
        <f>AVERAGE(Carburant61518212433364851545760636645697578818487909699102105108111114117120123126129132135138141144147150153156159162165168171174177180183186189192195198201204207210213219222225228231234237240243246249252255258261264267270[LITRE(S) AUX 100])</f>
        <v>19.221288515406162</v>
      </c>
      <c r="C11" s="866"/>
      <c r="D11" s="15"/>
      <c r="F11" s="15">
        <f>SUM(Entretien51417202332354750535659626544687477808386899598101104107110113116119122125128131134137140143146149152155158161164167170173176179182185188191194197200203206209212218221224227230233236239242245248251254257260263266269[COÛT])</f>
        <v>208.87</v>
      </c>
    </row>
    <row r="12" spans="2:14" ht="15" customHeight="1" x14ac:dyDescent="0.3">
      <c r="F12" s="22"/>
    </row>
    <row r="13" spans="2:14" ht="13.5" customHeight="1" x14ac:dyDescent="0.3">
      <c r="B13" s="10" t="s">
        <v>15</v>
      </c>
      <c r="D13" s="10"/>
      <c r="F13" s="24" t="s">
        <v>15</v>
      </c>
    </row>
    <row r="14" spans="2:14" ht="19.5" customHeight="1" x14ac:dyDescent="0.3">
      <c r="B14" s="8" t="s">
        <v>16</v>
      </c>
      <c r="D14" s="8"/>
      <c r="F14" s="25" t="s">
        <v>26</v>
      </c>
    </row>
    <row r="15" spans="2:14" ht="32.25" customHeight="1" x14ac:dyDescent="0.7">
      <c r="B15" s="865">
        <f>SUM(Carburant61518212433364851545760636645697578818487909699102105108111114117120123126129132135138141144147150153156159162165168171174177180183186189192195198201204207210213219222225228231234237240243246249252255258261264267270[LITRES])</f>
        <v>47</v>
      </c>
      <c r="C15" s="865"/>
      <c r="D15" s="15"/>
      <c r="F15" s="15">
        <f>SUM(Remboursements716192225343749525558616467467076798285889197100103106109112115118121124127130133136139142145148151154157160163166169172175178181184187190193196199202205208211214220223226229232235238241244247250253256259262265268271[MONTANT])</f>
        <v>1205.47</v>
      </c>
    </row>
    <row r="19" spans="2:14" ht="24" customHeight="1" x14ac:dyDescent="0.3">
      <c r="B19" s="1" t="s">
        <v>9</v>
      </c>
    </row>
    <row r="20" spans="2:14" ht="24" customHeight="1" x14ac:dyDescent="0.3">
      <c r="B20" s="7" t="s">
        <v>23</v>
      </c>
      <c r="C20" s="7" t="s">
        <v>11</v>
      </c>
      <c r="D20" s="7" t="s">
        <v>1</v>
      </c>
      <c r="E20" s="7" t="s">
        <v>5</v>
      </c>
      <c r="F20" s="7" t="s">
        <v>6</v>
      </c>
      <c r="G20" s="7" t="s">
        <v>31</v>
      </c>
      <c r="H20" s="7" t="s">
        <v>3</v>
      </c>
    </row>
    <row r="21" spans="2:14" ht="24" customHeight="1" x14ac:dyDescent="0.3">
      <c r="B21" s="6">
        <v>44937</v>
      </c>
      <c r="C21" s="16">
        <f t="array" ref="C21">IFERROR(MAX(KilométrageDébut,IF(Carburant61518212433364851545760636645697578818487909699102105108111114117120123126129132135138141144147150153156159162165168171174177180183186189192195198201204207210213219222225228231234237240243246249252255258261264267270[COMPTEUR KILOMÉTRIQUE]&lt;Carburant61518212433364851545760636645697578818487909699102105108111114117120123126129132135138141144147150153156159162165168171174177180183186189192195198201204207210213219222225228231234237240243246249252255258261264267270[[#This Row],[COMPTEUR KILOMÉTRIQUE]],Carburant61518212433364851545760636645697578818487909699102105108111114117120123126129132135138141144147150153156159162165168171174177180183186189192195198201204207210213219222225228231234237240243246249252255258261264267270[COMPTEUR KILOMÉTRIQUE])),"")</f>
        <v>10987</v>
      </c>
      <c r="D21" s="19">
        <v>56.34</v>
      </c>
      <c r="E21" s="3">
        <v>16</v>
      </c>
      <c r="F21" s="2">
        <v>11291</v>
      </c>
      <c r="G21" s="17">
        <f>IFERROR(Carburant61518212433364851545760636645697578818487909699102105108111114117120123126129132135138141144147150153156159162165168171174177180183186189192195198201204207210213219222225228231234237240243246249252255258261264267270[[#This Row],[COMPTEUR KILOMÉTRIQUE]]-Carburant61518212433364851545760636645697578818487909699102105108111114117120123126129132135138141144147150153156159162165168171174177180183186189192195198201204207210213219222225228231234237240243246249252255258261264267270[[#This Row],[KILOMÉTRAGE PRÉC.]],"")</f>
        <v>304</v>
      </c>
      <c r="H21" s="18">
        <f>IFERROR(Carburant61518212433364851545760636645697578818487909699102105108111114117120123126129132135138141144147150153156159162165168171174177180183186189192195198201204207210213219222225228231234237240243246249252255258261264267270[[#This Row],[KM EFFECTUE]]/Carburant61518212433364851545760636645697578818487909699102105108111114117120123126129132135138141144147150153156159162165168171174177180183186189192195198201204207210213219222225228231234237240243246249252255258261264267270[[#This Row],[LITRES]],"")</f>
        <v>19</v>
      </c>
    </row>
    <row r="22" spans="2:14" ht="24" customHeight="1" x14ac:dyDescent="0.3">
      <c r="B22" s="6">
        <v>44942</v>
      </c>
      <c r="C22" s="16">
        <f t="array" ref="C22">IFERROR(MAX(KilométrageDébut,IF(Carburant61518212433364851545760636645697578818487909699102105108111114117120123126129132135138141144147150153156159162165168171174177180183186189192195198201204207210213219222225228231234237240243246249252255258261264267270[COMPTEUR KILOMÉTRIQUE]&lt;Carburant61518212433364851545760636645697578818487909699102105108111114117120123126129132135138141144147150153156159162165168171174177180183186189192195198201204207210213219222225228231234237240243246249252255258261264267270[[#This Row],[COMPTEUR KILOMÉTRIQUE]],Carburant61518212433364851545760636645697578818487909699102105108111114117120123126129132135138141144147150153156159162165168171174177180183186189192195198201204207210213219222225228231234237240243246249252255258261264267270[COMPTEUR KILOMÉTRIQUE])),"")</f>
        <v>11291</v>
      </c>
      <c r="D22" s="19">
        <v>60.25</v>
      </c>
      <c r="E22" s="3">
        <v>17</v>
      </c>
      <c r="F22" s="2">
        <v>11601</v>
      </c>
      <c r="G22" s="17">
        <f>IFERROR(Carburant61518212433364851545760636645697578818487909699102105108111114117120123126129132135138141144147150153156159162165168171174177180183186189192195198201204207210213219222225228231234237240243246249252255258261264267270[[#This Row],[COMPTEUR KILOMÉTRIQUE]]-Carburant61518212433364851545760636645697578818487909699102105108111114117120123126129132135138141144147150153156159162165168171174177180183186189192195198201204207210213219222225228231234237240243246249252255258261264267270[[#This Row],[KILOMÉTRAGE PRÉC.]],"")</f>
        <v>310</v>
      </c>
      <c r="H22" s="18">
        <f>IFERROR(Carburant61518212433364851545760636645697578818487909699102105108111114117120123126129132135138141144147150153156159162165168171174177180183186189192195198201204207210213219222225228231234237240243246249252255258261264267270[[#This Row],[KM EFFECTUE]]/Carburant61518212433364851545760636645697578818487909699102105108111114117120123126129132135138141144147150153156159162165168171174177180183186189192195198201204207210213219222225228231234237240243246249252255258261264267270[[#This Row],[LITRES]],"")</f>
        <v>18.235294117647058</v>
      </c>
    </row>
    <row r="23" spans="2:14" ht="24" customHeight="1" x14ac:dyDescent="0.3">
      <c r="B23" s="6">
        <v>44947</v>
      </c>
      <c r="C23" s="16">
        <f t="array" ref="C23">IFERROR(MAX(KilométrageDébut,IF(Carburant61518212433364851545760636645697578818487909699102105108111114117120123126129132135138141144147150153156159162165168171174177180183186189192195198201204207210213219222225228231234237240243246249252255258261264267270[COMPTEUR KILOMÉTRIQUE]&lt;Carburant61518212433364851545760636645697578818487909699102105108111114117120123126129132135138141144147150153156159162165168171174177180183186189192195198201204207210213219222225228231234237240243246249252255258261264267270[[#This Row],[COMPTEUR KILOMÉTRIQUE]],Carburant61518212433364851545760636645697578818487909699102105108111114117120123126129132135138141144147150153156159162165168171174177180183186189192195198201204207210213219222225228231234237240243246249252255258261264267270[COMPTEUR KILOMÉTRIQUE])),"")</f>
        <v>11601</v>
      </c>
      <c r="D23" s="19">
        <v>51.96</v>
      </c>
      <c r="E23" s="3">
        <v>14</v>
      </c>
      <c r="F23" s="2">
        <v>11887</v>
      </c>
      <c r="G23" s="17">
        <f>IFERROR(Carburant61518212433364851545760636645697578818487909699102105108111114117120123126129132135138141144147150153156159162165168171174177180183186189192195198201204207210213219222225228231234237240243246249252255258261264267270[[#This Row],[COMPTEUR KILOMÉTRIQUE]]-Carburant61518212433364851545760636645697578818487909699102105108111114117120123126129132135138141144147150153156159162165168171174177180183186189192195198201204207210213219222225228231234237240243246249252255258261264267270[[#This Row],[KILOMÉTRAGE PRÉC.]],"")</f>
        <v>286</v>
      </c>
      <c r="H23" s="18">
        <f>IFERROR(Carburant61518212433364851545760636645697578818487909699102105108111114117120123126129132135138141144147150153156159162165168171174177180183186189192195198201204207210213219222225228231234237240243246249252255258261264267270[[#This Row],[KM EFFECTUE]]/Carburant61518212433364851545760636645697578818487909699102105108111114117120123126129132135138141144147150153156159162165168171174177180183186189192195198201204207210213219222225228231234237240243246249252255258261264267270[[#This Row],[LITRES]],"")</f>
        <v>20.428571428571427</v>
      </c>
      <c r="J23" s="867"/>
      <c r="K23" s="867"/>
      <c r="L23" s="867"/>
      <c r="M23" s="867"/>
      <c r="N23" s="867"/>
    </row>
    <row r="24" spans="2:14" ht="24" customHeight="1" x14ac:dyDescent="0.3">
      <c r="B24" s="6"/>
      <c r="C24" s="16"/>
      <c r="D24" s="19"/>
      <c r="E24" s="3"/>
      <c r="F24" s="2"/>
      <c r="G24" s="17"/>
      <c r="H24" s="18"/>
      <c r="J24" s="11"/>
      <c r="K24" s="11"/>
      <c r="L24" s="11"/>
      <c r="M24" s="11"/>
      <c r="N24" s="11"/>
    </row>
    <row r="25" spans="2:14" ht="24" customHeight="1" x14ac:dyDescent="0.3">
      <c r="B25" s="6"/>
      <c r="C25" s="16"/>
      <c r="D25" s="19"/>
      <c r="E25" s="3"/>
      <c r="F25" s="2"/>
      <c r="G25" s="17"/>
      <c r="H25" s="18"/>
      <c r="J25" s="11"/>
      <c r="K25" s="11"/>
      <c r="L25" s="11"/>
      <c r="M25" s="11"/>
      <c r="N25" s="11"/>
    </row>
    <row r="28" spans="2:14" ht="24" customHeight="1" x14ac:dyDescent="0.3">
      <c r="B28" s="1" t="s">
        <v>10</v>
      </c>
    </row>
    <row r="29" spans="2:14" ht="24" customHeight="1" x14ac:dyDescent="0.3">
      <c r="B29" s="7" t="s">
        <v>23</v>
      </c>
      <c r="C29" s="7" t="s">
        <v>0</v>
      </c>
      <c r="D29" s="7" t="s">
        <v>1</v>
      </c>
      <c r="E29" s="7" t="s">
        <v>28</v>
      </c>
      <c r="F29" s="7" t="s">
        <v>2</v>
      </c>
      <c r="G29" s="26" t="s">
        <v>32</v>
      </c>
    </row>
    <row r="30" spans="2:14" ht="24" customHeight="1" x14ac:dyDescent="0.3">
      <c r="B30" s="6">
        <v>44931</v>
      </c>
      <c r="C30" t="s">
        <v>12</v>
      </c>
      <c r="D30" s="20">
        <v>43.87</v>
      </c>
      <c r="E30" s="2"/>
      <c r="G30" s="2">
        <v>10567</v>
      </c>
    </row>
    <row r="31" spans="2:14" ht="24" customHeight="1" x14ac:dyDescent="0.3">
      <c r="B31" s="6">
        <v>44944</v>
      </c>
      <c r="C31" t="s">
        <v>13</v>
      </c>
      <c r="D31" s="20">
        <v>67</v>
      </c>
      <c r="E31" s="2"/>
      <c r="G31" s="2">
        <v>11420</v>
      </c>
    </row>
    <row r="32" spans="2:14" ht="24" customHeight="1" x14ac:dyDescent="0.3">
      <c r="B32" s="6">
        <v>44986</v>
      </c>
      <c r="C32" t="s">
        <v>18</v>
      </c>
      <c r="D32" s="20">
        <v>98</v>
      </c>
      <c r="E32" s="2"/>
      <c r="G32" s="2">
        <v>12887</v>
      </c>
    </row>
    <row r="33" spans="2:7" ht="24" customHeight="1" x14ac:dyDescent="0.3">
      <c r="B33" s="6"/>
      <c r="D33" s="20"/>
      <c r="E33" s="2"/>
    </row>
    <row r="34" spans="2:7" ht="24" customHeight="1" x14ac:dyDescent="0.3">
      <c r="B34" s="11"/>
      <c r="C34" s="11"/>
      <c r="D34" s="23"/>
      <c r="E34" s="11"/>
      <c r="F34" s="11"/>
    </row>
    <row r="35" spans="2:7" ht="24" customHeight="1" x14ac:dyDescent="0.3">
      <c r="B35" s="11"/>
      <c r="C35" s="11"/>
      <c r="D35" s="11"/>
      <c r="E35" s="11"/>
      <c r="F35" s="11"/>
    </row>
    <row r="37" spans="2:7" ht="24" customHeight="1" x14ac:dyDescent="0.3">
      <c r="B37" s="1" t="s">
        <v>24</v>
      </c>
    </row>
    <row r="38" spans="2:7" ht="24" customHeight="1" x14ac:dyDescent="0.3">
      <c r="B38" s="7" t="s">
        <v>23</v>
      </c>
      <c r="C38" s="7" t="s">
        <v>0</v>
      </c>
      <c r="D38" s="7" t="s">
        <v>4</v>
      </c>
      <c r="E38" s="7" t="s">
        <v>28</v>
      </c>
      <c r="F38" s="7" t="s">
        <v>2</v>
      </c>
      <c r="G38" s="26" t="s">
        <v>32</v>
      </c>
    </row>
    <row r="39" spans="2:7" ht="24" customHeight="1" x14ac:dyDescent="0.3">
      <c r="B39" s="6">
        <v>44928</v>
      </c>
      <c r="C39" t="s">
        <v>25</v>
      </c>
      <c r="D39" s="20">
        <v>451.26</v>
      </c>
      <c r="G39">
        <v>1055</v>
      </c>
    </row>
    <row r="40" spans="2:7" ht="24" customHeight="1" x14ac:dyDescent="0.3">
      <c r="B40" s="6">
        <v>44978</v>
      </c>
      <c r="C40" t="s">
        <v>30</v>
      </c>
      <c r="D40" s="21">
        <v>754.21</v>
      </c>
    </row>
    <row r="41" spans="2:7" ht="24" customHeight="1" x14ac:dyDescent="0.3">
      <c r="D41" s="22"/>
    </row>
    <row r="42" spans="2:7" ht="24" customHeight="1" x14ac:dyDescent="0.3">
      <c r="D42" s="22"/>
    </row>
  </sheetData>
  <mergeCells count="4">
    <mergeCell ref="B7:C7"/>
    <mergeCell ref="B11:C11"/>
    <mergeCell ref="B15:C15"/>
    <mergeCell ref="J23:N23"/>
  </mergeCells>
  <printOptions horizontalCentered="1"/>
  <pageMargins left="0.45" right="0.45" top="0.4" bottom="0.5" header="0.3" footer="0.3"/>
  <pageSetup scale="65" fitToHeight="0" orientation="landscape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C6"/>
  <sheetViews>
    <sheetView workbookViewId="0"/>
  </sheetViews>
  <sheetFormatPr baseColWidth="10" defaultColWidth="9" defaultRowHeight="15.6" x14ac:dyDescent="0.3"/>
  <cols>
    <col min="2" max="2" width="11.09765625" bestFit="1" customWidth="1"/>
    <col min="3" max="3" width="6.8984375" bestFit="1" customWidth="1"/>
  </cols>
  <sheetData>
    <row r="1" spans="1:3" x14ac:dyDescent="0.3">
      <c r="A1" t="s">
        <v>22</v>
      </c>
    </row>
    <row r="4" spans="1:3" x14ac:dyDescent="0.3">
      <c r="B4" t="s">
        <v>19</v>
      </c>
      <c r="C4">
        <f>SUM(Carburant[COÛT])</f>
        <v>168.55</v>
      </c>
    </row>
    <row r="5" spans="1:3" x14ac:dyDescent="0.3">
      <c r="B5" t="s">
        <v>20</v>
      </c>
      <c r="C5">
        <f>SUM(Entretien[COÛT])</f>
        <v>208.87</v>
      </c>
    </row>
    <row r="6" spans="1:3" x14ac:dyDescent="0.3">
      <c r="B6" t="s">
        <v>21</v>
      </c>
      <c r="C6">
        <f>SUM(Remboursements[MONTANT])</f>
        <v>1205.47</v>
      </c>
    </row>
  </sheetData>
  <pageMargins left="0.7" right="0.7" top="0.75" bottom="0.75" header="0.3" footer="0.3"/>
  <pageSetup orientation="portrait" horizontalDpi="4294967294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6d93d202-47fc-4405-873a-cab67cc5f1b2" xsi:nil="true"/>
    <AssetExpire xmlns="6d93d202-47fc-4405-873a-cab67cc5f1b2">2029-01-01T08:00:00+00:00</AssetExpire>
    <CampaignTagsTaxHTField0 xmlns="6d93d202-47fc-4405-873a-cab67cc5f1b2">
      <Terms xmlns="http://schemas.microsoft.com/office/infopath/2007/PartnerControls"/>
    </CampaignTagsTaxHTField0>
    <IntlLangReviewDate xmlns="6d93d202-47fc-4405-873a-cab67cc5f1b2" xsi:nil="true"/>
    <TPFriendlyName xmlns="6d93d202-47fc-4405-873a-cab67cc5f1b2" xsi:nil="true"/>
    <IntlLangReview xmlns="6d93d202-47fc-4405-873a-cab67cc5f1b2">false</IntlLangReview>
    <LocLastLocAttemptVersionLookup xmlns="6d93d202-47fc-4405-873a-cab67cc5f1b2">191459</LocLastLocAttemptVersionLookup>
    <PolicheckWords xmlns="6d93d202-47fc-4405-873a-cab67cc5f1b2" xsi:nil="true"/>
    <SubmitterId xmlns="6d93d202-47fc-4405-873a-cab67cc5f1b2" xsi:nil="true"/>
    <AcquiredFrom xmlns="6d93d202-47fc-4405-873a-cab67cc5f1b2">Internal MS</AcquiredFrom>
    <EditorialStatus xmlns="6d93d202-47fc-4405-873a-cab67cc5f1b2" xsi:nil="true"/>
    <Markets xmlns="6d93d202-47fc-4405-873a-cab67cc5f1b2"/>
    <OriginAsset xmlns="6d93d202-47fc-4405-873a-cab67cc5f1b2" xsi:nil="true"/>
    <AssetStart xmlns="6d93d202-47fc-4405-873a-cab67cc5f1b2">2013-02-12T20:44:00+00:00</AssetStart>
    <FriendlyTitle xmlns="6d93d202-47fc-4405-873a-cab67cc5f1b2" xsi:nil="true"/>
    <MarketSpecific xmlns="6d93d202-47fc-4405-873a-cab67cc5f1b2">false</MarketSpecific>
    <TPNamespace xmlns="6d93d202-47fc-4405-873a-cab67cc5f1b2" xsi:nil="true"/>
    <PublishStatusLookup xmlns="6d93d202-47fc-4405-873a-cab67cc5f1b2">
      <Value>540540</Value>
    </PublishStatusLookup>
    <APAuthor xmlns="6d93d202-47fc-4405-873a-cab67cc5f1b2">
      <UserInfo>
        <DisplayName>System Account</DisplayName>
        <AccountId>1073741823</AccountId>
        <AccountType/>
      </UserInfo>
    </APAuthor>
    <TPCommandLine xmlns="6d93d202-47fc-4405-873a-cab67cc5f1b2" xsi:nil="true"/>
    <IntlLangReviewer xmlns="6d93d202-47fc-4405-873a-cab67cc5f1b2" xsi:nil="true"/>
    <OpenTemplate xmlns="6d93d202-47fc-4405-873a-cab67cc5f1b2">true</OpenTemplate>
    <CSXSubmissionDate xmlns="6d93d202-47fc-4405-873a-cab67cc5f1b2" xsi:nil="true"/>
    <TaxCatchAll xmlns="6d93d202-47fc-4405-873a-cab67cc5f1b2"/>
    <Manager xmlns="6d93d202-47fc-4405-873a-cab67cc5f1b2" xsi:nil="true"/>
    <NumericId xmlns="6d93d202-47fc-4405-873a-cab67cc5f1b2" xsi:nil="true"/>
    <ParentAssetId xmlns="6d93d202-47fc-4405-873a-cab67cc5f1b2" xsi:nil="true"/>
    <OriginalSourceMarket xmlns="6d93d202-47fc-4405-873a-cab67cc5f1b2">english</OriginalSourceMarket>
    <ApprovalStatus xmlns="6d93d202-47fc-4405-873a-cab67cc5f1b2">InProgress</ApprovalStatus>
    <TPComponent xmlns="6d93d202-47fc-4405-873a-cab67cc5f1b2" xsi:nil="true"/>
    <EditorialTags xmlns="6d93d202-47fc-4405-873a-cab67cc5f1b2" xsi:nil="true"/>
    <TPExecutable xmlns="6d93d202-47fc-4405-873a-cab67cc5f1b2" xsi:nil="true"/>
    <TPLaunchHelpLink xmlns="6d93d202-47fc-4405-873a-cab67cc5f1b2" xsi:nil="true"/>
    <LocComments xmlns="6d93d202-47fc-4405-873a-cab67cc5f1b2" xsi:nil="true"/>
    <LocRecommendedHandoff xmlns="6d93d202-47fc-4405-873a-cab67cc5f1b2" xsi:nil="true"/>
    <SourceTitle xmlns="6d93d202-47fc-4405-873a-cab67cc5f1b2" xsi:nil="true"/>
    <CSXUpdate xmlns="6d93d202-47fc-4405-873a-cab67cc5f1b2">false</CSXUpdate>
    <IntlLocPriority xmlns="6d93d202-47fc-4405-873a-cab67cc5f1b2" xsi:nil="true"/>
    <UAProjectedTotalWords xmlns="6d93d202-47fc-4405-873a-cab67cc5f1b2" xsi:nil="true"/>
    <AssetType xmlns="6d93d202-47fc-4405-873a-cab67cc5f1b2">TP</AssetType>
    <MachineTranslated xmlns="6d93d202-47fc-4405-873a-cab67cc5f1b2">false</MachineTranslated>
    <OutputCachingOn xmlns="6d93d202-47fc-4405-873a-cab67cc5f1b2">true</OutputCachingOn>
    <TemplateStatus xmlns="6d93d202-47fc-4405-873a-cab67cc5f1b2" xsi:nil="true"/>
    <IsSearchable xmlns="6d93d202-47fc-4405-873a-cab67cc5f1b2">true</IsSearchable>
    <ContentItem xmlns="6d93d202-47fc-4405-873a-cab67cc5f1b2" xsi:nil="true"/>
    <HandoffToMSDN xmlns="6d93d202-47fc-4405-873a-cab67cc5f1b2" xsi:nil="true"/>
    <ShowIn xmlns="6d93d202-47fc-4405-873a-cab67cc5f1b2">Show everywhere</ShowIn>
    <ThumbnailAssetId xmlns="6d93d202-47fc-4405-873a-cab67cc5f1b2" xsi:nil="true"/>
    <UALocComments xmlns="6d93d202-47fc-4405-873a-cab67cc5f1b2" xsi:nil="true"/>
    <UALocRecommendation xmlns="6d93d202-47fc-4405-873a-cab67cc5f1b2">Localize</UALocRecommendation>
    <LastModifiedDateTime xmlns="6d93d202-47fc-4405-873a-cab67cc5f1b2" xsi:nil="true"/>
    <LegacyData xmlns="6d93d202-47fc-4405-873a-cab67cc5f1b2" xsi:nil="true"/>
    <LocManualTestRequired xmlns="6d93d202-47fc-4405-873a-cab67cc5f1b2">false</LocManualTestRequired>
    <LocMarketGroupTiers2 xmlns="6d93d202-47fc-4405-873a-cab67cc5f1b2" xsi:nil="true"/>
    <ClipArtFilename xmlns="6d93d202-47fc-4405-873a-cab67cc5f1b2" xsi:nil="true"/>
    <TPApplication xmlns="6d93d202-47fc-4405-873a-cab67cc5f1b2" xsi:nil="true"/>
    <CSXHash xmlns="6d93d202-47fc-4405-873a-cab67cc5f1b2" xsi:nil="true"/>
    <DirectSourceMarket xmlns="6d93d202-47fc-4405-873a-cab67cc5f1b2">english</DirectSourceMarket>
    <PrimaryImageGen xmlns="6d93d202-47fc-4405-873a-cab67cc5f1b2">true</PrimaryImageGen>
    <PlannedPubDate xmlns="6d93d202-47fc-4405-873a-cab67cc5f1b2" xsi:nil="true"/>
    <CSXSubmissionMarket xmlns="6d93d202-47fc-4405-873a-cab67cc5f1b2" xsi:nil="true"/>
    <Downloads xmlns="6d93d202-47fc-4405-873a-cab67cc5f1b2">0</Downloads>
    <ArtSampleDocs xmlns="6d93d202-47fc-4405-873a-cab67cc5f1b2" xsi:nil="true"/>
    <TrustLevel xmlns="6d93d202-47fc-4405-873a-cab67cc5f1b2">1 Microsoft Managed Content</TrustLevel>
    <BlockPublish xmlns="6d93d202-47fc-4405-873a-cab67cc5f1b2">false</BlockPublish>
    <TPLaunchHelpLinkType xmlns="6d93d202-47fc-4405-873a-cab67cc5f1b2">Template</TPLaunchHelpLinkType>
    <LocalizationTagsTaxHTField0 xmlns="6d93d202-47fc-4405-873a-cab67cc5f1b2">
      <Terms xmlns="http://schemas.microsoft.com/office/infopath/2007/PartnerControls"/>
    </LocalizationTagsTaxHTField0>
    <BusinessGroup xmlns="6d93d202-47fc-4405-873a-cab67cc5f1b2" xsi:nil="true"/>
    <Providers xmlns="6d93d202-47fc-4405-873a-cab67cc5f1b2" xsi:nil="true"/>
    <TemplateTemplateType xmlns="6d93d202-47fc-4405-873a-cab67cc5f1b2">Excel Spreadsheet Template</TemplateTemplateType>
    <TimesCloned xmlns="6d93d202-47fc-4405-873a-cab67cc5f1b2" xsi:nil="true"/>
    <TPAppVersion xmlns="6d93d202-47fc-4405-873a-cab67cc5f1b2" xsi:nil="true"/>
    <VoteCount xmlns="6d93d202-47fc-4405-873a-cab67cc5f1b2" xsi:nil="true"/>
    <AverageRating xmlns="6d93d202-47fc-4405-873a-cab67cc5f1b2" xsi:nil="true"/>
    <FeatureTagsTaxHTField0 xmlns="6d93d202-47fc-4405-873a-cab67cc5f1b2">
      <Terms xmlns="http://schemas.microsoft.com/office/infopath/2007/PartnerControls"/>
    </FeatureTagsTaxHTField0>
    <Provider xmlns="6d93d202-47fc-4405-873a-cab67cc5f1b2" xsi:nil="true"/>
    <UACurrentWords xmlns="6d93d202-47fc-4405-873a-cab67cc5f1b2" xsi:nil="true"/>
    <AssetId xmlns="6d93d202-47fc-4405-873a-cab67cc5f1b2">TP104014189</AssetId>
    <TPClientViewer xmlns="6d93d202-47fc-4405-873a-cab67cc5f1b2" xsi:nil="true"/>
    <DSATActionTaken xmlns="6d93d202-47fc-4405-873a-cab67cc5f1b2" xsi:nil="true"/>
    <APEditor xmlns="6d93d202-47fc-4405-873a-cab67cc5f1b2">
      <UserInfo>
        <DisplayName/>
        <AccountId xsi:nil="true"/>
        <AccountType/>
      </UserInfo>
    </APEditor>
    <TPInstallLocation xmlns="6d93d202-47fc-4405-873a-cab67cc5f1b2" xsi:nil="true"/>
    <OOCacheId xmlns="6d93d202-47fc-4405-873a-cab67cc5f1b2" xsi:nil="true"/>
    <IsDeleted xmlns="6d93d202-47fc-4405-873a-cab67cc5f1b2">false</IsDeleted>
    <PublishTargets xmlns="6d93d202-47fc-4405-873a-cab67cc5f1b2">OfficeOnlineVNext</PublishTargets>
    <ApprovalLog xmlns="6d93d202-47fc-4405-873a-cab67cc5f1b2" xsi:nil="true"/>
    <BugNumber xmlns="6d93d202-47fc-4405-873a-cab67cc5f1b2" xsi:nil="true"/>
    <CrawlForDependencies xmlns="6d93d202-47fc-4405-873a-cab67cc5f1b2">false</CrawlForDependencies>
    <InternalTagsTaxHTField0 xmlns="6d93d202-47fc-4405-873a-cab67cc5f1b2">
      <Terms xmlns="http://schemas.microsoft.com/office/infopath/2007/PartnerControls"/>
    </InternalTagsTaxHTField0>
    <LastHandOff xmlns="6d93d202-47fc-4405-873a-cab67cc5f1b2" xsi:nil="true"/>
    <Milestone xmlns="6d93d202-47fc-4405-873a-cab67cc5f1b2" xsi:nil="true"/>
    <OriginalRelease xmlns="6d93d202-47fc-4405-873a-cab67cc5f1b2">15</OriginalRelease>
    <RecommendationsModifier xmlns="6d93d202-47fc-4405-873a-cab67cc5f1b2" xsi:nil="true"/>
    <ScenarioTagsTaxHTField0 xmlns="6d93d202-47fc-4405-873a-cab67cc5f1b2">
      <Terms xmlns="http://schemas.microsoft.com/office/infopath/2007/PartnerControls"/>
    </ScenarioTagsTaxHTField0>
    <UANotes xmlns="6d93d202-47fc-4405-873a-cab67cc5f1b2" xsi:nil="true"/>
    <Component xmlns="64acb2c5-0a2b-4bda-bd34-58e36cbb80d2" xsi:nil="true"/>
    <Description0 xmlns="64acb2c5-0a2b-4bda-bd34-58e36cbb80d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9924D1ECC420D47A2456556BC94F7370400BDF4491DEA4973499845289601F88B9F" ma:contentTypeVersion="55" ma:contentTypeDescription="Create a new document." ma:contentTypeScope="" ma:versionID="41eb558a2b826e6e4f9defd990175bec">
  <xsd:schema xmlns:xsd="http://www.w3.org/2001/XMLSchema" xmlns:xs="http://www.w3.org/2001/XMLSchema" xmlns:p="http://schemas.microsoft.com/office/2006/metadata/properties" xmlns:ns2="6d93d202-47fc-4405-873a-cab67cc5f1b2" xmlns:ns3="64acb2c5-0a2b-4bda-bd34-58e36cbb80d2" targetNamespace="http://schemas.microsoft.com/office/2006/metadata/properties" ma:root="true" ma:fieldsID="19deea0185cf7bc57eee9b90b1ba2ace" ns2:_="" ns3:_="">
    <xsd:import namespace="6d93d202-47fc-4405-873a-cab67cc5f1b2"/>
    <xsd:import namespace="64acb2c5-0a2b-4bda-bd34-58e36cbb80d2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93d202-47fc-4405-873a-cab67cc5f1b2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dc79c007-7f28-4db9-9ba1-525d19a3279b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80C6DD30-196A-4C6B-B1BF-A43F3B8ACD4F}" ma:internalName="CSXSubmissionMarket" ma:readOnly="false" ma:showField="MarketName" ma:web="6d93d202-47fc-4405-873a-cab67cc5f1b2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bb16b974-ed24-4278-8820-8e232d38904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7E2D4CA2-442A-4FDA-AA57-71B8C7B2C53C}" ma:internalName="InProjectListLookup" ma:readOnly="true" ma:showField="InProjectList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fd9a49dc-3dbf-4047-b62d-1d587abe7b40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7E2D4CA2-442A-4FDA-AA57-71B8C7B2C53C}" ma:internalName="LastCompleteVersionLookup" ma:readOnly="true" ma:showField="LastCompleteVersion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7E2D4CA2-442A-4FDA-AA57-71B8C7B2C53C}" ma:internalName="LastPreviewErrorLookup" ma:readOnly="true" ma:showField="LastPreviewError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7E2D4CA2-442A-4FDA-AA57-71B8C7B2C53C}" ma:internalName="LastPreviewResultLookup" ma:readOnly="true" ma:showField="LastPreviewResult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7E2D4CA2-442A-4FDA-AA57-71B8C7B2C53C}" ma:internalName="LastPreviewAttemptDateLookup" ma:readOnly="true" ma:showField="LastPreviewAttemptDate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7E2D4CA2-442A-4FDA-AA57-71B8C7B2C53C}" ma:internalName="LastPreviewedByLookup" ma:readOnly="true" ma:showField="LastPreviewedBy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7E2D4CA2-442A-4FDA-AA57-71B8C7B2C53C}" ma:internalName="LastPreviewTimeLookup" ma:readOnly="true" ma:showField="LastPreviewTime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7E2D4CA2-442A-4FDA-AA57-71B8C7B2C53C}" ma:internalName="LastPreviewVersionLookup" ma:readOnly="true" ma:showField="LastPreviewVersion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7E2D4CA2-442A-4FDA-AA57-71B8C7B2C53C}" ma:internalName="LastPublishErrorLookup" ma:readOnly="true" ma:showField="LastPublishError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7E2D4CA2-442A-4FDA-AA57-71B8C7B2C53C}" ma:internalName="LastPublishResultLookup" ma:readOnly="true" ma:showField="LastPublishResult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7E2D4CA2-442A-4FDA-AA57-71B8C7B2C53C}" ma:internalName="LastPublishAttemptDateLookup" ma:readOnly="true" ma:showField="LastPublishAttemptDate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7E2D4CA2-442A-4FDA-AA57-71B8C7B2C53C}" ma:internalName="LastPublishedByLookup" ma:readOnly="true" ma:showField="LastPublishedBy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7E2D4CA2-442A-4FDA-AA57-71B8C7B2C53C}" ma:internalName="LastPublishTimeLookup" ma:readOnly="true" ma:showField="LastPublishTime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7E2D4CA2-442A-4FDA-AA57-71B8C7B2C53C}" ma:internalName="LastPublishVersionLookup" ma:readOnly="true" ma:showField="LastPublishVersion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4CDE398E-75A7-4993-8C61-2BFD31F64754}" ma:internalName="LocLastLocAttemptVersionLookup" ma:readOnly="false" ma:showField="LastLocAttemptVersion" ma:web="6d93d202-47fc-4405-873a-cab67cc5f1b2">
      <xsd:simpleType>
        <xsd:restriction base="dms:Lookup"/>
      </xsd:simpleType>
    </xsd:element>
    <xsd:element name="LocLastLocAttemptVersionTypeLookup" ma:index="72" nillable="true" ma:displayName="Loc Last Loc Attempt Version Type" ma:default="" ma:list="{4CDE398E-75A7-4993-8C61-2BFD31F64754}" ma:internalName="LocLastLocAttemptVersionTypeLookup" ma:readOnly="true" ma:showField="LastLocAttemptVersionType" ma:web="6d93d202-47fc-4405-873a-cab67cc5f1b2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4CDE398E-75A7-4993-8C61-2BFD31F64754}" ma:internalName="LocNewPublishedVersionLookup" ma:readOnly="true" ma:showField="NewPublishedVersion" ma:web="6d93d202-47fc-4405-873a-cab67cc5f1b2">
      <xsd:simpleType>
        <xsd:restriction base="dms:Lookup"/>
      </xsd:simpleType>
    </xsd:element>
    <xsd:element name="LocOverallHandbackStatusLookup" ma:index="76" nillable="true" ma:displayName="Loc Overall Handback Status" ma:default="" ma:list="{4CDE398E-75A7-4993-8C61-2BFD31F64754}" ma:internalName="LocOverallHandbackStatusLookup" ma:readOnly="true" ma:showField="OverallHandbackStatus" ma:web="6d93d202-47fc-4405-873a-cab67cc5f1b2">
      <xsd:simpleType>
        <xsd:restriction base="dms:Lookup"/>
      </xsd:simpleType>
    </xsd:element>
    <xsd:element name="LocOverallLocStatusLookup" ma:index="77" nillable="true" ma:displayName="Loc Overall Localize Status" ma:default="" ma:list="{4CDE398E-75A7-4993-8C61-2BFD31F64754}" ma:internalName="LocOverallLocStatusLookup" ma:readOnly="true" ma:showField="OverallLocStatus" ma:web="6d93d202-47fc-4405-873a-cab67cc5f1b2">
      <xsd:simpleType>
        <xsd:restriction base="dms:Lookup"/>
      </xsd:simpleType>
    </xsd:element>
    <xsd:element name="LocOverallPreviewStatusLookup" ma:index="78" nillable="true" ma:displayName="Loc Overall Preview Status" ma:default="" ma:list="{4CDE398E-75A7-4993-8C61-2BFD31F64754}" ma:internalName="LocOverallPreviewStatusLookup" ma:readOnly="true" ma:showField="OverallPreviewStatus" ma:web="6d93d202-47fc-4405-873a-cab67cc5f1b2">
      <xsd:simpleType>
        <xsd:restriction base="dms:Lookup"/>
      </xsd:simpleType>
    </xsd:element>
    <xsd:element name="LocOverallPublishStatusLookup" ma:index="79" nillable="true" ma:displayName="Loc Overall Publish Status" ma:default="" ma:list="{4CDE398E-75A7-4993-8C61-2BFD31F64754}" ma:internalName="LocOverallPublishStatusLookup" ma:readOnly="true" ma:showField="OverallPublishStatus" ma:web="6d93d202-47fc-4405-873a-cab67cc5f1b2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4CDE398E-75A7-4993-8C61-2BFD31F64754}" ma:internalName="LocProcessedForHandoffsLookup" ma:readOnly="true" ma:showField="ProcessedForHandoffs" ma:web="6d93d202-47fc-4405-873a-cab67cc5f1b2">
      <xsd:simpleType>
        <xsd:restriction base="dms:Lookup"/>
      </xsd:simpleType>
    </xsd:element>
    <xsd:element name="LocProcessedForMarketsLookup" ma:index="82" nillable="true" ma:displayName="Loc Processed For Markets" ma:default="" ma:list="{4CDE398E-75A7-4993-8C61-2BFD31F64754}" ma:internalName="LocProcessedForMarketsLookup" ma:readOnly="true" ma:showField="ProcessedForMarkets" ma:web="6d93d202-47fc-4405-873a-cab67cc5f1b2">
      <xsd:simpleType>
        <xsd:restriction base="dms:Lookup"/>
      </xsd:simpleType>
    </xsd:element>
    <xsd:element name="LocPublishedDependentAssetsLookup" ma:index="83" nillable="true" ma:displayName="Loc Published Dependent Assets" ma:default="" ma:list="{4CDE398E-75A7-4993-8C61-2BFD31F64754}" ma:internalName="LocPublishedDependentAssetsLookup" ma:readOnly="true" ma:showField="PublishedDependentAssets" ma:web="6d93d202-47fc-4405-873a-cab67cc5f1b2">
      <xsd:simpleType>
        <xsd:restriction base="dms:Lookup"/>
      </xsd:simpleType>
    </xsd:element>
    <xsd:element name="LocPublishedLinkedAssetsLookup" ma:index="84" nillable="true" ma:displayName="Loc Published Linked Assets" ma:default="" ma:list="{4CDE398E-75A7-4993-8C61-2BFD31F64754}" ma:internalName="LocPublishedLinkedAssetsLookup" ma:readOnly="true" ma:showField="PublishedLinkedAssets" ma:web="6d93d202-47fc-4405-873a-cab67cc5f1b2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db560eb5-700a-4f94-8fda-b57de4261f12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80C6DD30-196A-4C6B-B1BF-A43F3B8ACD4F}" ma:internalName="Markets" ma:readOnly="false" ma:showField="MarketName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7E2D4CA2-442A-4FDA-AA57-71B8C7B2C53C}" ma:internalName="NumOfRatingsLookup" ma:readOnly="true" ma:showField="NumOfRatings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7E2D4CA2-442A-4FDA-AA57-71B8C7B2C53C}" ma:internalName="PublishStatusLookup" ma:readOnly="false" ma:showField="PublishStatus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6e3f7319-fb8f-4449-8902-000ab73a856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11d213f5-ec09-44b6-a8be-9da225be7a8d}" ma:internalName="TaxCatchAll" ma:showField="CatchAllData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11d213f5-ec09-44b6-a8be-9da225be7a8d}" ma:internalName="TaxCatchAllLabel" ma:readOnly="true" ma:showField="CatchAllDataLabel" ma:web="6d93d202-47fc-4405-873a-cab67cc5f1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cb2c5-0a2b-4bda-bd34-58e36cbb80d2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" ma:index="135" nillable="true" ma:displayName="Component" ma:internalName="Component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Z F M z V 7 / V N M O l A A A A 9 g A A A B I A H A B D b 2 5 m a W c v U G F j a 2 F n Z S 5 4 b W w g o h g A K K A U A A A A A A A A A A A A A A A A A A A A A A A A A A A A h Y 8 x D o I w G I W v Q r r T F m R Q 8 l M G E y d J j C b G t S k V G q G Y t l j u 5 u C R v I I Y R d 0 c 3 / e + 4 b 3 7 9 Q b 5 0 D b B R R q r O p 2 h C F M U S C 2 6 U u k q Q 7 0 7 h n O U M 9 h w c e K V D E Z Z 2 3 S w Z Y Z q 5 8 4 p I d 5 7 7 G e 4 M x W J K Y 3 I o V j v R C 1 b j j 6 y + i + H S l v H t Z C I w f 4 1 h s U 4 i h Y 4 o Q m m Q C Y I h d J f I R 7 3 P t s f C M u + c b 2 R 7 G j C 1 R b I F I G 8 P 7 A H U E s D B B Q A A g A I A G R T M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k U z N X K I p H u A 4 A A A A R A A A A E w A c A E Z v c m 1 1 b G F z L 1 N l Y 3 R p b 2 4 x L m 0 g o h g A K K A U A A A A A A A A A A A A A A A A A A A A A A A A A A A A K 0 5 N L s n M z 1 M I h t C G 1 g B Q S w E C L Q A U A A I A C A B k U z N X v 9 U 0 w 6 U A A A D 2 A A A A E g A A A A A A A A A A A A A A A A A A A A A A Q 2 9 u Z m l n L 1 B h Y 2 t h Z 2 U u e G 1 s U E s B A i 0 A F A A C A A g A Z F M z V w / K 6 a u k A A A A 6 Q A A A B M A A A A A A A A A A A A A A A A A 8 Q A A A F t D b 2 5 0 Z W 5 0 X 1 R 5 c G V z X S 5 4 b W x Q S w E C L Q A U A A I A C A B k U z N X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1 0 M 0 v l V m 5 U S X 1 + b X r v s g D w A A A A A C A A A A A A A D Z g A A w A A A A B A A A A B 8 n U 4 i c o O N t i L n L T Y N 8 g / x A A A A A A S A A A C g A A A A E A A A A M Q P b J m T t e E z 0 3 7 x K R 7 8 l E d Q A A A A l T d L 7 R M D l N I C N I l 9 8 K G W 5 U j l K p N s 3 E x d 9 7 Z y J Q j 3 P Y v A 5 7 B z z L 4 x p o 3 u k Q n u l I v D V H l z T d C o 0 h T q L d K N A r J 5 g 5 9 b n + D P G s s z J F x 9 e 0 5 O K u w U A A A A G p l o e d + W 5 l d w F I T 0 J n u Q S T R l 9 o c = < / D a t a M a s h u p > 
</file>

<file path=customXml/itemProps1.xml><?xml version="1.0" encoding="utf-8"?>
<ds:datastoreItem xmlns:ds="http://schemas.openxmlformats.org/officeDocument/2006/customXml" ds:itemID="{E996B887-FA76-4902-B4A3-EB983206D388}">
  <ds:schemaRefs>
    <ds:schemaRef ds:uri="http://schemas.microsoft.com/office/2006/metadata/properties"/>
    <ds:schemaRef ds:uri="http://schemas.microsoft.com/office/infopath/2007/PartnerControls"/>
    <ds:schemaRef ds:uri="6d93d202-47fc-4405-873a-cab67cc5f1b2"/>
    <ds:schemaRef ds:uri="64acb2c5-0a2b-4bda-bd34-58e36cbb80d2"/>
  </ds:schemaRefs>
</ds:datastoreItem>
</file>

<file path=customXml/itemProps2.xml><?xml version="1.0" encoding="utf-8"?>
<ds:datastoreItem xmlns:ds="http://schemas.openxmlformats.org/officeDocument/2006/customXml" ds:itemID="{6D775420-FCDD-46F4-B0C0-6330E97E6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E8EC72-F4A0-44C3-80B0-0CD347F2D7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93d202-47fc-4405-873a-cab67cc5f1b2"/>
    <ds:schemaRef ds:uri="64acb2c5-0a2b-4bda-bd34-58e36cbb80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E86497B-DD5C-42B1-B577-FD8CA38D816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90</vt:i4>
      </vt:variant>
    </vt:vector>
  </HeadingPairs>
  <TitlesOfParts>
    <vt:vector size="186" baseType="lpstr">
      <vt:lpstr>Inventaire</vt:lpstr>
      <vt:lpstr>Sortie de parc</vt:lpstr>
      <vt:lpstr>Prévisionnel</vt:lpstr>
      <vt:lpstr>Attribution</vt:lpstr>
      <vt:lpstr>Récap</vt:lpstr>
      <vt:lpstr>CAT 432 F</vt:lpstr>
      <vt:lpstr>CAT ELEVATEUR</vt:lpstr>
      <vt:lpstr>CAT MINI PELLE</vt:lpstr>
      <vt:lpstr>392-CBP-44</vt:lpstr>
      <vt:lpstr>394-CBP-44</vt:lpstr>
      <vt:lpstr>948 CHJ 44</vt:lpstr>
      <vt:lpstr>AF-088-WC</vt:lpstr>
      <vt:lpstr>FX-316-PB</vt:lpstr>
      <vt:lpstr>CH-484-MJ</vt:lpstr>
      <vt:lpstr>FW-145-KS</vt:lpstr>
      <vt:lpstr>DEVOYS GIRO BROY.</vt:lpstr>
      <vt:lpstr>ET-976-RM</vt:lpstr>
      <vt:lpstr>EF-414-YC</vt:lpstr>
      <vt:lpstr>FK-844-DE</vt:lpstr>
      <vt:lpstr>17-BWL-44</vt:lpstr>
      <vt:lpstr>GENI GR12</vt:lpstr>
      <vt:lpstr>EB-847-NJ</vt:lpstr>
      <vt:lpstr>DG-784-HV</vt:lpstr>
      <vt:lpstr>HEGE HERSE</vt:lpstr>
      <vt:lpstr>783-BPS-44</vt:lpstr>
      <vt:lpstr>AX-425-YE</vt:lpstr>
      <vt:lpstr>EK-800-LK</vt:lpstr>
      <vt:lpstr>VTM 160</vt:lpstr>
      <vt:lpstr>241-CJJ-44</vt:lpstr>
      <vt:lpstr>T 3060</vt:lpstr>
      <vt:lpstr>383-AZQ-44</vt:lpstr>
      <vt:lpstr>FY-347-SM</vt:lpstr>
      <vt:lpstr>782-YB-44</vt:lpstr>
      <vt:lpstr>Manuscopique </vt:lpstr>
      <vt:lpstr>FM-250-NY</vt:lpstr>
      <vt:lpstr>Aspire feuille </vt:lpstr>
      <vt:lpstr>FY-093-MV</vt:lpstr>
      <vt:lpstr>BM 14.22</vt:lpstr>
      <vt:lpstr>M 57 t</vt:lpstr>
      <vt:lpstr>941-BAR-44</vt:lpstr>
      <vt:lpstr>DH-206-AZ</vt:lpstr>
      <vt:lpstr>DH-710-PX</vt:lpstr>
      <vt:lpstr>758-CJV-44</vt:lpstr>
      <vt:lpstr>FP-419-BG</vt:lpstr>
      <vt:lpstr>GC-503-RW</vt:lpstr>
      <vt:lpstr>GC-518-RW</vt:lpstr>
      <vt:lpstr>Ravo 540 xl</vt:lpstr>
      <vt:lpstr>452-CJV-44</vt:lpstr>
      <vt:lpstr>AB-660-AH</vt:lpstr>
      <vt:lpstr>AX-064-LF </vt:lpstr>
      <vt:lpstr>AX-109-LF</vt:lpstr>
      <vt:lpstr>BM-729-RX</vt:lpstr>
      <vt:lpstr>BP-250-QF</vt:lpstr>
      <vt:lpstr>BR-045-HT</vt:lpstr>
      <vt:lpstr>BT-923-WC</vt:lpstr>
      <vt:lpstr>BW-700-AX</vt:lpstr>
      <vt:lpstr>CG-073-NK</vt:lpstr>
      <vt:lpstr>CG-480-XA</vt:lpstr>
      <vt:lpstr>CH-270-BW</vt:lpstr>
      <vt:lpstr>CJ-328-GE</vt:lpstr>
      <vt:lpstr>CJ-830-GE</vt:lpstr>
      <vt:lpstr>CL-647-MS</vt:lpstr>
      <vt:lpstr>CV-919-VA</vt:lpstr>
      <vt:lpstr>CW-861-AN</vt:lpstr>
      <vt:lpstr>CY-449-SB</vt:lpstr>
      <vt:lpstr>EM-185-KL</vt:lpstr>
      <vt:lpstr>EM-206-KL</vt:lpstr>
      <vt:lpstr>FC-494-SX</vt:lpstr>
      <vt:lpstr>FG-375-DN</vt:lpstr>
      <vt:lpstr>FK-719-DZ</vt:lpstr>
      <vt:lpstr>FL-220-EJ</vt:lpstr>
      <vt:lpstr>FL-237-NS</vt:lpstr>
      <vt:lpstr>FW-087-NX</vt:lpstr>
      <vt:lpstr>FW-177-NX</vt:lpstr>
      <vt:lpstr>FW-519-NB</vt:lpstr>
      <vt:lpstr>FW-532-NB</vt:lpstr>
      <vt:lpstr>FX-745-WS</vt:lpstr>
      <vt:lpstr>FZ-652-TS</vt:lpstr>
      <vt:lpstr>FZ-764-DV</vt:lpstr>
      <vt:lpstr>GD-225-SP</vt:lpstr>
      <vt:lpstr>GD-356-SP</vt:lpstr>
      <vt:lpstr>GD-113-ZD</vt:lpstr>
      <vt:lpstr>GE-875-SH</vt:lpstr>
      <vt:lpstr>BQ-149-QC</vt:lpstr>
      <vt:lpstr>586 CNQ 44</vt:lpstr>
      <vt:lpstr>FY-319-PJ</vt:lpstr>
      <vt:lpstr>Lynx 2465</vt:lpstr>
      <vt:lpstr>AH-952-BF</vt:lpstr>
      <vt:lpstr>Décompacteur</vt:lpstr>
      <vt:lpstr>DJ-659-TG</vt:lpstr>
      <vt:lpstr>DX-853-PM</vt:lpstr>
      <vt:lpstr>BB-926-VP</vt:lpstr>
      <vt:lpstr>BL 71</vt:lpstr>
      <vt:lpstr>BS-541-HS</vt:lpstr>
      <vt:lpstr>Porte engin</vt:lpstr>
      <vt:lpstr>calculs</vt:lpstr>
      <vt:lpstr>'17-BWL-44'!KilométrageDébut</vt:lpstr>
      <vt:lpstr>'241-CJJ-44'!KilométrageDébut</vt:lpstr>
      <vt:lpstr>'383-AZQ-44'!KilométrageDébut</vt:lpstr>
      <vt:lpstr>'392-CBP-44'!KilométrageDébut</vt:lpstr>
      <vt:lpstr>'394-CBP-44'!KilométrageDébut</vt:lpstr>
      <vt:lpstr>'452-CJV-44'!KilométrageDébut</vt:lpstr>
      <vt:lpstr>'586 CNQ 44'!KilométrageDébut</vt:lpstr>
      <vt:lpstr>'758-CJV-44'!KilométrageDébut</vt:lpstr>
      <vt:lpstr>'782-YB-44'!KilométrageDébut</vt:lpstr>
      <vt:lpstr>'783-BPS-44'!KilométrageDébut</vt:lpstr>
      <vt:lpstr>'941-BAR-44'!KilométrageDébut</vt:lpstr>
      <vt:lpstr>'948 CHJ 44'!KilométrageDébut</vt:lpstr>
      <vt:lpstr>'AB-660-AH'!KilométrageDébut</vt:lpstr>
      <vt:lpstr>'AH-952-BF'!KilométrageDébut</vt:lpstr>
      <vt:lpstr>'Aspire feuille '!KilométrageDébut</vt:lpstr>
      <vt:lpstr>'AX-064-LF '!KilométrageDébut</vt:lpstr>
      <vt:lpstr>'AX-109-LF'!KilométrageDébut</vt:lpstr>
      <vt:lpstr>'AX-425-YE'!KilométrageDébut</vt:lpstr>
      <vt:lpstr>'BB-926-VP'!KilométrageDébut</vt:lpstr>
      <vt:lpstr>'BL 71'!KilométrageDébut</vt:lpstr>
      <vt:lpstr>'BM 14.22'!KilométrageDébut</vt:lpstr>
      <vt:lpstr>'BM-729-RX'!KilométrageDébut</vt:lpstr>
      <vt:lpstr>'BP-250-QF'!KilométrageDébut</vt:lpstr>
      <vt:lpstr>'BQ-149-QC'!KilométrageDébut</vt:lpstr>
      <vt:lpstr>'BR-045-HT'!KilométrageDébut</vt:lpstr>
      <vt:lpstr>'BS-541-HS'!KilométrageDébut</vt:lpstr>
      <vt:lpstr>'BT-923-WC'!KilométrageDébut</vt:lpstr>
      <vt:lpstr>'BW-700-AX'!KilométrageDébut</vt:lpstr>
      <vt:lpstr>'CAT 432 F'!KilométrageDébut</vt:lpstr>
      <vt:lpstr>'CAT ELEVATEUR'!KilométrageDébut</vt:lpstr>
      <vt:lpstr>'CAT MINI PELLE'!KilométrageDébut</vt:lpstr>
      <vt:lpstr>'CG-073-NK'!KilométrageDébut</vt:lpstr>
      <vt:lpstr>'CG-480-XA'!KilométrageDébut</vt:lpstr>
      <vt:lpstr>'CH-270-BW'!KilométrageDébut</vt:lpstr>
      <vt:lpstr>'CH-484-MJ'!KilométrageDébut</vt:lpstr>
      <vt:lpstr>'CJ-328-GE'!KilométrageDébut</vt:lpstr>
      <vt:lpstr>'CJ-830-GE'!KilométrageDébut</vt:lpstr>
      <vt:lpstr>'CL-647-MS'!KilométrageDébut</vt:lpstr>
      <vt:lpstr>'CV-919-VA'!KilométrageDébut</vt:lpstr>
      <vt:lpstr>'CW-861-AN'!KilométrageDébut</vt:lpstr>
      <vt:lpstr>'CY-449-SB'!KilométrageDébut</vt:lpstr>
      <vt:lpstr>Décompacteur!KilométrageDébut</vt:lpstr>
      <vt:lpstr>'DEVOYS GIRO BROY.'!KilométrageDébut</vt:lpstr>
      <vt:lpstr>'DG-784-HV'!KilométrageDébut</vt:lpstr>
      <vt:lpstr>'DH-206-AZ'!KilométrageDébut</vt:lpstr>
      <vt:lpstr>'DH-710-PX'!KilométrageDébut</vt:lpstr>
      <vt:lpstr>'DJ-659-TG'!KilométrageDébut</vt:lpstr>
      <vt:lpstr>'DX-853-PM'!KilométrageDébut</vt:lpstr>
      <vt:lpstr>'EB-847-NJ'!KilométrageDébut</vt:lpstr>
      <vt:lpstr>'EF-414-YC'!KilométrageDébut</vt:lpstr>
      <vt:lpstr>'EK-800-LK'!KilométrageDébut</vt:lpstr>
      <vt:lpstr>'EM-185-KL'!KilométrageDébut</vt:lpstr>
      <vt:lpstr>'EM-206-KL'!KilométrageDébut</vt:lpstr>
      <vt:lpstr>'ET-976-RM'!KilométrageDébut</vt:lpstr>
      <vt:lpstr>'FC-494-SX'!KilométrageDébut</vt:lpstr>
      <vt:lpstr>'FG-375-DN'!KilométrageDébut</vt:lpstr>
      <vt:lpstr>'FK-719-DZ'!KilométrageDébut</vt:lpstr>
      <vt:lpstr>'FK-844-DE'!KilométrageDébut</vt:lpstr>
      <vt:lpstr>'FL-220-EJ'!KilométrageDébut</vt:lpstr>
      <vt:lpstr>'FL-237-NS'!KilométrageDébut</vt:lpstr>
      <vt:lpstr>'FM-250-NY'!KilométrageDébut</vt:lpstr>
      <vt:lpstr>'FP-419-BG'!KilométrageDébut</vt:lpstr>
      <vt:lpstr>'FW-087-NX'!KilométrageDébut</vt:lpstr>
      <vt:lpstr>'FW-145-KS'!KilométrageDébut</vt:lpstr>
      <vt:lpstr>'FW-177-NX'!KilométrageDébut</vt:lpstr>
      <vt:lpstr>'FW-519-NB'!KilométrageDébut</vt:lpstr>
      <vt:lpstr>'FW-532-NB'!KilométrageDébut</vt:lpstr>
      <vt:lpstr>'FX-316-PB'!KilométrageDébut</vt:lpstr>
      <vt:lpstr>'FX-745-WS'!KilométrageDébut</vt:lpstr>
      <vt:lpstr>'FY-093-MV'!KilométrageDébut</vt:lpstr>
      <vt:lpstr>'FY-319-PJ'!KilométrageDébut</vt:lpstr>
      <vt:lpstr>'FY-347-SM'!KilométrageDébut</vt:lpstr>
      <vt:lpstr>'FZ-652-TS'!KilométrageDébut</vt:lpstr>
      <vt:lpstr>'FZ-764-DV'!KilométrageDébut</vt:lpstr>
      <vt:lpstr>'GC-503-RW'!KilométrageDébut</vt:lpstr>
      <vt:lpstr>'GC-518-RW'!KilométrageDébut</vt:lpstr>
      <vt:lpstr>'GD-113-ZD'!KilométrageDébut</vt:lpstr>
      <vt:lpstr>'GD-225-SP'!KilométrageDébut</vt:lpstr>
      <vt:lpstr>'GD-356-SP'!KilométrageDébut</vt:lpstr>
      <vt:lpstr>'GE-875-SH'!KilométrageDébut</vt:lpstr>
      <vt:lpstr>'GENI GR12'!KilométrageDébut</vt:lpstr>
      <vt:lpstr>'HEGE HERSE'!KilométrageDébut</vt:lpstr>
      <vt:lpstr>'Lynx 2465'!KilométrageDébut</vt:lpstr>
      <vt:lpstr>'M 57 t'!KilométrageDébut</vt:lpstr>
      <vt:lpstr>'Manuscopique '!KilométrageDébut</vt:lpstr>
      <vt:lpstr>'Porte engin'!KilométrageDébut</vt:lpstr>
      <vt:lpstr>'Ravo 540 xl'!KilométrageDébut</vt:lpstr>
      <vt:lpstr>'T 3060'!KilométrageDébut</vt:lpstr>
      <vt:lpstr>'VTM 160'!KilométrageDébut</vt:lpstr>
      <vt:lpstr>KilométrageDébut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Benjamin BROUSSE</dc:creator>
  <cp:lastModifiedBy>Benjamin BROUSSE</cp:lastModifiedBy>
  <dcterms:created xsi:type="dcterms:W3CDTF">2013-02-12T20:25:50Z</dcterms:created>
  <dcterms:modified xsi:type="dcterms:W3CDTF">2023-09-26T09:00:27Z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0x01010069924D1ECC420D47A2456556BC94F7370400BDF4491DEA4973499845289601F88B9F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