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gelecfr-my.sharepoint.com/personal/crecrosio_intratone_fr/Documents/Bureau/"/>
    </mc:Choice>
  </mc:AlternateContent>
  <xr:revisionPtr revIDLastSave="61" documentId="8_{E0660996-FF88-44DE-A9EC-5C74D98857AA}" xr6:coauthVersionLast="47" xr6:coauthVersionMax="47" xr10:uidLastSave="{87617869-2587-48A0-8F4C-DC3D9E3B0475}"/>
  <bookViews>
    <workbookView xWindow="-120" yWindow="-120" windowWidth="29040" windowHeight="15840" xr2:uid="{8538DC23-AF40-47FD-8B1B-EDE133C1B97F}"/>
  </bookViews>
  <sheets>
    <sheet name="Données Clients" sheetId="1" r:id="rId1"/>
    <sheet name="Données Pr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E4" i="1"/>
  <c r="F4" i="1"/>
  <c r="G4" i="1"/>
  <c r="H4" i="1"/>
  <c r="I4" i="1"/>
  <c r="J4" i="1"/>
  <c r="J2" i="1"/>
  <c r="I2" i="1"/>
  <c r="H2" i="1"/>
  <c r="G2" i="1"/>
  <c r="F2" i="1"/>
  <c r="E2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<sst xmlns="http://schemas.openxmlformats.org/spreadsheetml/2006/main" count="58" uniqueCount="44">
  <si>
    <t>Cde Client</t>
  </si>
  <si>
    <t>Remise</t>
  </si>
  <si>
    <t>RefCcle</t>
  </si>
  <si>
    <t>Qtte</t>
  </si>
  <si>
    <t>Libelle</t>
  </si>
  <si>
    <t>Pds (Kg)</t>
  </si>
  <si>
    <t>Hauteur (MM)</t>
  </si>
  <si>
    <t>Largeur (MM)</t>
  </si>
  <si>
    <t>Profondeur (MM)</t>
  </si>
  <si>
    <t>Px Pub Total</t>
  </si>
  <si>
    <t>Prix Client</t>
  </si>
  <si>
    <t>REFCIALE</t>
  </si>
  <si>
    <t>QC</t>
  </si>
  <si>
    <t>LIBELLE30</t>
  </si>
  <si>
    <t>POIDS</t>
  </si>
  <si>
    <t>POIDSU</t>
  </si>
  <si>
    <t>HAUTEUR</t>
  </si>
  <si>
    <t>HAUTU</t>
  </si>
  <si>
    <t>LARG</t>
  </si>
  <si>
    <t>LARGU</t>
  </si>
  <si>
    <t>PROF</t>
  </si>
  <si>
    <t>PROFU</t>
  </si>
  <si>
    <t>TARIF PUBLIC</t>
  </si>
  <si>
    <t>TARIF BLEU</t>
  </si>
  <si>
    <t>TARIF JAUNE</t>
  </si>
  <si>
    <t>TARIF VERT</t>
  </si>
  <si>
    <t>TARIF VIOLET</t>
  </si>
  <si>
    <t>KGM</t>
  </si>
  <si>
    <t>MMT</t>
  </si>
  <si>
    <t>Abricot</t>
  </si>
  <si>
    <t>Fraise</t>
  </si>
  <si>
    <t>Pomme</t>
  </si>
  <si>
    <t>Données Client</t>
  </si>
  <si>
    <t>Jacques</t>
  </si>
  <si>
    <t>Benoit</t>
  </si>
  <si>
    <t>Couleurs</t>
  </si>
  <si>
    <t>Vert</t>
  </si>
  <si>
    <t>Bleu</t>
  </si>
  <si>
    <t>Martine</t>
  </si>
  <si>
    <t>Jaune</t>
  </si>
  <si>
    <t>Remise affectée</t>
  </si>
  <si>
    <t>P184</t>
  </si>
  <si>
    <t>A354</t>
  </si>
  <si>
    <t>F988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</si>
</sst>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0" xfId="0" applyNumberFormat="1"/>
    <xf numFmtId="164" fontId="0" fillId="4" borderId="0" xfId="1" applyNumberFormat="1" applyFont="1" applyFill="1"/>
    <xf numFmtId="164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0" xfId="0" applyNumberForma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3D5E-3011-444E-884E-DCA1C458AC6B}">
  <dimension ref="A1:S12"/>
  <sheetViews>
    <sheetView tabSelected="1" workbookViewId="0">
      <selection activeCell="J2" sqref="J2:K4"/>
    </sheetView>
  </sheetViews>
  <sheetFormatPr baseColWidth="10" defaultRowHeight="14.4" x14ac:dyDescent="0.3"/>
  <cols>
    <col min="17" max="17" width="14.77734375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</row>
    <row r="2" spans="1:19" x14ac:dyDescent="0.3">
      <c r="A2" s="4" t="s">
        <v>38</v>
      </c>
      <c r="B2" s="5" t="str">
        <f>VLOOKUP($A$2,$Q$3:$S$5,2,FALSE)</f>
        <v>Jaune</v>
      </c>
      <c r="C2" s="6" t="s">
        <v>41</v>
      </c>
      <c r="D2">
        <v>1</v>
      </c>
      <c r="E2" s="20" t="str">
        <f>VLOOKUP(C2,'Données Prix'!$A$2:$P$4,3,0)</f>
        <v>Pomme</v>
      </c>
      <c r="F2" s="20">
        <f>VLOOKUP(C2,'Données Prix'!$A$2:$P$4,4,0)</f>
        <v>5</v>
      </c>
      <c r="G2" s="20">
        <f>VLOOKUP(C2,'Données Prix'!$A$2:$P$4,6,0)</f>
        <v>370</v>
      </c>
      <c r="H2" s="20">
        <f>VLOOKUP(C2,'Données Prix'!$A$2:$P$4,8,0)</f>
        <v>191</v>
      </c>
      <c r="I2" s="20">
        <f>VLOOKUP(C2,'Données Prix'!$A$2:$P$4,10,0)</f>
        <v>53</v>
      </c>
      <c r="J2" s="19">
        <f>VLOOKUP(C2,'Données Prix'!$A$2:$P$4,12,0)*D2</f>
        <v>30</v>
      </c>
      <c r="K2" s="18"/>
      <c r="Q2" t="s">
        <v>32</v>
      </c>
      <c r="R2" t="s">
        <v>35</v>
      </c>
      <c r="S2" t="s">
        <v>40</v>
      </c>
    </row>
    <row r="3" spans="1:19" x14ac:dyDescent="0.3">
      <c r="A3" s="8"/>
      <c r="B3" s="5" t="str">
        <f t="shared" ref="B3:B6" si="0">VLOOKUP($A$2,$Q$3:$S$5,2,FALSE)</f>
        <v>Jaune</v>
      </c>
      <c r="C3" s="6" t="s">
        <v>42</v>
      </c>
      <c r="D3">
        <v>1</v>
      </c>
      <c r="E3" s="20" t="str">
        <f>VLOOKUP(C3,'Données Prix'!$A$2:$P$4,3,0)</f>
        <v>Abricot</v>
      </c>
      <c r="F3" s="20">
        <f>VLOOKUP(C3,'Données Prix'!$A$2:$P$4,4,0)</f>
        <v>8</v>
      </c>
      <c r="G3" s="20">
        <f>VLOOKUP(C3,'Données Prix'!$A$2:$P$4,6,0)</f>
        <v>470</v>
      </c>
      <c r="H3" s="20">
        <f>VLOOKUP(C3,'Données Prix'!$A$2:$P$4,8,0)</f>
        <v>250</v>
      </c>
      <c r="I3" s="20">
        <f>VLOOKUP(C3,'Données Prix'!$A$2:$P$4,10,0)</f>
        <v>180</v>
      </c>
      <c r="J3" s="19">
        <f>VLOOKUP(C3,'Données Prix'!$A$2:$P$4,12,0)*D3</f>
        <v>40</v>
      </c>
      <c r="K3" s="18"/>
      <c r="Q3" t="s">
        <v>33</v>
      </c>
      <c r="R3" s="17" t="s">
        <v>36</v>
      </c>
      <c r="S3" s="17">
        <v>0.1</v>
      </c>
    </row>
    <row r="4" spans="1:19" x14ac:dyDescent="0.3">
      <c r="A4" s="8"/>
      <c r="B4" s="5" t="str">
        <f t="shared" si="0"/>
        <v>Jaune</v>
      </c>
      <c r="C4" s="6" t="s">
        <v>43</v>
      </c>
      <c r="D4">
        <v>1</v>
      </c>
      <c r="E4" s="20" t="str">
        <f>VLOOKUP(C4,'Données Prix'!$A$2:$P$4,3,0)</f>
        <v>Fraise</v>
      </c>
      <c r="F4" s="20">
        <f>VLOOKUP(C4,'Données Prix'!$A$2:$P$4,4,0)</f>
        <v>9</v>
      </c>
      <c r="G4" s="20">
        <f>VLOOKUP(C4,'Données Prix'!$A$2:$P$4,6,0)</f>
        <v>870</v>
      </c>
      <c r="H4" s="20">
        <f>VLOOKUP(C4,'Données Prix'!$A$2:$P$4,8,0)</f>
        <v>350</v>
      </c>
      <c r="I4" s="20">
        <f>VLOOKUP(C4,'Données Prix'!$A$2:$P$4,10,0)</f>
        <v>40</v>
      </c>
      <c r="J4" s="19">
        <f>VLOOKUP(C4,'Données Prix'!$A$2:$P$4,12,0)*D4</f>
        <v>50</v>
      </c>
      <c r="K4" s="18"/>
      <c r="Q4" t="s">
        <v>34</v>
      </c>
      <c r="R4" t="s">
        <v>37</v>
      </c>
      <c r="S4" s="17">
        <v>0.4</v>
      </c>
    </row>
    <row r="5" spans="1:19" x14ac:dyDescent="0.3">
      <c r="A5" s="8"/>
      <c r="B5" s="5" t="str">
        <f t="shared" si="0"/>
        <v>Jaune</v>
      </c>
      <c r="C5" s="6"/>
      <c r="E5" s="20"/>
      <c r="F5" s="21"/>
      <c r="G5" s="21"/>
      <c r="H5" s="21"/>
      <c r="I5" s="21"/>
      <c r="J5" s="23"/>
      <c r="K5" s="22"/>
      <c r="Q5" t="s">
        <v>38</v>
      </c>
      <c r="R5" t="s">
        <v>39</v>
      </c>
      <c r="S5" s="17">
        <v>0.5</v>
      </c>
    </row>
    <row r="6" spans="1:19" x14ac:dyDescent="0.3">
      <c r="A6" s="8"/>
      <c r="B6" s="5" t="str">
        <f t="shared" si="0"/>
        <v>Jaune</v>
      </c>
      <c r="C6" s="6"/>
      <c r="E6" s="20"/>
      <c r="F6" s="21"/>
      <c r="G6" s="21"/>
      <c r="H6" s="21"/>
      <c r="I6" s="21"/>
      <c r="J6" s="23"/>
      <c r="K6" s="22"/>
    </row>
    <row r="7" spans="1:19" x14ac:dyDescent="0.3">
      <c r="A7" s="8"/>
      <c r="B7" s="5"/>
      <c r="C7" s="6"/>
      <c r="E7" s="5"/>
      <c r="J7" s="7"/>
    </row>
    <row r="8" spans="1:19" x14ac:dyDescent="0.3">
      <c r="A8" s="8"/>
      <c r="B8" s="5"/>
      <c r="C8" s="6"/>
      <c r="E8" s="5"/>
      <c r="J8" s="7"/>
    </row>
    <row r="9" spans="1:19" x14ac:dyDescent="0.3">
      <c r="A9" s="8"/>
      <c r="B9" s="5"/>
      <c r="C9" s="6"/>
      <c r="E9" s="5"/>
      <c r="J9" s="7"/>
    </row>
    <row r="10" spans="1:19" x14ac:dyDescent="0.3">
      <c r="A10" s="8"/>
      <c r="B10" s="5"/>
      <c r="C10" s="6"/>
      <c r="E10" s="5"/>
      <c r="J10" s="7"/>
    </row>
    <row r="11" spans="1:19" x14ac:dyDescent="0.3">
      <c r="A11" s="8"/>
      <c r="B11" s="5"/>
      <c r="C11" s="6"/>
      <c r="E11" s="5"/>
      <c r="J11" s="7"/>
    </row>
    <row r="12" spans="1:19" x14ac:dyDescent="0.3">
      <c r="A12" s="8"/>
      <c r="B12" s="5"/>
      <c r="C12" s="6"/>
      <c r="E12" s="5"/>
      <c r="J12" s="7"/>
    </row>
  </sheetData>
  <mergeCells count="1">
    <mergeCell ref="A2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7581-3558-49FB-8131-7FCB55203506}">
  <dimension ref="A1:P4"/>
  <sheetViews>
    <sheetView workbookViewId="0">
      <selection activeCell="L4" sqref="L4"/>
    </sheetView>
  </sheetViews>
  <sheetFormatPr baseColWidth="10" defaultRowHeight="14.4" x14ac:dyDescent="0.3"/>
  <sheetData>
    <row r="1" spans="1:16" x14ac:dyDescent="0.3">
      <c r="A1" s="9" t="s">
        <v>11</v>
      </c>
      <c r="B1" s="10" t="s">
        <v>12</v>
      </c>
      <c r="C1" s="9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9" t="s">
        <v>22</v>
      </c>
      <c r="M1" s="9" t="s">
        <v>23</v>
      </c>
      <c r="N1" s="9" t="s">
        <v>24</v>
      </c>
      <c r="O1" s="9" t="s">
        <v>25</v>
      </c>
      <c r="P1" s="9" t="s">
        <v>26</v>
      </c>
    </row>
    <row r="2" spans="1:16" x14ac:dyDescent="0.3">
      <c r="A2" s="12" t="s">
        <v>41</v>
      </c>
      <c r="B2" s="12">
        <v>1</v>
      </c>
      <c r="C2" s="12" t="s">
        <v>31</v>
      </c>
      <c r="D2" s="13">
        <v>5</v>
      </c>
      <c r="E2" s="14" t="s">
        <v>27</v>
      </c>
      <c r="F2" s="13">
        <v>370</v>
      </c>
      <c r="G2" s="14" t="s">
        <v>28</v>
      </c>
      <c r="H2" s="13">
        <v>191</v>
      </c>
      <c r="I2" s="14" t="s">
        <v>28</v>
      </c>
      <c r="J2" s="13">
        <v>53</v>
      </c>
      <c r="K2" s="14" t="s">
        <v>28</v>
      </c>
      <c r="L2" s="15">
        <v>30</v>
      </c>
      <c r="M2" s="16">
        <v>15</v>
      </c>
      <c r="N2" s="16">
        <v>20</v>
      </c>
      <c r="O2" s="16">
        <v>25</v>
      </c>
      <c r="P2" s="16">
        <v>28</v>
      </c>
    </row>
    <row r="3" spans="1:16" x14ac:dyDescent="0.3">
      <c r="A3" s="12" t="s">
        <v>42</v>
      </c>
      <c r="B3" s="12">
        <v>1</v>
      </c>
      <c r="C3" s="12" t="s">
        <v>29</v>
      </c>
      <c r="D3" s="13">
        <v>8</v>
      </c>
      <c r="E3" s="14" t="s">
        <v>27</v>
      </c>
      <c r="F3" s="13">
        <v>470</v>
      </c>
      <c r="G3" s="14" t="s">
        <v>28</v>
      </c>
      <c r="H3" s="13">
        <v>250</v>
      </c>
      <c r="I3" s="14" t="s">
        <v>28</v>
      </c>
      <c r="J3" s="13">
        <v>180</v>
      </c>
      <c r="K3" s="14" t="s">
        <v>28</v>
      </c>
      <c r="L3" s="15">
        <v>40</v>
      </c>
      <c r="M3" s="16">
        <v>20</v>
      </c>
      <c r="N3" s="16">
        <v>25</v>
      </c>
      <c r="O3" s="16">
        <v>30</v>
      </c>
      <c r="P3" s="16">
        <v>35</v>
      </c>
    </row>
    <row r="4" spans="1:16" x14ac:dyDescent="0.3">
      <c r="A4" s="12" t="s">
        <v>43</v>
      </c>
      <c r="B4" s="12">
        <v>1</v>
      </c>
      <c r="C4" s="12" t="s">
        <v>30</v>
      </c>
      <c r="D4" s="13">
        <v>9</v>
      </c>
      <c r="E4" s="14" t="s">
        <v>27</v>
      </c>
      <c r="F4" s="13">
        <v>870</v>
      </c>
      <c r="G4" s="14" t="s">
        <v>28</v>
      </c>
      <c r="H4" s="13">
        <v>350</v>
      </c>
      <c r="I4" s="14" t="s">
        <v>28</v>
      </c>
      <c r="J4" s="13">
        <v>40</v>
      </c>
      <c r="K4" s="14" t="s">
        <v>28</v>
      </c>
      <c r="L4" s="15">
        <v>50</v>
      </c>
      <c r="M4" s="16">
        <v>25</v>
      </c>
      <c r="N4" s="16">
        <v>30</v>
      </c>
      <c r="O4" s="16">
        <v>35</v>
      </c>
      <c r="P4" s="16">
        <v>40</v>
      </c>
    </row>
  </sheetData>
  <dataValidations count="1">
    <dataValidation type="textLength" operator="lessThanOrEqual" allowBlank="1" showInputMessage="1" showErrorMessage="1" sqref="C1:G4" xr:uid="{2D7DB27D-C0AD-4F83-92F6-EF99E1C9AA60}">
      <formula1>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Clients</vt:lpstr>
      <vt:lpstr>Données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RECROSIO</dc:creator>
  <cp:lastModifiedBy>Clément RECROSIO</cp:lastModifiedBy>
  <dcterms:created xsi:type="dcterms:W3CDTF">2023-08-23T14:56:18Z</dcterms:created>
  <dcterms:modified xsi:type="dcterms:W3CDTF">2023-08-23T15:23:20Z</dcterms:modified>
</cp:coreProperties>
</file>