
<file path=[Content_Types].xml><?xml version="1.0" encoding="utf-8"?>
<Types xmlns="http://schemas.openxmlformats.org/package/2006/content-types"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2" i="1" l="1"/>
  <c r="G172" i="1"/>
  <c r="L163" i="1"/>
  <c r="K154" i="1" s="1"/>
  <c r="G163" i="1"/>
  <c r="K155" i="1"/>
  <c r="J155" i="1"/>
  <c r="J154" i="1"/>
  <c r="K151" i="1"/>
  <c r="L151" i="1" s="1"/>
  <c r="A151" i="1"/>
  <c r="K150" i="1"/>
  <c r="L150" i="1" s="1"/>
  <c r="A150" i="1"/>
  <c r="K149" i="1"/>
  <c r="L149" i="1" s="1"/>
  <c r="A149" i="1"/>
  <c r="K148" i="1"/>
  <c r="L148" i="1" s="1"/>
  <c r="A148" i="1"/>
  <c r="K147" i="1"/>
  <c r="L147" i="1" s="1"/>
  <c r="A147" i="1"/>
  <c r="K146" i="1"/>
  <c r="L146" i="1" s="1"/>
  <c r="A146" i="1"/>
  <c r="K145" i="1"/>
  <c r="L145" i="1" s="1"/>
  <c r="A145" i="1"/>
  <c r="K144" i="1"/>
  <c r="L144" i="1" s="1"/>
  <c r="A144" i="1"/>
  <c r="K143" i="1"/>
  <c r="L143" i="1" s="1"/>
  <c r="A143" i="1"/>
  <c r="K142" i="1"/>
  <c r="L142" i="1" s="1"/>
  <c r="A142" i="1"/>
  <c r="K141" i="1"/>
  <c r="A141" i="1"/>
  <c r="K140" i="1"/>
  <c r="A140" i="1"/>
  <c r="K139" i="1"/>
  <c r="A139" i="1"/>
  <c r="K138" i="1"/>
  <c r="A138" i="1"/>
  <c r="K137" i="1"/>
  <c r="A137" i="1"/>
  <c r="K136" i="1"/>
  <c r="A136" i="1"/>
  <c r="K135" i="1"/>
  <c r="A135" i="1"/>
  <c r="K134" i="1"/>
  <c r="A134" i="1"/>
  <c r="K133" i="1"/>
  <c r="A133" i="1"/>
  <c r="K132" i="1"/>
  <c r="A132" i="1"/>
  <c r="L131" i="1"/>
  <c r="K131" i="1"/>
  <c r="A131" i="1"/>
  <c r="K130" i="1"/>
  <c r="L130" i="1" s="1"/>
  <c r="A130" i="1"/>
  <c r="L129" i="1"/>
  <c r="K129" i="1"/>
  <c r="A129" i="1"/>
  <c r="K128" i="1"/>
  <c r="L128" i="1" s="1"/>
  <c r="A128" i="1"/>
  <c r="L127" i="1"/>
  <c r="K127" i="1"/>
  <c r="A127" i="1"/>
  <c r="K126" i="1"/>
  <c r="L126" i="1" s="1"/>
  <c r="A126" i="1"/>
  <c r="L125" i="1"/>
  <c r="K125" i="1"/>
  <c r="A125" i="1"/>
  <c r="K124" i="1"/>
  <c r="L124" i="1" s="1"/>
  <c r="A124" i="1"/>
  <c r="L123" i="1"/>
  <c r="K123" i="1"/>
  <c r="A123" i="1"/>
  <c r="K122" i="1"/>
  <c r="L122" i="1" s="1"/>
  <c r="A122" i="1"/>
  <c r="L121" i="1"/>
  <c r="K121" i="1"/>
  <c r="A121" i="1"/>
  <c r="K120" i="1"/>
  <c r="L120" i="1" s="1"/>
  <c r="A120" i="1"/>
  <c r="L119" i="1"/>
  <c r="K119" i="1"/>
  <c r="A119" i="1"/>
  <c r="K118" i="1"/>
  <c r="L118" i="1" s="1"/>
  <c r="A118" i="1"/>
  <c r="L117" i="1"/>
  <c r="K117" i="1"/>
  <c r="A117" i="1"/>
  <c r="K116" i="1"/>
  <c r="L116" i="1" s="1"/>
  <c r="A116" i="1"/>
  <c r="L115" i="1"/>
  <c r="K115" i="1"/>
  <c r="A115" i="1"/>
  <c r="K114" i="1"/>
  <c r="L114" i="1" s="1"/>
  <c r="A114" i="1"/>
  <c r="L113" i="1"/>
  <c r="K113" i="1"/>
  <c r="A113" i="1"/>
  <c r="K112" i="1"/>
  <c r="L112" i="1" s="1"/>
  <c r="A112" i="1"/>
  <c r="L111" i="1"/>
  <c r="K111" i="1"/>
  <c r="A111" i="1"/>
  <c r="K110" i="1"/>
  <c r="L110" i="1" s="1"/>
  <c r="A110" i="1"/>
  <c r="L109" i="1"/>
  <c r="K109" i="1"/>
  <c r="A109" i="1"/>
  <c r="K108" i="1"/>
  <c r="L108" i="1" s="1"/>
  <c r="A108" i="1"/>
  <c r="L107" i="1"/>
  <c r="K107" i="1"/>
  <c r="A107" i="1"/>
  <c r="K106" i="1"/>
  <c r="L106" i="1" s="1"/>
  <c r="A106" i="1"/>
  <c r="L105" i="1"/>
  <c r="K105" i="1"/>
  <c r="A105" i="1"/>
  <c r="K104" i="1"/>
  <c r="L104" i="1" s="1"/>
  <c r="A104" i="1"/>
  <c r="L103" i="1"/>
  <c r="K103" i="1"/>
  <c r="A103" i="1"/>
  <c r="K102" i="1"/>
  <c r="L102" i="1" s="1"/>
  <c r="A102" i="1"/>
  <c r="L101" i="1"/>
  <c r="K101" i="1"/>
  <c r="A101" i="1"/>
  <c r="K100" i="1"/>
  <c r="L100" i="1" s="1"/>
  <c r="A100" i="1"/>
  <c r="L99" i="1"/>
  <c r="K99" i="1"/>
  <c r="A99" i="1"/>
  <c r="K98" i="1"/>
  <c r="L98" i="1" s="1"/>
  <c r="A98" i="1"/>
  <c r="K97" i="1"/>
  <c r="L97" i="1" s="1"/>
  <c r="A97" i="1"/>
  <c r="K96" i="1"/>
  <c r="L96" i="1" s="1"/>
  <c r="A96" i="1"/>
  <c r="L95" i="1"/>
  <c r="K95" i="1"/>
  <c r="A95" i="1"/>
  <c r="K94" i="1"/>
  <c r="L94" i="1" s="1"/>
  <c r="A94" i="1"/>
  <c r="K93" i="1"/>
  <c r="L93" i="1" s="1"/>
  <c r="A93" i="1"/>
  <c r="K92" i="1"/>
  <c r="L92" i="1" s="1"/>
  <c r="A92" i="1"/>
  <c r="L91" i="1"/>
  <c r="K91" i="1"/>
  <c r="A91" i="1"/>
  <c r="K90" i="1"/>
  <c r="L90" i="1" s="1"/>
  <c r="A90" i="1"/>
  <c r="K89" i="1"/>
  <c r="L89" i="1" s="1"/>
  <c r="A89" i="1"/>
  <c r="K88" i="1"/>
  <c r="L88" i="1" s="1"/>
  <c r="A88" i="1"/>
  <c r="K87" i="1"/>
  <c r="L87" i="1" s="1"/>
  <c r="A87" i="1"/>
  <c r="K86" i="1"/>
  <c r="L86" i="1" s="1"/>
  <c r="A86" i="1"/>
  <c r="K85" i="1"/>
  <c r="L85" i="1" s="1"/>
  <c r="A85" i="1"/>
  <c r="K84" i="1"/>
  <c r="L84" i="1" s="1"/>
  <c r="A84" i="1"/>
  <c r="K83" i="1"/>
  <c r="L83" i="1" s="1"/>
  <c r="A83" i="1"/>
  <c r="K82" i="1"/>
  <c r="L82" i="1" s="1"/>
  <c r="A82" i="1"/>
  <c r="K81" i="1"/>
  <c r="L81" i="1" s="1"/>
  <c r="A81" i="1"/>
  <c r="K80" i="1"/>
  <c r="L80" i="1" s="1"/>
  <c r="A80" i="1"/>
  <c r="K79" i="1"/>
  <c r="L79" i="1" s="1"/>
  <c r="A79" i="1"/>
  <c r="K78" i="1"/>
  <c r="L78" i="1" s="1"/>
  <c r="A78" i="1"/>
  <c r="K77" i="1"/>
  <c r="L77" i="1" s="1"/>
  <c r="A77" i="1"/>
  <c r="K76" i="1"/>
  <c r="L76" i="1" s="1"/>
  <c r="A76" i="1"/>
  <c r="K75" i="1"/>
  <c r="L75" i="1" s="1"/>
  <c r="A75" i="1"/>
  <c r="K74" i="1"/>
  <c r="L74" i="1" s="1"/>
  <c r="A74" i="1"/>
  <c r="K73" i="1"/>
  <c r="L73" i="1" s="1"/>
  <c r="A73" i="1"/>
  <c r="K72" i="1"/>
  <c r="L72" i="1" s="1"/>
  <c r="A72" i="1"/>
  <c r="K71" i="1"/>
  <c r="L71" i="1" s="1"/>
  <c r="A71" i="1"/>
  <c r="K70" i="1"/>
  <c r="L70" i="1" s="1"/>
  <c r="A70" i="1"/>
  <c r="K69" i="1"/>
  <c r="L69" i="1" s="1"/>
  <c r="A69" i="1"/>
  <c r="K68" i="1"/>
  <c r="L68" i="1" s="1"/>
  <c r="A68" i="1"/>
  <c r="K67" i="1"/>
  <c r="L67" i="1" s="1"/>
  <c r="A67" i="1"/>
  <c r="K66" i="1"/>
  <c r="L66" i="1" s="1"/>
  <c r="A66" i="1"/>
  <c r="K65" i="1"/>
  <c r="L65" i="1" s="1"/>
  <c r="A65" i="1"/>
  <c r="K64" i="1"/>
  <c r="L64" i="1" s="1"/>
  <c r="A64" i="1"/>
  <c r="K63" i="1"/>
  <c r="L63" i="1" s="1"/>
  <c r="A63" i="1"/>
  <c r="K62" i="1"/>
  <c r="L62" i="1" s="1"/>
  <c r="A62" i="1"/>
  <c r="K61" i="1"/>
  <c r="L61" i="1" s="1"/>
  <c r="A61" i="1"/>
  <c r="K60" i="1"/>
  <c r="L60" i="1" s="1"/>
  <c r="A60" i="1"/>
  <c r="K59" i="1"/>
  <c r="L59" i="1" s="1"/>
  <c r="A59" i="1"/>
  <c r="K58" i="1"/>
  <c r="L58" i="1" s="1"/>
  <c r="A58" i="1"/>
  <c r="K57" i="1"/>
  <c r="L57" i="1" s="1"/>
  <c r="A57" i="1"/>
  <c r="K56" i="1"/>
  <c r="L56" i="1" s="1"/>
  <c r="A56" i="1"/>
  <c r="K55" i="1"/>
  <c r="L55" i="1" s="1"/>
  <c r="A55" i="1"/>
  <c r="K54" i="1"/>
  <c r="L54" i="1" s="1"/>
  <c r="A54" i="1"/>
  <c r="K53" i="1"/>
  <c r="L53" i="1" s="1"/>
  <c r="A53" i="1"/>
  <c r="K52" i="1"/>
  <c r="L52" i="1" s="1"/>
  <c r="A52" i="1"/>
  <c r="K51" i="1"/>
  <c r="L51" i="1" s="1"/>
  <c r="A51" i="1"/>
  <c r="K50" i="1"/>
  <c r="L50" i="1" s="1"/>
  <c r="A50" i="1"/>
  <c r="K49" i="1"/>
  <c r="L49" i="1" s="1"/>
  <c r="A49" i="1"/>
  <c r="K48" i="1"/>
  <c r="L48" i="1" s="1"/>
  <c r="A48" i="1"/>
  <c r="K47" i="1"/>
  <c r="L47" i="1" s="1"/>
  <c r="A47" i="1"/>
  <c r="K46" i="1"/>
  <c r="L46" i="1" s="1"/>
  <c r="A46" i="1"/>
  <c r="K45" i="1"/>
  <c r="L45" i="1" s="1"/>
  <c r="A45" i="1"/>
  <c r="K44" i="1"/>
  <c r="L44" i="1" s="1"/>
  <c r="A44" i="1"/>
  <c r="K43" i="1"/>
  <c r="L43" i="1" s="1"/>
  <c r="A43" i="1"/>
  <c r="K42" i="1"/>
  <c r="L42" i="1" s="1"/>
  <c r="A42" i="1"/>
  <c r="K41" i="1"/>
  <c r="L41" i="1" s="1"/>
  <c r="A41" i="1"/>
  <c r="K40" i="1"/>
  <c r="L40" i="1" s="1"/>
  <c r="A40" i="1"/>
  <c r="K39" i="1"/>
  <c r="L39" i="1" s="1"/>
  <c r="A39" i="1"/>
  <c r="K38" i="1"/>
  <c r="L38" i="1" s="1"/>
  <c r="A38" i="1"/>
  <c r="K37" i="1"/>
  <c r="L37" i="1" s="1"/>
  <c r="A37" i="1"/>
  <c r="K36" i="1"/>
  <c r="L36" i="1" s="1"/>
  <c r="A36" i="1"/>
  <c r="K35" i="1"/>
  <c r="L35" i="1" s="1"/>
  <c r="A35" i="1"/>
  <c r="K34" i="1"/>
  <c r="L34" i="1" s="1"/>
  <c r="A34" i="1"/>
  <c r="K33" i="1"/>
  <c r="L33" i="1" s="1"/>
  <c r="A33" i="1"/>
  <c r="K32" i="1"/>
  <c r="L32" i="1" s="1"/>
  <c r="A32" i="1"/>
  <c r="K31" i="1"/>
  <c r="L31" i="1" s="1"/>
  <c r="A31" i="1"/>
  <c r="K30" i="1"/>
  <c r="L30" i="1" s="1"/>
  <c r="A30" i="1"/>
  <c r="K29" i="1"/>
  <c r="L29" i="1" s="1"/>
  <c r="A29" i="1"/>
  <c r="K28" i="1"/>
  <c r="L28" i="1" s="1"/>
  <c r="A28" i="1"/>
  <c r="K27" i="1"/>
  <c r="L27" i="1" s="1"/>
  <c r="A27" i="1"/>
  <c r="K26" i="1"/>
  <c r="L26" i="1" s="1"/>
  <c r="A26" i="1"/>
  <c r="K25" i="1"/>
  <c r="L25" i="1" s="1"/>
  <c r="A25" i="1"/>
  <c r="K24" i="1"/>
  <c r="L24" i="1" s="1"/>
  <c r="A24" i="1"/>
  <c r="K23" i="1"/>
  <c r="L23" i="1" s="1"/>
  <c r="A23" i="1"/>
  <c r="K22" i="1"/>
  <c r="L22" i="1" s="1"/>
  <c r="A22" i="1"/>
  <c r="K21" i="1"/>
  <c r="L21" i="1" s="1"/>
  <c r="A21" i="1"/>
  <c r="K20" i="1"/>
  <c r="L20" i="1" s="1"/>
  <c r="A20" i="1"/>
  <c r="K19" i="1"/>
  <c r="L19" i="1" s="1"/>
  <c r="A19" i="1"/>
  <c r="K18" i="1"/>
  <c r="L18" i="1" s="1"/>
  <c r="A18" i="1"/>
  <c r="K17" i="1"/>
  <c r="L17" i="1" s="1"/>
  <c r="A17" i="1"/>
  <c r="K16" i="1"/>
  <c r="L16" i="1" s="1"/>
  <c r="A16" i="1"/>
  <c r="K15" i="1"/>
  <c r="L15" i="1" s="1"/>
  <c r="A15" i="1"/>
  <c r="K14" i="1"/>
  <c r="L14" i="1" s="1"/>
  <c r="A14" i="1"/>
  <c r="K13" i="1"/>
  <c r="L13" i="1" s="1"/>
  <c r="A13" i="1"/>
  <c r="K12" i="1"/>
  <c r="A12" i="1"/>
  <c r="K10" i="1"/>
  <c r="J10" i="1"/>
  <c r="I10" i="1"/>
  <c r="H10" i="1"/>
  <c r="G10" i="1"/>
  <c r="F10" i="1"/>
  <c r="E10" i="1"/>
  <c r="D10" i="1"/>
  <c r="B10" i="1"/>
  <c r="M3" i="1"/>
  <c r="L1" i="1"/>
  <c r="K152" i="1" l="1"/>
  <c r="K156" i="1" s="1"/>
  <c r="L5" i="1"/>
  <c r="I5" i="1"/>
  <c r="L6" i="1"/>
  <c r="L12" i="1"/>
  <c r="L152" i="1" s="1"/>
  <c r="K1" i="1" l="1"/>
  <c r="G156" i="1"/>
  <c r="G1" i="1" s="1"/>
  <c r="J156" i="1"/>
</calcChain>
</file>

<file path=xl/sharedStrings.xml><?xml version="1.0" encoding="utf-8"?>
<sst xmlns="http://schemas.openxmlformats.org/spreadsheetml/2006/main" count="268" uniqueCount="90">
  <si>
    <t>Pol</t>
  </si>
  <si>
    <t>BASE COMMISSION =</t>
  </si>
  <si>
    <t>MONTANT FACTURÉ CE MOIS =</t>
  </si>
  <si>
    <t>+ DERNIER ÉCHÉANCIER DU MOIS !!!!!!!!!!!!!!!!!!!!!!!!!!!!!!!</t>
  </si>
  <si>
    <t>PC</t>
  </si>
  <si>
    <t>MALADIE</t>
  </si>
  <si>
    <t>RELEVE DES COMMANDES A COMMISSIONER POUR MAI 2023</t>
  </si>
  <si>
    <t>contrôle</t>
  </si>
  <si>
    <r>
      <rPr>
        <b/>
        <sz val="10"/>
        <color rgb="FF0070C0"/>
        <rFont val="Arial"/>
        <family val="2"/>
      </rPr>
      <t>nombre</t>
    </r>
    <r>
      <rPr>
        <b/>
        <sz val="10"/>
        <color rgb="FFFF0000"/>
        <rFont val="Arial"/>
        <family val="2"/>
      </rPr>
      <t xml:space="preserve"> et </t>
    </r>
    <r>
      <rPr>
        <b/>
        <sz val="10"/>
        <color rgb="FF7030A0"/>
        <rFont val="Arial"/>
        <family val="2"/>
      </rPr>
      <t>montant</t>
    </r>
    <r>
      <rPr>
        <b/>
        <sz val="10"/>
        <color rgb="FFFF0000"/>
        <rFont val="Arial"/>
        <family val="2"/>
      </rPr>
      <t xml:space="preserve"> des commandes en attente au moment de clôture de fin du mois</t>
    </r>
  </si>
  <si>
    <r>
      <rPr>
        <b/>
        <sz val="10"/>
        <color rgb="FF0070C0"/>
        <rFont val="Arial"/>
        <family val="2"/>
      </rPr>
      <t>nombre</t>
    </r>
    <r>
      <rPr>
        <b/>
        <sz val="10"/>
        <color rgb="FFFF0000"/>
        <rFont val="Arial"/>
        <family val="2"/>
      </rPr>
      <t xml:space="preserve"> et </t>
    </r>
    <r>
      <rPr>
        <b/>
        <sz val="10"/>
        <color rgb="FF7030A0"/>
        <rFont val="Arial"/>
        <family val="2"/>
      </rPr>
      <t>montant</t>
    </r>
    <r>
      <rPr>
        <b/>
        <sz val="10"/>
        <color rgb="FFFF0000"/>
        <rFont val="Arial"/>
        <family val="2"/>
      </rPr>
      <t xml:space="preserve"> des bons transférés durant le mois (RECARA)</t>
    </r>
  </si>
  <si>
    <t>différence facturé ce mois - montant des bons transférés</t>
  </si>
  <si>
    <r>
      <rPr>
        <b/>
        <sz val="10"/>
        <color rgb="FF0070C0"/>
        <rFont val="Arial"/>
        <family val="2"/>
      </rPr>
      <t xml:space="preserve">total </t>
    </r>
    <r>
      <rPr>
        <b/>
        <sz val="10"/>
        <color rgb="FFFF0000"/>
        <rFont val="Arial"/>
        <family val="2"/>
      </rPr>
      <t>commandes facturées</t>
    </r>
    <r>
      <rPr>
        <b/>
        <sz val="10"/>
        <color theme="4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 xml:space="preserve">et </t>
    </r>
    <r>
      <rPr>
        <b/>
        <sz val="10"/>
        <color rgb="FF7030A0"/>
        <rFont val="Arial"/>
        <family val="2"/>
      </rPr>
      <t xml:space="preserve">contribution </t>
    </r>
    <r>
      <rPr>
        <b/>
        <sz val="10"/>
        <color rgb="FFFF0000"/>
        <rFont val="Arial"/>
        <family val="2"/>
      </rPr>
      <t>au chiffre du mois</t>
    </r>
    <r>
      <rPr>
        <b/>
        <sz val="10"/>
        <color theme="4"/>
        <rFont val="Arial"/>
        <family val="2"/>
      </rPr>
      <t xml:space="preserve">  </t>
    </r>
    <r>
      <rPr>
        <b/>
        <u/>
        <sz val="14"/>
        <color theme="1"/>
        <rFont val="Arial"/>
        <family val="2"/>
      </rPr>
      <t>COMMISSIONNÉ</t>
    </r>
  </si>
  <si>
    <t>valeur notes de crédit</t>
  </si>
  <si>
    <t>N</t>
  </si>
  <si>
    <t>NC</t>
  </si>
  <si>
    <t>D</t>
  </si>
  <si>
    <t>CI</t>
  </si>
  <si>
    <t>BO</t>
  </si>
  <si>
    <t>T</t>
  </si>
  <si>
    <t>AC</t>
  </si>
  <si>
    <t>CB</t>
  </si>
  <si>
    <t>R</t>
  </si>
  <si>
    <t>NOUVEAU 
CLIENT</t>
  </si>
  <si>
    <t>NOTE DE 
CREDIT</t>
  </si>
  <si>
    <t>DIFFERE</t>
  </si>
  <si>
    <t>COMMANDE 
INCOMPLETE</t>
  </si>
  <si>
    <t>BACK ORDER</t>
  </si>
  <si>
    <t>COMMANDE 
BUREAU</t>
  </si>
  <si>
    <t>ATTENTE 
CONFIRMATION</t>
  </si>
  <si>
    <t>COMMANDE 
BLOQUEE</t>
  </si>
  <si>
    <t>RUPTURE = 
LIVRAISON COMPLET</t>
  </si>
  <si>
    <t>Pas Commissionné</t>
  </si>
  <si>
    <t>Encodé</t>
  </si>
  <si>
    <t>Reçu le</t>
  </si>
  <si>
    <t>D/T</t>
  </si>
  <si>
    <t>N° FACT.</t>
  </si>
  <si>
    <t>1/2 CA X 7%</t>
  </si>
  <si>
    <t>CLIENTS</t>
  </si>
  <si>
    <t>DIV</t>
  </si>
  <si>
    <t>total 
commandes</t>
  </si>
  <si>
    <t>LAMBERT 6</t>
  </si>
  <si>
    <t>LEMOINE</t>
  </si>
  <si>
    <t>MONFORT2</t>
  </si>
  <si>
    <t>LUCX</t>
  </si>
  <si>
    <t>GOFFIN J.M</t>
  </si>
  <si>
    <t>HENRY</t>
  </si>
  <si>
    <t>SERVI-PI</t>
  </si>
  <si>
    <t>BAL DR CW</t>
  </si>
  <si>
    <t>AUTOS SERV</t>
  </si>
  <si>
    <t>GENIE</t>
  </si>
  <si>
    <t>HENNAUX</t>
  </si>
  <si>
    <t>CPR CARS</t>
  </si>
  <si>
    <t>DINANT MOT</t>
  </si>
  <si>
    <t>MARIO MO</t>
  </si>
  <si>
    <t>SODIPART</t>
  </si>
  <si>
    <t>-</t>
  </si>
  <si>
    <t>+</t>
  </si>
  <si>
    <t>DOSSIER GO SOLID</t>
  </si>
  <si>
    <t>GO SOLID SELON DERNIER ÉCHÉANCIER du mois</t>
  </si>
  <si>
    <t>DATE</t>
  </si>
  <si>
    <t>DATE FACTURE</t>
  </si>
  <si>
    <t>FAC</t>
  </si>
  <si>
    <t>MONTANT</t>
  </si>
  <si>
    <t>CLIENT</t>
  </si>
  <si>
    <t>MOIS 
DÉDUCTION</t>
  </si>
  <si>
    <t>MOIS 
PAIEMENT</t>
  </si>
  <si>
    <t>noter la somme G159 + …</t>
  </si>
  <si>
    <r>
      <t xml:space="preserve">dès que le relevé est envoyé, enlever le </t>
    </r>
    <r>
      <rPr>
        <b/>
        <u/>
        <sz val="20"/>
        <color rgb="FF00B050"/>
        <rFont val="Arial"/>
        <family val="2"/>
      </rPr>
      <t>MONTANT</t>
    </r>
    <r>
      <rPr>
        <sz val="10"/>
        <rFont val="Arial"/>
        <family val="2"/>
      </rPr>
      <t xml:space="preserve"> (colonne G) pour le mois prochain et noter dans colonne </t>
    </r>
    <r>
      <rPr>
        <b/>
        <u/>
        <sz val="10"/>
        <rFont val="Arial"/>
        <family val="2"/>
      </rPr>
      <t>M</t>
    </r>
    <r>
      <rPr>
        <sz val="10"/>
        <rFont val="Arial"/>
        <family val="2"/>
      </rPr>
      <t xml:space="preserve"> ligne correspondante = les données du client restent visible</t>
    </r>
  </si>
  <si>
    <r>
      <t xml:space="preserve">dès que le client a payé la totalité, noter le </t>
    </r>
    <r>
      <rPr>
        <b/>
        <u/>
        <sz val="20"/>
        <color rgb="FF7030A0"/>
        <rFont val="Arial"/>
        <family val="2"/>
      </rPr>
      <t>MONTANT</t>
    </r>
    <r>
      <rPr>
        <sz val="10"/>
        <rFont val="Arial"/>
        <family val="2"/>
      </rPr>
      <t xml:space="preserve"> (colonne L) le mois du relevé (et puis vider la ligne pour le relevé du mois prochain)</t>
    </r>
  </si>
  <si>
    <t>somme =</t>
  </si>
  <si>
    <t>le montant déduit du relevé comm. du mois dans lequel apparaît "GO SOLID" sera remis en  + dans le mois de paiement total du montant</t>
  </si>
  <si>
    <t>"GO SOLID" SELON DERNIER ÉCHÉANCIER du mois</t>
  </si>
  <si>
    <t>ÉCHÉANCE</t>
  </si>
  <si>
    <t>DATE 
DÉDUCTION</t>
  </si>
  <si>
    <t>DATE 
PAIEMENT</t>
  </si>
  <si>
    <t>noter la somme G169 + …</t>
  </si>
  <si>
    <r>
      <t xml:space="preserve">dès que le relevé est envoyé, enlever le </t>
    </r>
    <r>
      <rPr>
        <b/>
        <u/>
        <sz val="20"/>
        <color rgb="FFFF0000"/>
        <rFont val="Arial"/>
        <family val="2"/>
      </rPr>
      <t>MONTANT</t>
    </r>
    <r>
      <rPr>
        <sz val="10"/>
        <rFont val="Arial"/>
        <family val="2"/>
      </rPr>
      <t xml:space="preserve"> (colonne G) pour le mois prochain et noter dans colonne </t>
    </r>
    <r>
      <rPr>
        <b/>
        <u/>
        <sz val="10"/>
        <rFont val="Arial"/>
        <family val="2"/>
      </rPr>
      <t>M</t>
    </r>
    <r>
      <rPr>
        <sz val="10"/>
        <rFont val="Arial"/>
        <family val="2"/>
      </rPr>
      <t xml:space="preserve"> ligne correspondante = les données du client restent visible</t>
    </r>
  </si>
  <si>
    <r>
      <t xml:space="preserve">dès que le client a payé la totalité, noter le </t>
    </r>
    <r>
      <rPr>
        <b/>
        <u/>
        <sz val="20"/>
        <color theme="9" tint="-0.249977111117893"/>
        <rFont val="Arial"/>
        <family val="2"/>
      </rPr>
      <t>MONTANT</t>
    </r>
    <r>
      <rPr>
        <sz val="10"/>
        <rFont val="Arial"/>
        <family val="2"/>
      </rPr>
      <t xml:space="preserve"> (colonne L) le mois du relevé (et puis vider la ligne pour le relevé du mois prochain)</t>
    </r>
  </si>
  <si>
    <t>€</t>
  </si>
  <si>
    <t>nombre</t>
  </si>
  <si>
    <t>DIFFEREES</t>
  </si>
  <si>
    <t>RUPTURE</t>
  </si>
  <si>
    <t>ATTENTE CONFIRMATION</t>
  </si>
  <si>
    <t>BLOQUE</t>
  </si>
  <si>
    <t>ENLÈVEMENT CLIENT</t>
  </si>
  <si>
    <t>CONGÉ SANS SOLDE</t>
  </si>
  <si>
    <t>CONGÉ PAYÉ</t>
  </si>
  <si>
    <t>PC1</t>
  </si>
  <si>
    <t>PC2</t>
  </si>
  <si>
    <t>PC3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</si>
</sst>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%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name val="MS Sans Serif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0"/>
      <color theme="4"/>
      <name val="Arial"/>
      <family val="2"/>
    </font>
    <font>
      <b/>
      <u/>
      <sz val="14"/>
      <color theme="1"/>
      <name val="Arial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i/>
      <sz val="8"/>
      <color rgb="FFFF0000"/>
      <name val="Arial"/>
      <family val="2"/>
    </font>
    <font>
      <sz val="8"/>
      <name val="Arial"/>
      <family val="2"/>
    </font>
    <font>
      <b/>
      <sz val="9"/>
      <name val="MS Sans Serif"/>
      <family val="2"/>
    </font>
    <font>
      <sz val="10"/>
      <name val="MS Sans Serif"/>
      <family val="2"/>
    </font>
    <font>
      <u/>
      <sz val="10"/>
      <color theme="10"/>
      <name val="Arial"/>
      <family val="2"/>
    </font>
    <font>
      <b/>
      <sz val="48"/>
      <name val="Arial"/>
      <family val="2"/>
    </font>
    <font>
      <b/>
      <u/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u val="doubleAccounting"/>
      <sz val="14"/>
      <color rgb="FFFF0000"/>
      <name val="Arial"/>
      <family val="2"/>
    </font>
    <font>
      <b/>
      <u val="singleAccounting"/>
      <sz val="10"/>
      <name val="Arial"/>
      <family val="2"/>
    </font>
    <font>
      <sz val="10"/>
      <color rgb="FF00B050"/>
      <name val="Arial"/>
      <family val="2"/>
    </font>
    <font>
      <b/>
      <u/>
      <sz val="20"/>
      <color rgb="FF00B050"/>
      <name val="Arial"/>
      <family val="2"/>
    </font>
    <font>
      <b/>
      <u/>
      <sz val="10"/>
      <name val="Arial"/>
      <family val="2"/>
    </font>
    <font>
      <b/>
      <u/>
      <sz val="20"/>
      <color rgb="FF7030A0"/>
      <name val="Arial"/>
      <family val="2"/>
    </font>
    <font>
      <b/>
      <sz val="14"/>
      <color rgb="FF7030A0"/>
      <name val="Arial"/>
      <family val="2"/>
    </font>
    <font>
      <b/>
      <u/>
      <sz val="20"/>
      <color rgb="FFFF0000"/>
      <name val="Arial"/>
      <family val="2"/>
    </font>
    <font>
      <b/>
      <u/>
      <sz val="20"/>
      <color theme="9" tint="-0.249977111117893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-0.2499465926084170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indexed="64"/>
      </bottom>
      <diagonal/>
    </border>
    <border>
      <left style="thick">
        <color auto="1"/>
      </left>
      <right/>
      <top style="dashed">
        <color auto="1"/>
      </top>
      <bottom style="thick">
        <color indexed="64"/>
      </bottom>
      <diagonal/>
    </border>
    <border>
      <left/>
      <right style="thick">
        <color auto="1"/>
      </right>
      <top style="dashed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24">
    <xf numFmtId="0" fontId="0" fillId="0" borderId="0" xfId="0"/>
    <xf numFmtId="2" fontId="4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2" fontId="0" fillId="0" borderId="0" xfId="0" applyNumberFormat="1"/>
    <xf numFmtId="2" fontId="7" fillId="3" borderId="2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9" fillId="0" borderId="3" xfId="0" applyFont="1" applyBorder="1"/>
    <xf numFmtId="3" fontId="0" fillId="0" borderId="0" xfId="0" applyNumberFormat="1"/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10" xfId="0" applyFont="1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3" xfId="0" applyFont="1" applyBorder="1"/>
    <xf numFmtId="0" fontId="0" fillId="0" borderId="14" xfId="0" applyBorder="1"/>
    <xf numFmtId="0" fontId="6" fillId="0" borderId="14" xfId="0" applyFont="1" applyBorder="1" applyAlignment="1">
      <alignment horizontal="center" vertical="center" shrinkToFit="1"/>
    </xf>
    <xf numFmtId="3" fontId="10" fillId="0" borderId="14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2" fontId="9" fillId="0" borderId="0" xfId="0" applyNumberFormat="1" applyFont="1"/>
    <xf numFmtId="0" fontId="1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14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0" fontId="11" fillId="0" borderId="16" xfId="0" applyNumberFormat="1" applyFont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/>
    </xf>
    <xf numFmtId="0" fontId="5" fillId="0" borderId="18" xfId="0" applyFont="1" applyBorder="1"/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16" fillId="0" borderId="20" xfId="0" applyFont="1" applyBorder="1" applyAlignment="1">
      <alignment horizontal="center" shrinkToFit="1"/>
    </xf>
    <xf numFmtId="0" fontId="16" fillId="0" borderId="20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2" fontId="20" fillId="0" borderId="22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9" fillId="0" borderId="24" xfId="0" applyNumberFormat="1" applyFont="1" applyBorder="1" applyAlignment="1">
      <alignment horizontal="center"/>
    </xf>
    <xf numFmtId="14" fontId="9" fillId="7" borderId="25" xfId="0" applyNumberFormat="1" applyFont="1" applyFill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14" fontId="9" fillId="0" borderId="30" xfId="0" applyNumberFormat="1" applyFont="1" applyBorder="1" applyAlignment="1">
      <alignment horizontal="center"/>
    </xf>
    <xf numFmtId="14" fontId="9" fillId="7" borderId="31" xfId="0" applyNumberFormat="1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2" fontId="9" fillId="0" borderId="34" xfId="0" applyNumberFormat="1" applyFont="1" applyBorder="1" applyAlignment="1">
      <alignment horizontal="center"/>
    </xf>
    <xf numFmtId="14" fontId="9" fillId="0" borderId="31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4" fontId="9" fillId="0" borderId="35" xfId="0" applyNumberFormat="1" applyFont="1" applyBorder="1" applyAlignment="1">
      <alignment horizontal="center"/>
    </xf>
    <xf numFmtId="14" fontId="9" fillId="0" borderId="3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9" fillId="0" borderId="31" xfId="1" applyNumberFormat="1" applyFont="1" applyFill="1" applyBorder="1" applyAlignment="1">
      <alignment horizontal="center"/>
    </xf>
    <xf numFmtId="9" fontId="9" fillId="0" borderId="31" xfId="0" applyNumberFormat="1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14" fontId="9" fillId="0" borderId="36" xfId="1" applyNumberFormat="1" applyFont="1" applyFill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9" fillId="0" borderId="40" xfId="0" applyNumberFormat="1" applyFont="1" applyBorder="1" applyAlignment="1">
      <alignment horizontal="center"/>
    </xf>
    <xf numFmtId="2" fontId="6" fillId="0" borderId="41" xfId="0" applyNumberFormat="1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2" fontId="9" fillId="0" borderId="44" xfId="0" applyNumberFormat="1" applyFont="1" applyBorder="1" applyAlignment="1">
      <alignment horizontal="center"/>
    </xf>
    <xf numFmtId="2" fontId="22" fillId="0" borderId="0" xfId="0" quotePrefix="1" applyNumberFormat="1" applyFont="1" applyAlignment="1">
      <alignment horizontal="center" vertical="center" shrinkToFit="1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26" fillId="0" borderId="20" xfId="0" applyNumberFormat="1" applyFont="1" applyBorder="1" applyAlignment="1">
      <alignment horizontal="center" vertical="center"/>
    </xf>
    <xf numFmtId="0" fontId="27" fillId="8" borderId="0" xfId="0" applyFont="1" applyFill="1"/>
    <xf numFmtId="2" fontId="6" fillId="0" borderId="0" xfId="0" applyNumberFormat="1" applyFont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51" xfId="0" applyFont="1" applyBorder="1" applyAlignment="1">
      <alignment horizontal="center"/>
    </xf>
    <xf numFmtId="2" fontId="16" fillId="0" borderId="51" xfId="0" applyNumberFormat="1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1" fillId="0" borderId="48" xfId="0" applyFont="1" applyBorder="1" applyAlignment="1">
      <alignment horizontal="center" wrapText="1"/>
    </xf>
    <xf numFmtId="0" fontId="11" fillId="0" borderId="51" xfId="0" applyFont="1" applyBorder="1" applyAlignment="1">
      <alignment horizontal="center" wrapText="1"/>
    </xf>
    <xf numFmtId="0" fontId="11" fillId="0" borderId="53" xfId="0" applyFont="1" applyBorder="1" applyAlignment="1">
      <alignment horizontal="center"/>
    </xf>
    <xf numFmtId="0" fontId="9" fillId="0" borderId="0" xfId="0" applyFont="1" applyAlignment="1">
      <alignment vertical="justify" wrapText="1" shrinkToFit="1"/>
    </xf>
    <xf numFmtId="2" fontId="9" fillId="0" borderId="0" xfId="0" applyNumberFormat="1" applyFont="1" applyAlignment="1">
      <alignment horizontal="center" vertical="center" wrapText="1"/>
    </xf>
    <xf numFmtId="14" fontId="16" fillId="0" borderId="54" xfId="0" applyNumberFormat="1" applyFont="1" applyBorder="1" applyAlignment="1">
      <alignment horizontal="center" vertical="center"/>
    </xf>
    <xf numFmtId="0" fontId="16" fillId="0" borderId="40" xfId="1" applyFont="1" applyFill="1" applyBorder="1" applyAlignment="1">
      <alignment horizontal="center" vertical="center"/>
    </xf>
    <xf numFmtId="2" fontId="16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7" fontId="11" fillId="0" borderId="4" xfId="0" applyNumberFormat="1" applyFont="1" applyBorder="1" applyAlignment="1">
      <alignment horizontal="center" vertical="center"/>
    </xf>
    <xf numFmtId="17" fontId="11" fillId="0" borderId="4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16" fillId="0" borderId="56" xfId="0" applyNumberFormat="1" applyFont="1" applyBorder="1" applyAlignment="1">
      <alignment horizontal="center" vertical="center"/>
    </xf>
    <xf numFmtId="2" fontId="16" fillId="0" borderId="51" xfId="0" applyNumberFormat="1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8" fillId="0" borderId="6" xfId="0" applyFont="1" applyBorder="1"/>
    <xf numFmtId="2" fontId="15" fillId="0" borderId="0" xfId="0" applyNumberFormat="1" applyFont="1" applyAlignment="1">
      <alignment horizontal="center"/>
    </xf>
    <xf numFmtId="0" fontId="15" fillId="0" borderId="0" xfId="0" applyFont="1"/>
    <xf numFmtId="0" fontId="5" fillId="0" borderId="51" xfId="0" applyFont="1" applyBorder="1" applyAlignment="1">
      <alignment horizontal="center"/>
    </xf>
    <xf numFmtId="2" fontId="5" fillId="0" borderId="51" xfId="0" applyNumberFormat="1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4" fillId="0" borderId="48" xfId="0" applyFont="1" applyBorder="1" applyAlignment="1">
      <alignment horizontal="center" wrapText="1"/>
    </xf>
    <xf numFmtId="0" fontId="24" fillId="0" borderId="51" xfId="0" applyFont="1" applyBorder="1" applyAlignment="1">
      <alignment horizontal="center" wrapText="1"/>
    </xf>
    <xf numFmtId="0" fontId="24" fillId="0" borderId="53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1" fontId="5" fillId="0" borderId="55" xfId="0" applyNumberFormat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17" fontId="24" fillId="0" borderId="4" xfId="0" applyNumberFormat="1" applyFont="1" applyBorder="1" applyAlignment="1">
      <alignment horizontal="center" vertical="center"/>
    </xf>
    <xf numFmtId="17" fontId="24" fillId="0" borderId="40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4" fontId="5" fillId="0" borderId="40" xfId="0" applyNumberFormat="1" applyFont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4" fillId="0" borderId="39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0" xfId="0" applyFont="1"/>
    <xf numFmtId="1" fontId="6" fillId="0" borderId="0" xfId="0" applyNumberFormat="1" applyFont="1" applyAlignment="1">
      <alignment horizontal="center"/>
    </xf>
    <xf numFmtId="0" fontId="6" fillId="0" borderId="2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9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35" fillId="0" borderId="6" xfId="0" applyFont="1" applyFill="1" applyBorder="1" applyAlignment="1">
      <alignment horizontal="center"/>
    </xf>
    <xf numFmtId="0" fontId="35" fillId="0" borderId="6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3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8" borderId="6" xfId="0" applyFont="1" applyFill="1" applyBorder="1"/>
    <xf numFmtId="0" fontId="27" fillId="8" borderId="0" xfId="0" applyFont="1" applyFill="1"/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14" fontId="16" fillId="0" borderId="55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1" fillId="2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0" xfId="0" applyAlignment="1">
      <alignment wrapText="1" shrinkToFit="1"/>
    </xf>
    <xf numFmtId="0" fontId="5" fillId="0" borderId="48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2" fontId="25" fillId="2" borderId="46" xfId="0" applyNumberFormat="1" applyFont="1" applyFill="1" applyBorder="1" applyAlignment="1">
      <alignment horizontal="center" vertical="center"/>
    </xf>
    <xf numFmtId="0" fontId="25" fillId="2" borderId="4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 shrinkToFit="1"/>
    </xf>
    <xf numFmtId="0" fontId="0" fillId="0" borderId="9" xfId="0" applyBorder="1" applyAlignment="1">
      <alignment shrinkToFit="1"/>
    </xf>
    <xf numFmtId="0" fontId="0" fillId="0" borderId="7" xfId="0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shrinkToFit="1"/>
    </xf>
    <xf numFmtId="0" fontId="17" fillId="2" borderId="0" xfId="0" applyFont="1" applyFill="1" applyAlignment="1">
      <alignment horizontal="center" wrapText="1" shrinkToFit="1"/>
    </xf>
    <xf numFmtId="0" fontId="18" fillId="0" borderId="21" xfId="0" applyFont="1" applyBorder="1" applyAlignment="1">
      <alignment horizontal="center" shrinkToFit="1"/>
    </xf>
    <xf numFmtId="0" fontId="14" fillId="0" borderId="4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23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5" fillId="4" borderId="4" xfId="0" applyFont="1" applyFill="1" applyBorder="1" applyAlignment="1">
      <alignment horizontal="center" vertical="center" shrinkToFit="1"/>
    </xf>
    <xf numFmtId="0" fontId="35" fillId="0" borderId="43" xfId="0" applyFont="1" applyBorder="1" applyAlignment="1">
      <alignment horizontal="center" shrinkToFit="1"/>
    </xf>
    <xf numFmtId="0" fontId="35" fillId="0" borderId="5" xfId="0" applyFont="1" applyBorder="1" applyAlignment="1">
      <alignment horizont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35" fillId="0" borderId="43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 shrinkToFit="1"/>
    </xf>
    <xf numFmtId="0" fontId="36" fillId="3" borderId="4" xfId="0" applyFont="1" applyFill="1" applyBorder="1" applyAlignment="1">
      <alignment horizontal="center" vertical="center" shrinkToFit="1"/>
    </xf>
    <xf numFmtId="0" fontId="36" fillId="3" borderId="43" xfId="0" applyFont="1" applyFill="1" applyBorder="1" applyAlignment="1">
      <alignment horizontal="center" vertical="center" shrinkToFit="1"/>
    </xf>
    <xf numFmtId="0" fontId="36" fillId="3" borderId="5" xfId="0" applyFont="1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/>
    </xf>
    <xf numFmtId="0" fontId="16" fillId="0" borderId="7" xfId="0" applyFont="1" applyBorder="1" applyAlignment="1">
      <alignment horizontal="center" shrinkToFit="1"/>
    </xf>
    <xf numFmtId="0" fontId="6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2" fillId="0" borderId="0" xfId="0" applyFont="1"/>
    <xf numFmtId="0" fontId="3" fillId="0" borderId="0" xfId="0" applyFont="1"/>
    <xf numFmtId="1" fontId="4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43" xfId="0" applyBorder="1" applyAlignment="1">
      <alignment horizontal="center" vertical="center" shrinkToFit="1"/>
    </xf>
    <xf numFmtId="0" fontId="35" fillId="8" borderId="4" xfId="0" applyFont="1" applyFill="1" applyBorder="1" applyAlignment="1">
      <alignment horizontal="center" vertical="center" shrinkToFit="1"/>
    </xf>
  </cellXfs>
  <cellStyles count="2">
    <cellStyle name="Lien hypertexte" xfId="1" builtinId="8"/>
    <cellStyle name="Normal" xfId="0" builtinId="0"/>
  </cellStyles>
  <dxfs count="48">
    <dxf>
      <font>
        <b/>
        <i val="0"/>
        <color rgb="FF0070C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  <color rgb="FF0070C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0070C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/>
        <i val="0"/>
        <strike/>
        <u/>
      </font>
    </dxf>
    <dxf>
      <font>
        <color rgb="FFFF0000"/>
      </font>
      <fill>
        <patternFill>
          <bgColor rgb="FFFFFF00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0070C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  <color rgb="FF0070C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0070C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/>
        <i val="0"/>
        <strike/>
        <u/>
      </font>
    </dxf>
    <dxf>
      <font>
        <color rgb="FFFF0000"/>
      </font>
      <fill>
        <patternFill>
          <bgColor rgb="FFFFFF00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  <color rgb="FF0070C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0070C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/>
        <i val="0"/>
        <strike/>
        <u/>
      </font>
    </dxf>
    <dxf>
      <font>
        <color rgb="FFFF0000"/>
      </font>
      <fill>
        <patternFill>
          <bgColor rgb="FFFFFF00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strike val="0"/>
        <u/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0070C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207818</xdr:colOff>
      <xdr:row>162</xdr:row>
      <xdr:rowOff>51955</xdr:rowOff>
    </xdr:from>
    <xdr:to>
      <xdr:col>2</xdr:col>
      <xdr:colOff>372341</xdr:colOff>
      <xdr:row>162</xdr:row>
      <xdr:rowOff>207818</xdr:rowOff>
    </xdr:to>
    <xdr:sp macro="" textlink="">
      <xdr:nvSpPr>
        <xdr:cNvPr id="2" name="Flèche : haut 1">
          <a:extLst>
            <a:ext uri="{FF2B5EF4-FFF2-40B4-BE49-F238E27FC236}">
              <a16:creationId xmlns:a16="http://schemas.microsoft.com/office/drawing/2014/main" xmlns="" id="{DD9C1796-6BE6-4534-AD27-014004A6FB7B}"/>
            </a:ext>
          </a:extLst>
        </xdr:cNvPr>
        <xdr:cNvSpPr/>
      </xdr:nvSpPr>
      <xdr:spPr>
        <a:xfrm>
          <a:off x="979343" y="41161855"/>
          <a:ext cx="164523" cy="155863"/>
        </a:xfrm>
        <a:prstGeom prst="up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</xdr:col>
      <xdr:colOff>199159</xdr:colOff>
      <xdr:row>165</xdr:row>
      <xdr:rowOff>25977</xdr:rowOff>
    </xdr:from>
    <xdr:to>
      <xdr:col>2</xdr:col>
      <xdr:colOff>389659</xdr:colOff>
      <xdr:row>165</xdr:row>
      <xdr:rowOff>225136</xdr:rowOff>
    </xdr:to>
    <xdr:sp macro="" textlink="">
      <xdr:nvSpPr>
        <xdr:cNvPr id="3" name="Flèche : bas 2">
          <a:extLst>
            <a:ext uri="{FF2B5EF4-FFF2-40B4-BE49-F238E27FC236}">
              <a16:creationId xmlns:a16="http://schemas.microsoft.com/office/drawing/2014/main" xmlns="" id="{30A6BEF6-6674-4DCB-864F-01ABE27F0407}"/>
            </a:ext>
          </a:extLst>
        </xdr:cNvPr>
        <xdr:cNvSpPr/>
      </xdr:nvSpPr>
      <xdr:spPr>
        <a:xfrm>
          <a:off x="970684" y="42278877"/>
          <a:ext cx="190500" cy="199159"/>
        </a:xfrm>
        <a:prstGeom prst="downArrow">
          <a:avLst/>
        </a:prstGeom>
        <a:solidFill>
          <a:srgbClr val="7030A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12</xdr:col>
      <xdr:colOff>69852</xdr:colOff>
      <xdr:row>152</xdr:row>
      <xdr:rowOff>211137</xdr:rowOff>
    </xdr:from>
    <xdr:to>
      <xdr:col>13</xdr:col>
      <xdr:colOff>563564</xdr:colOff>
      <xdr:row>155</xdr:row>
      <xdr:rowOff>171450</xdr:rowOff>
    </xdr:to>
    <xdr:sp macro="" textlink="">
      <xdr:nvSpPr>
        <xdr:cNvPr id="4" name="Flèche : gauche 3">
          <a:extLst>
            <a:ext uri="{FF2B5EF4-FFF2-40B4-BE49-F238E27FC236}">
              <a16:creationId xmlns:a16="http://schemas.microsoft.com/office/drawing/2014/main" xmlns="" id="{C2A14569-7365-4CF1-8942-819D9A14B682}"/>
            </a:ext>
          </a:extLst>
        </xdr:cNvPr>
        <xdr:cNvSpPr/>
      </xdr:nvSpPr>
      <xdr:spPr>
        <a:xfrm>
          <a:off x="9842502" y="37511037"/>
          <a:ext cx="1408112" cy="1103313"/>
        </a:xfrm>
        <a:prstGeom prst="leftArrow">
          <a:avLst/>
        </a:prstGeom>
        <a:solidFill>
          <a:schemeClr val="tx1"/>
        </a:solidFill>
        <a:ln>
          <a:solidFill>
            <a:srgbClr val="FFFF00"/>
          </a:solidFill>
        </a:ln>
        <a:effectLst>
          <a:glow rad="228600">
            <a:schemeClr val="accent3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3</xdr:col>
      <xdr:colOff>484188</xdr:colOff>
      <xdr:row>5</xdr:row>
      <xdr:rowOff>79375</xdr:rowOff>
    </xdr:from>
    <xdr:to>
      <xdr:col>11</xdr:col>
      <xdr:colOff>150813</xdr:colOff>
      <xdr:row>5</xdr:row>
      <xdr:rowOff>87313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BE96C3D8-944E-4E8E-9BCE-720F4C035BD0}"/>
            </a:ext>
          </a:extLst>
        </xdr:cNvPr>
        <xdr:cNvCxnSpPr/>
      </xdr:nvCxnSpPr>
      <xdr:spPr>
        <a:xfrm>
          <a:off x="1827213" y="1146175"/>
          <a:ext cx="7210425" cy="793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785812</xdr:colOff>
      <xdr:row>3</xdr:row>
      <xdr:rowOff>87313</xdr:rowOff>
    </xdr:from>
    <xdr:to>
      <xdr:col>10</xdr:col>
      <xdr:colOff>0</xdr:colOff>
      <xdr:row>3</xdr:row>
      <xdr:rowOff>95250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5B240335-B910-4EF2-88FE-C786266442AC}"/>
            </a:ext>
          </a:extLst>
        </xdr:cNvPr>
        <xdr:cNvCxnSpPr/>
      </xdr:nvCxnSpPr>
      <xdr:spPr>
        <a:xfrm>
          <a:off x="4500562" y="725488"/>
          <a:ext cx="3452813" cy="79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1031875</xdr:colOff>
      <xdr:row>2</xdr:row>
      <xdr:rowOff>103188</xdr:rowOff>
    </xdr:from>
    <xdr:to>
      <xdr:col>9</xdr:col>
      <xdr:colOff>1023938</xdr:colOff>
      <xdr:row>2</xdr:row>
      <xdr:rowOff>103188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3762E0D1-C04C-49CF-9DB9-BB51C7E40D10}"/>
            </a:ext>
          </a:extLst>
        </xdr:cNvPr>
        <xdr:cNvCxnSpPr/>
      </xdr:nvCxnSpPr>
      <xdr:spPr>
        <a:xfrm>
          <a:off x="5784850" y="560388"/>
          <a:ext cx="215423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</xdr:row>
          <xdr:rowOff>79375</xdr:rowOff>
        </xdr:from>
        <xdr:to>
          <xdr:col>18</xdr:col>
          <xdr:colOff>762000</xdr:colOff>
          <xdr:row>10</xdr:row>
          <xdr:rowOff>336550</xdr:rowOff>
        </xdr:to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xmlns="" id="{22C362C9-B9B8-49E3-A05B-E0FB9DFF42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73:$H$179" spid="_x0000_s10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982200" y="1231900"/>
              <a:ext cx="5038725" cy="121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</xdr:row>
          <xdr:rowOff>76200</xdr:rowOff>
        </xdr:from>
        <xdr:to>
          <xdr:col>18</xdr:col>
          <xdr:colOff>762000</xdr:colOff>
          <xdr:row>10</xdr:row>
          <xdr:rowOff>333375</xdr:rowOff>
        </xdr:to>
        <xdr:pic>
          <xdr:nvPicPr>
            <xdr:cNvPr id="9" name="Image 7">
              <a:extLst>
                <a:ext uri="{FF2B5EF4-FFF2-40B4-BE49-F238E27FC236}">
                  <a16:creationId xmlns:a16="http://schemas.microsoft.com/office/drawing/2014/main" xmlns="" id="{0A35C88D-9038-41A8-AB8F-A27238DA26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73:$H$179" spid="_x0000_s1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982200" y="1228725"/>
              <a:ext cx="5038725" cy="121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7</xdr:col>
      <xdr:colOff>885825</xdr:colOff>
      <xdr:row>4</xdr:row>
      <xdr:rowOff>142875</xdr:rowOff>
    </xdr:from>
    <xdr:to>
      <xdr:col>8</xdr:col>
      <xdr:colOff>314325</xdr:colOff>
      <xdr:row>4</xdr:row>
      <xdr:rowOff>142875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xmlns="" id="{4FBDA417-5FE1-46C8-955B-9A38F1606C45}"/>
            </a:ext>
          </a:extLst>
        </xdr:cNvPr>
        <xdr:cNvCxnSpPr/>
      </xdr:nvCxnSpPr>
      <xdr:spPr>
        <a:xfrm>
          <a:off x="5638800" y="942975"/>
          <a:ext cx="4857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714375</xdr:colOff>
      <xdr:row>4</xdr:row>
      <xdr:rowOff>142875</xdr:rowOff>
    </xdr:from>
    <xdr:to>
      <xdr:col>11</xdr:col>
      <xdr:colOff>209550</xdr:colOff>
      <xdr:row>4</xdr:row>
      <xdr:rowOff>142875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xmlns="" id="{E7BED4F9-6658-46A0-8642-33339B160987}"/>
            </a:ext>
          </a:extLst>
        </xdr:cNvPr>
        <xdr:cNvCxnSpPr/>
      </xdr:nvCxnSpPr>
      <xdr:spPr>
        <a:xfrm>
          <a:off x="8667750" y="942975"/>
          <a:ext cx="4286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79"/>
  <sheetViews>
    <sheetView tabSelected="1" workbookViewId="0">
      <selection activeCell="P24" sqref="P24"/>
    </sheetView>
  </sheetViews>
  <sheetFormatPr baseColWidth="10" defaultRowHeight="15" x14ac:dyDescent="0.25"/>
  <cols>
    <col min="1" max="1" width="4.7109375" customWidth="1"/>
    <col min="2" max="2" width="6.85546875" customWidth="1"/>
    <col min="3" max="3" width="8.5703125" customWidth="1"/>
    <col min="4" max="4" width="11.28515625" customWidth="1"/>
    <col min="5" max="5" width="10.7109375" customWidth="1"/>
    <col min="6" max="6" width="13.5703125" customWidth="1"/>
    <col min="7" max="7" width="15.5703125" style="45" customWidth="1"/>
    <col min="8" max="8" width="15.85546875" customWidth="1"/>
    <col min="9" max="9" width="16.5703125" customWidth="1"/>
    <col min="10" max="10" width="15.5703125" customWidth="1"/>
    <col min="11" max="11" width="14" customWidth="1"/>
    <col min="12" max="12" width="13.28515625" style="156" customWidth="1"/>
    <col min="13" max="13" width="13.7109375" customWidth="1"/>
    <col min="14" max="14" width="9.7109375" customWidth="1"/>
    <col min="15" max="15" width="8" customWidth="1"/>
    <col min="16" max="16" width="13.5703125" customWidth="1"/>
    <col min="17" max="17" width="9" customWidth="1"/>
    <col min="18" max="18" width="13.28515625" customWidth="1"/>
    <col min="19" max="19" width="13" customWidth="1"/>
    <col min="20" max="20" width="12" customWidth="1"/>
    <col min="21" max="21" width="13.7109375" customWidth="1"/>
    <col min="22" max="22" width="12.7109375" customWidth="1"/>
    <col min="23" max="23" width="20.5703125" customWidth="1"/>
    <col min="24" max="24" width="10.85546875" customWidth="1"/>
  </cols>
  <sheetData>
    <row r="1" spans="1:24" ht="21.75" thickTop="1" thickBot="1" x14ac:dyDescent="0.35">
      <c r="B1" s="215" t="s">
        <v>0</v>
      </c>
      <c r="C1" s="216"/>
      <c r="D1" s="217" t="s">
        <v>1</v>
      </c>
      <c r="E1" s="218"/>
      <c r="F1" s="218"/>
      <c r="G1" s="1">
        <f>G156</f>
        <v>2650.42</v>
      </c>
      <c r="H1" s="2"/>
      <c r="I1" s="3" t="s">
        <v>2</v>
      </c>
      <c r="J1" s="4"/>
      <c r="K1" s="5">
        <f>K152</f>
        <v>2650.42</v>
      </c>
      <c r="L1" s="6">
        <f ca="1">TODAY()</f>
        <v>45061</v>
      </c>
      <c r="M1" s="7" t="s">
        <v>3</v>
      </c>
      <c r="N1" s="8"/>
      <c r="O1" s="8"/>
      <c r="P1" s="8"/>
      <c r="Q1" s="8"/>
      <c r="R1" s="158" t="s">
        <v>87</v>
      </c>
      <c r="S1" s="223" t="s">
        <v>5</v>
      </c>
      <c r="T1" s="222"/>
      <c r="U1" s="163"/>
      <c r="W1" s="10"/>
    </row>
    <row r="2" spans="1:24" ht="16.5" thickTop="1" thickBot="1" x14ac:dyDescent="0.3">
      <c r="B2" s="219" t="s">
        <v>6</v>
      </c>
      <c r="C2" s="220"/>
      <c r="D2" s="220"/>
      <c r="E2" s="220"/>
      <c r="F2" s="220"/>
      <c r="G2" s="220"/>
      <c r="H2" s="220"/>
      <c r="I2" s="220"/>
      <c r="J2" s="220"/>
      <c r="K2" s="220"/>
      <c r="L2" s="221"/>
      <c r="M2" s="11" t="s">
        <v>7</v>
      </c>
      <c r="N2" s="12"/>
      <c r="O2" s="3"/>
      <c r="R2" s="161" t="s">
        <v>88</v>
      </c>
      <c r="S2" s="205" t="s">
        <v>85</v>
      </c>
      <c r="T2" s="222"/>
      <c r="U2" s="164"/>
    </row>
    <row r="3" spans="1:24" ht="16.5" thickTop="1" thickBot="1" x14ac:dyDescent="0.3">
      <c r="B3" s="13" t="s">
        <v>8</v>
      </c>
      <c r="C3" s="14"/>
      <c r="D3" s="14"/>
      <c r="E3" s="14"/>
      <c r="F3" s="14"/>
      <c r="G3" s="15"/>
      <c r="H3" s="14"/>
      <c r="I3" s="14"/>
      <c r="J3" s="14"/>
      <c r="K3" s="16">
        <v>0</v>
      </c>
      <c r="L3" s="17">
        <v>0</v>
      </c>
      <c r="M3" s="18">
        <f>$G$182</f>
        <v>0</v>
      </c>
      <c r="O3" s="19"/>
      <c r="R3" s="162" t="s">
        <v>89</v>
      </c>
      <c r="S3" s="208" t="s">
        <v>86</v>
      </c>
      <c r="T3" s="222"/>
      <c r="U3" s="165"/>
      <c r="W3" s="2"/>
      <c r="X3" s="2"/>
    </row>
    <row r="4" spans="1:24" x14ac:dyDescent="0.25">
      <c r="B4" s="20" t="s">
        <v>9</v>
      </c>
      <c r="C4" s="21"/>
      <c r="D4" s="22"/>
      <c r="E4" s="22"/>
      <c r="F4" s="22"/>
      <c r="G4" s="22"/>
      <c r="H4" s="22"/>
      <c r="I4" s="22"/>
      <c r="J4" s="22"/>
      <c r="K4" s="23">
        <v>12</v>
      </c>
      <c r="L4" s="24">
        <v>2314.09</v>
      </c>
      <c r="M4" s="25" t="s">
        <v>10</v>
      </c>
      <c r="O4" s="19"/>
      <c r="S4" s="2"/>
      <c r="T4" s="2"/>
      <c r="U4" s="2"/>
      <c r="W4" s="2"/>
      <c r="X4" s="2"/>
    </row>
    <row r="5" spans="1:24" ht="21" customHeight="1" x14ac:dyDescent="0.25">
      <c r="B5" s="26" t="s">
        <v>11</v>
      </c>
      <c r="C5" s="27"/>
      <c r="D5" s="27"/>
      <c r="E5" s="27"/>
      <c r="F5" s="27"/>
      <c r="G5" s="28"/>
      <c r="H5" s="27"/>
      <c r="I5" s="29">
        <f>COUNTIF(K12:K151,"&gt;0")</f>
        <v>15</v>
      </c>
      <c r="J5" s="30">
        <v>9.0865860866235469E-4</v>
      </c>
      <c r="K5" s="31" t="s">
        <v>4</v>
      </c>
      <c r="L5" s="32">
        <f>COUNTIF(K12:K151,"=0")</f>
        <v>125</v>
      </c>
      <c r="M5" s="33">
        <v>8529.0300000000007</v>
      </c>
      <c r="O5" s="19"/>
      <c r="S5" s="2"/>
      <c r="T5" s="2"/>
      <c r="U5" s="2"/>
      <c r="W5" s="2"/>
      <c r="X5" s="2"/>
    </row>
    <row r="6" spans="1:24" ht="15.75" thickBot="1" x14ac:dyDescent="0.3">
      <c r="B6" s="34" t="s">
        <v>12</v>
      </c>
      <c r="C6" s="21"/>
      <c r="D6" s="35"/>
      <c r="E6" s="35"/>
      <c r="F6" s="35"/>
      <c r="G6" s="36"/>
      <c r="H6" s="35"/>
      <c r="I6" s="35"/>
      <c r="J6" s="35"/>
      <c r="K6" s="21"/>
      <c r="L6" s="37">
        <f>SUMIF($K$12:$K$151,"&lt;0")</f>
        <v>0</v>
      </c>
      <c r="O6" s="19"/>
      <c r="S6" s="2"/>
      <c r="T6" s="2"/>
      <c r="U6" s="2"/>
      <c r="W6" s="2"/>
      <c r="X6" s="2"/>
    </row>
    <row r="7" spans="1:24" ht="16.5" customHeight="1" thickTop="1" thickBot="1" x14ac:dyDescent="0.3">
      <c r="B7" s="211" t="s">
        <v>13</v>
      </c>
      <c r="C7" s="211"/>
      <c r="D7" s="38" t="s">
        <v>14</v>
      </c>
      <c r="E7" s="38" t="s">
        <v>15</v>
      </c>
      <c r="F7" s="38" t="s">
        <v>16</v>
      </c>
      <c r="G7" s="38" t="s">
        <v>17</v>
      </c>
      <c r="H7" s="38" t="s">
        <v>18</v>
      </c>
      <c r="I7" s="38" t="s">
        <v>19</v>
      </c>
      <c r="J7" s="38" t="s">
        <v>20</v>
      </c>
      <c r="K7" s="212" t="s">
        <v>21</v>
      </c>
      <c r="L7" s="190"/>
      <c r="N7" s="19"/>
      <c r="R7" s="2"/>
      <c r="S7" s="2"/>
      <c r="T7" s="2"/>
      <c r="V7" s="2"/>
      <c r="W7" s="2"/>
    </row>
    <row r="8" spans="1:24" ht="15" customHeight="1" thickTop="1" thickBot="1" x14ac:dyDescent="0.3">
      <c r="B8" s="213" t="s">
        <v>22</v>
      </c>
      <c r="C8" s="214"/>
      <c r="D8" s="213" t="s">
        <v>23</v>
      </c>
      <c r="E8" s="213" t="s">
        <v>24</v>
      </c>
      <c r="F8" s="213" t="s">
        <v>25</v>
      </c>
      <c r="G8" s="213" t="s">
        <v>26</v>
      </c>
      <c r="H8" s="213" t="s">
        <v>27</v>
      </c>
      <c r="I8" s="213" t="s">
        <v>28</v>
      </c>
      <c r="J8" s="213" t="s">
        <v>29</v>
      </c>
      <c r="K8" s="189" t="s">
        <v>30</v>
      </c>
      <c r="L8" s="190"/>
      <c r="N8" s="19"/>
      <c r="R8" s="2"/>
      <c r="S8" s="2"/>
      <c r="T8" s="2"/>
      <c r="V8" s="2"/>
      <c r="W8" s="2"/>
    </row>
    <row r="9" spans="1:24" ht="15" customHeight="1" thickTop="1" thickBot="1" x14ac:dyDescent="0.3">
      <c r="B9" s="214"/>
      <c r="C9" s="214"/>
      <c r="D9" s="214"/>
      <c r="E9" s="214"/>
      <c r="F9" s="214"/>
      <c r="G9" s="214"/>
      <c r="H9" s="214"/>
      <c r="I9" s="214"/>
      <c r="J9" s="214"/>
      <c r="K9" s="191"/>
      <c r="L9" s="190"/>
      <c r="N9" s="19"/>
      <c r="R9" s="2"/>
      <c r="S9" s="2"/>
      <c r="T9" s="2"/>
      <c r="V9" s="2"/>
      <c r="W9" s="2"/>
    </row>
    <row r="10" spans="1:24" ht="13.5" customHeight="1" thickTop="1" thickBot="1" x14ac:dyDescent="0.3">
      <c r="B10" s="192">
        <f>COUNTIF($E$12:$F$151,"=N")</f>
        <v>0</v>
      </c>
      <c r="C10" s="192"/>
      <c r="D10" s="39">
        <f>COUNTIF($E$12:$F$151,"=NC")</f>
        <v>0</v>
      </c>
      <c r="E10" s="39">
        <f>COUNTIF($E$12:$F$151,"=d")</f>
        <v>0</v>
      </c>
      <c r="F10" s="39">
        <f>COUNTIF($E$12:$F$151,"=ci")</f>
        <v>0</v>
      </c>
      <c r="G10" s="39">
        <f>COUNTIF($E$12:$F$151,"=bo")</f>
        <v>1</v>
      </c>
      <c r="H10" s="39">
        <f>COUNTIF($E$12:$F$151,"=t")</f>
        <v>2</v>
      </c>
      <c r="I10" s="39">
        <f>COUNTIF($E$12:$F$151,"=ac")</f>
        <v>0</v>
      </c>
      <c r="J10" s="39">
        <f>COUNTIF($E$12:$F$151,"=cb")</f>
        <v>0</v>
      </c>
      <c r="K10" s="193">
        <f>COUNTIF($E$12:$F$151,"=r")</f>
        <v>1</v>
      </c>
      <c r="L10" s="190"/>
    </row>
    <row r="11" spans="1:24" ht="30" customHeight="1" thickTop="1" thickBot="1" x14ac:dyDescent="0.3">
      <c r="A11" s="194" t="s">
        <v>31</v>
      </c>
      <c r="B11" s="195"/>
      <c r="C11" s="40" t="s">
        <v>32</v>
      </c>
      <c r="D11" s="40" t="s">
        <v>33</v>
      </c>
      <c r="E11" s="196" t="s">
        <v>34</v>
      </c>
      <c r="F11" s="183"/>
      <c r="G11" s="40" t="s">
        <v>35</v>
      </c>
      <c r="H11" s="41">
        <v>7.0000000000000007E-2</v>
      </c>
      <c r="I11" s="42" t="s">
        <v>36</v>
      </c>
      <c r="J11" s="40" t="s">
        <v>37</v>
      </c>
      <c r="K11" s="43" t="s">
        <v>38</v>
      </c>
      <c r="L11" s="44" t="s">
        <v>39</v>
      </c>
    </row>
    <row r="12" spans="1:24" ht="20.100000000000001" customHeight="1" x14ac:dyDescent="0.25">
      <c r="A12" s="45">
        <f>ROW()-11</f>
        <v>1</v>
      </c>
      <c r="B12" s="159" t="s">
        <v>87</v>
      </c>
      <c r="C12" s="46">
        <v>45048</v>
      </c>
      <c r="D12" s="47">
        <v>45048</v>
      </c>
      <c r="E12" s="48"/>
      <c r="F12" s="49"/>
      <c r="G12" s="50">
        <v>1512</v>
      </c>
      <c r="H12" s="51">
        <v>455</v>
      </c>
      <c r="I12" s="51"/>
      <c r="J12" s="52" t="s">
        <v>40</v>
      </c>
      <c r="K12" s="53">
        <f>SUMIF(B12:B12,"&lt;&gt;PC",H12:I12)</f>
        <v>455</v>
      </c>
      <c r="L12" s="54">
        <f t="shared" ref="L12:L75" si="0">IF(K12&gt;0,1,"")</f>
        <v>1</v>
      </c>
      <c r="M12" s="11" t="s">
        <v>41</v>
      </c>
    </row>
    <row r="13" spans="1:24" ht="20.100000000000001" customHeight="1" x14ac:dyDescent="0.25">
      <c r="A13" s="45">
        <f t="shared" ref="A13:A76" si="1">ROW()-11</f>
        <v>2</v>
      </c>
      <c r="B13" s="159" t="s">
        <v>87</v>
      </c>
      <c r="C13" s="55">
        <v>45048</v>
      </c>
      <c r="D13" s="56">
        <v>45048</v>
      </c>
      <c r="E13" s="57"/>
      <c r="F13" s="58"/>
      <c r="G13" s="59">
        <v>1513</v>
      </c>
      <c r="H13" s="60">
        <v>110.67</v>
      </c>
      <c r="I13" s="60"/>
      <c r="J13" s="61" t="s">
        <v>42</v>
      </c>
      <c r="K13" s="62">
        <f>SUMIF(B13:B13,"&lt;&gt;PC",H13:I13)</f>
        <v>110.67</v>
      </c>
      <c r="L13" s="54">
        <f t="shared" si="0"/>
        <v>1</v>
      </c>
      <c r="M13" s="11" t="s">
        <v>41</v>
      </c>
    </row>
    <row r="14" spans="1:24" ht="20.100000000000001" customHeight="1" x14ac:dyDescent="0.25">
      <c r="A14" s="45">
        <f t="shared" si="1"/>
        <v>3</v>
      </c>
      <c r="B14" s="159" t="s">
        <v>87</v>
      </c>
      <c r="C14" s="55">
        <v>45048</v>
      </c>
      <c r="D14" s="56">
        <v>45048</v>
      </c>
      <c r="E14" s="57"/>
      <c r="F14" s="58"/>
      <c r="G14" s="59">
        <v>1515</v>
      </c>
      <c r="H14" s="60">
        <v>103.2</v>
      </c>
      <c r="I14" s="60"/>
      <c r="J14" s="61" t="s">
        <v>43</v>
      </c>
      <c r="K14" s="62">
        <f t="shared" ref="K14:K77" si="2">SUMIF(B14:B14,"&lt;&gt;PC",H14:I14)</f>
        <v>103.2</v>
      </c>
      <c r="L14" s="54">
        <f t="shared" si="0"/>
        <v>1</v>
      </c>
      <c r="M14" s="11" t="s">
        <v>41</v>
      </c>
    </row>
    <row r="15" spans="1:24" ht="20.100000000000001" customHeight="1" x14ac:dyDescent="0.25">
      <c r="A15" s="45">
        <f t="shared" si="1"/>
        <v>4</v>
      </c>
      <c r="B15" s="159"/>
      <c r="C15" s="55">
        <v>45049</v>
      </c>
      <c r="D15" s="63">
        <v>45035</v>
      </c>
      <c r="E15" s="57" t="s">
        <v>17</v>
      </c>
      <c r="F15" s="58"/>
      <c r="G15" s="59">
        <v>1524</v>
      </c>
      <c r="H15" s="60">
        <v>34.93</v>
      </c>
      <c r="I15" s="60"/>
      <c r="J15" s="61" t="s">
        <v>44</v>
      </c>
      <c r="K15" s="62">
        <f t="shared" si="2"/>
        <v>34.93</v>
      </c>
      <c r="L15" s="54">
        <f t="shared" si="0"/>
        <v>1</v>
      </c>
      <c r="M15" s="11" t="s">
        <v>41</v>
      </c>
    </row>
    <row r="16" spans="1:24" ht="20.100000000000001" customHeight="1" x14ac:dyDescent="0.25">
      <c r="A16" s="45">
        <f t="shared" si="1"/>
        <v>5</v>
      </c>
      <c r="B16" s="159" t="s">
        <v>87</v>
      </c>
      <c r="C16" s="55">
        <v>45049</v>
      </c>
      <c r="D16" s="56">
        <v>45048</v>
      </c>
      <c r="E16" s="57" t="s">
        <v>18</v>
      </c>
      <c r="F16" s="58"/>
      <c r="G16" s="59">
        <v>1534</v>
      </c>
      <c r="H16" s="60">
        <v>145.80000000000001</v>
      </c>
      <c r="I16" s="60"/>
      <c r="J16" s="61" t="s">
        <v>45</v>
      </c>
      <c r="K16" s="62">
        <f t="shared" si="2"/>
        <v>145.80000000000001</v>
      </c>
      <c r="L16" s="54">
        <f>IF(K16&gt;0,1,"")</f>
        <v>1</v>
      </c>
      <c r="M16" s="11" t="s">
        <v>41</v>
      </c>
    </row>
    <row r="17" spans="1:13" ht="20.100000000000001" customHeight="1" x14ac:dyDescent="0.25">
      <c r="A17" s="45">
        <f t="shared" si="1"/>
        <v>6</v>
      </c>
      <c r="B17" s="159" t="s">
        <v>87</v>
      </c>
      <c r="C17" s="55">
        <v>45049</v>
      </c>
      <c r="D17" s="56">
        <v>45048</v>
      </c>
      <c r="E17" s="57"/>
      <c r="F17" s="58"/>
      <c r="G17" s="59">
        <v>1535</v>
      </c>
      <c r="H17" s="60">
        <v>130.47</v>
      </c>
      <c r="I17" s="60"/>
      <c r="J17" s="61" t="s">
        <v>46</v>
      </c>
      <c r="K17" s="62">
        <f t="shared" si="2"/>
        <v>130.47</v>
      </c>
      <c r="L17" s="54">
        <f>IF(K17&gt;0,1,"")</f>
        <v>1</v>
      </c>
      <c r="M17" s="11" t="s">
        <v>41</v>
      </c>
    </row>
    <row r="18" spans="1:13" ht="20.100000000000001" customHeight="1" x14ac:dyDescent="0.25">
      <c r="A18" s="45">
        <f t="shared" si="1"/>
        <v>7</v>
      </c>
      <c r="B18" s="159" t="s">
        <v>87</v>
      </c>
      <c r="C18" s="55">
        <v>45049</v>
      </c>
      <c r="D18" s="56">
        <v>45049</v>
      </c>
      <c r="E18" s="57"/>
      <c r="F18" s="58"/>
      <c r="G18" s="59">
        <v>1543</v>
      </c>
      <c r="H18" s="60">
        <v>135.6</v>
      </c>
      <c r="I18" s="60"/>
      <c r="J18" s="61" t="s">
        <v>47</v>
      </c>
      <c r="K18" s="62">
        <f t="shared" si="2"/>
        <v>135.6</v>
      </c>
      <c r="L18" s="54">
        <f t="shared" si="0"/>
        <v>1</v>
      </c>
      <c r="M18" s="11" t="s">
        <v>41</v>
      </c>
    </row>
    <row r="19" spans="1:13" ht="20.100000000000001" customHeight="1" x14ac:dyDescent="0.25">
      <c r="A19" s="45">
        <f t="shared" si="1"/>
        <v>8</v>
      </c>
      <c r="B19" s="159" t="s">
        <v>87</v>
      </c>
      <c r="C19" s="55">
        <v>45049</v>
      </c>
      <c r="D19" s="56">
        <v>45049</v>
      </c>
      <c r="E19" s="57"/>
      <c r="F19" s="58"/>
      <c r="G19" s="59">
        <v>1545</v>
      </c>
      <c r="H19" s="60">
        <v>144</v>
      </c>
      <c r="I19" s="60"/>
      <c r="J19" s="61" t="s">
        <v>48</v>
      </c>
      <c r="K19" s="62">
        <f t="shared" si="2"/>
        <v>144</v>
      </c>
      <c r="L19" s="54">
        <f t="shared" si="0"/>
        <v>1</v>
      </c>
      <c r="M19" s="11" t="s">
        <v>41</v>
      </c>
    </row>
    <row r="20" spans="1:13" ht="20.100000000000001" customHeight="1" x14ac:dyDescent="0.25">
      <c r="A20" s="45">
        <f t="shared" si="1"/>
        <v>9</v>
      </c>
      <c r="B20" s="159" t="s">
        <v>87</v>
      </c>
      <c r="C20" s="55">
        <v>45050</v>
      </c>
      <c r="D20" s="56">
        <v>45050</v>
      </c>
      <c r="E20" s="57"/>
      <c r="F20" s="58"/>
      <c r="G20" s="59">
        <v>1554</v>
      </c>
      <c r="H20" s="60">
        <v>164.22</v>
      </c>
      <c r="I20" s="60"/>
      <c r="J20" s="61" t="s">
        <v>42</v>
      </c>
      <c r="K20" s="62">
        <f t="shared" si="2"/>
        <v>164.22</v>
      </c>
      <c r="L20" s="54">
        <f t="shared" si="0"/>
        <v>1</v>
      </c>
      <c r="M20" s="11" t="s">
        <v>41</v>
      </c>
    </row>
    <row r="21" spans="1:13" ht="20.100000000000001" customHeight="1" x14ac:dyDescent="0.25">
      <c r="A21" s="45">
        <f t="shared" si="1"/>
        <v>10</v>
      </c>
      <c r="B21" s="159" t="s">
        <v>87</v>
      </c>
      <c r="C21" s="55">
        <v>45050</v>
      </c>
      <c r="D21" s="56">
        <v>45050</v>
      </c>
      <c r="E21" s="57"/>
      <c r="F21" s="58"/>
      <c r="G21" s="59">
        <v>1556</v>
      </c>
      <c r="H21" s="60">
        <v>145.19999999999999</v>
      </c>
      <c r="I21" s="60"/>
      <c r="J21" s="61" t="s">
        <v>49</v>
      </c>
      <c r="K21" s="62">
        <f t="shared" si="2"/>
        <v>145.19999999999999</v>
      </c>
      <c r="L21" s="54">
        <f t="shared" si="0"/>
        <v>1</v>
      </c>
      <c r="M21" s="11" t="s">
        <v>41</v>
      </c>
    </row>
    <row r="22" spans="1:13" ht="20.100000000000001" customHeight="1" x14ac:dyDescent="0.25">
      <c r="A22" s="45">
        <f t="shared" si="1"/>
        <v>11</v>
      </c>
      <c r="B22" s="159" t="s">
        <v>87</v>
      </c>
      <c r="C22" s="55">
        <v>45051</v>
      </c>
      <c r="D22" s="56">
        <v>45051</v>
      </c>
      <c r="E22" s="57"/>
      <c r="F22" s="58"/>
      <c r="G22" s="59">
        <v>1570</v>
      </c>
      <c r="H22" s="60">
        <v>103.2</v>
      </c>
      <c r="I22" s="60"/>
      <c r="J22" s="61" t="s">
        <v>50</v>
      </c>
      <c r="K22" s="62">
        <f t="shared" si="2"/>
        <v>103.2</v>
      </c>
      <c r="L22" s="54">
        <f t="shared" si="0"/>
        <v>1</v>
      </c>
      <c r="M22" s="11" t="s">
        <v>41</v>
      </c>
    </row>
    <row r="23" spans="1:13" ht="20.100000000000001" customHeight="1" x14ac:dyDescent="0.25">
      <c r="A23" s="45">
        <f t="shared" si="1"/>
        <v>12</v>
      </c>
      <c r="B23" s="159" t="s">
        <v>87</v>
      </c>
      <c r="C23" s="55">
        <v>45051</v>
      </c>
      <c r="D23" s="56">
        <v>45051</v>
      </c>
      <c r="E23" s="57"/>
      <c r="F23" s="58"/>
      <c r="G23" s="59">
        <v>1572</v>
      </c>
      <c r="H23" s="60">
        <v>118.5</v>
      </c>
      <c r="I23" s="60"/>
      <c r="J23" s="61" t="s">
        <v>51</v>
      </c>
      <c r="K23" s="62">
        <f t="shared" si="2"/>
        <v>118.5</v>
      </c>
      <c r="L23" s="54">
        <f t="shared" si="0"/>
        <v>1</v>
      </c>
      <c r="M23" s="11" t="s">
        <v>41</v>
      </c>
    </row>
    <row r="24" spans="1:13" ht="20.100000000000001" customHeight="1" x14ac:dyDescent="0.25">
      <c r="A24" s="45">
        <f t="shared" si="1"/>
        <v>13</v>
      </c>
      <c r="B24" s="159" t="s">
        <v>87</v>
      </c>
      <c r="C24" s="55">
        <v>45054</v>
      </c>
      <c r="D24" s="56">
        <v>45054</v>
      </c>
      <c r="E24" s="57"/>
      <c r="F24" s="58"/>
      <c r="G24" s="59">
        <v>1579</v>
      </c>
      <c r="H24" s="64">
        <v>409.5</v>
      </c>
      <c r="I24" s="60"/>
      <c r="J24" s="61" t="s">
        <v>52</v>
      </c>
      <c r="K24" s="62">
        <f t="shared" si="2"/>
        <v>409.5</v>
      </c>
      <c r="L24" s="54">
        <f t="shared" si="0"/>
        <v>1</v>
      </c>
      <c r="M24" s="11" t="s">
        <v>41</v>
      </c>
    </row>
    <row r="25" spans="1:13" ht="20.100000000000001" customHeight="1" x14ac:dyDescent="0.25">
      <c r="A25" s="45">
        <f t="shared" si="1"/>
        <v>14</v>
      </c>
      <c r="B25" s="159" t="s">
        <v>87</v>
      </c>
      <c r="C25" s="55">
        <v>45055</v>
      </c>
      <c r="D25" s="56">
        <v>45049</v>
      </c>
      <c r="E25" s="57" t="s">
        <v>21</v>
      </c>
      <c r="F25" s="58"/>
      <c r="G25" s="59">
        <v>1596</v>
      </c>
      <c r="H25" s="60">
        <v>275</v>
      </c>
      <c r="I25" s="60"/>
      <c r="J25" s="61" t="s">
        <v>53</v>
      </c>
      <c r="K25" s="62">
        <f t="shared" si="2"/>
        <v>275</v>
      </c>
      <c r="L25" s="54">
        <f t="shared" si="0"/>
        <v>1</v>
      </c>
      <c r="M25" s="11" t="s">
        <v>41</v>
      </c>
    </row>
    <row r="26" spans="1:13" ht="20.100000000000001" customHeight="1" x14ac:dyDescent="0.25">
      <c r="A26" s="45">
        <f t="shared" si="1"/>
        <v>15</v>
      </c>
      <c r="B26" s="159" t="s">
        <v>87</v>
      </c>
      <c r="C26" s="55">
        <v>45058</v>
      </c>
      <c r="D26" s="56">
        <v>45057</v>
      </c>
      <c r="E26" s="57" t="s">
        <v>18</v>
      </c>
      <c r="F26" s="58"/>
      <c r="G26" s="59">
        <v>1619</v>
      </c>
      <c r="H26" s="60">
        <v>175.13</v>
      </c>
      <c r="I26" s="60"/>
      <c r="J26" s="61" t="s">
        <v>54</v>
      </c>
      <c r="K26" s="62">
        <f t="shared" si="2"/>
        <v>175.13</v>
      </c>
      <c r="L26" s="54">
        <f t="shared" si="0"/>
        <v>1</v>
      </c>
      <c r="M26" s="11" t="s">
        <v>41</v>
      </c>
    </row>
    <row r="27" spans="1:13" ht="20.100000000000001" customHeight="1" x14ac:dyDescent="0.25">
      <c r="A27" s="45">
        <f t="shared" si="1"/>
        <v>16</v>
      </c>
      <c r="B27" s="160" t="s">
        <v>88</v>
      </c>
      <c r="C27" s="55"/>
      <c r="D27" s="63"/>
      <c r="E27" s="57"/>
      <c r="F27" s="58"/>
      <c r="G27" s="59"/>
      <c r="H27" s="60"/>
      <c r="I27" s="60"/>
      <c r="J27" s="61"/>
      <c r="K27" s="62">
        <f t="shared" si="2"/>
        <v>0</v>
      </c>
      <c r="L27" s="54" t="str">
        <f t="shared" si="0"/>
        <v/>
      </c>
      <c r="M27" s="11" t="s">
        <v>41</v>
      </c>
    </row>
    <row r="28" spans="1:13" ht="20.100000000000001" customHeight="1" x14ac:dyDescent="0.25">
      <c r="A28" s="45">
        <f t="shared" si="1"/>
        <v>17</v>
      </c>
      <c r="B28" s="160" t="s">
        <v>89</v>
      </c>
      <c r="C28" s="55"/>
      <c r="D28" s="63"/>
      <c r="E28" s="57"/>
      <c r="F28" s="58"/>
      <c r="G28" s="59"/>
      <c r="H28" s="60"/>
      <c r="I28" s="60"/>
      <c r="J28" s="61"/>
      <c r="K28" s="62">
        <f t="shared" si="2"/>
        <v>0</v>
      </c>
      <c r="L28" s="54" t="str">
        <f t="shared" si="0"/>
        <v/>
      </c>
      <c r="M28" s="11" t="s">
        <v>41</v>
      </c>
    </row>
    <row r="29" spans="1:13" ht="20.100000000000001" customHeight="1" x14ac:dyDescent="0.25">
      <c r="A29" s="45">
        <f t="shared" si="1"/>
        <v>18</v>
      </c>
      <c r="B29" s="160"/>
      <c r="C29" s="55"/>
      <c r="D29" s="63"/>
      <c r="E29" s="57"/>
      <c r="F29" s="58"/>
      <c r="G29" s="59"/>
      <c r="H29" s="60"/>
      <c r="I29" s="60"/>
      <c r="J29" s="61"/>
      <c r="K29" s="62">
        <f t="shared" si="2"/>
        <v>0</v>
      </c>
      <c r="L29" s="54" t="str">
        <f t="shared" si="0"/>
        <v/>
      </c>
      <c r="M29" s="11" t="s">
        <v>41</v>
      </c>
    </row>
    <row r="30" spans="1:13" ht="20.100000000000001" customHeight="1" x14ac:dyDescent="0.25">
      <c r="A30" s="45">
        <f t="shared" si="1"/>
        <v>19</v>
      </c>
      <c r="B30" s="160"/>
      <c r="C30" s="55"/>
      <c r="D30" s="63"/>
      <c r="E30" s="57"/>
      <c r="F30" s="58"/>
      <c r="G30" s="59"/>
      <c r="H30" s="60"/>
      <c r="I30" s="60"/>
      <c r="J30" s="61"/>
      <c r="K30" s="62">
        <f t="shared" si="2"/>
        <v>0</v>
      </c>
      <c r="L30" s="54" t="str">
        <f t="shared" si="0"/>
        <v/>
      </c>
      <c r="M30" s="11" t="s">
        <v>41</v>
      </c>
    </row>
    <row r="31" spans="1:13" ht="20.100000000000001" customHeight="1" x14ac:dyDescent="0.25">
      <c r="A31" s="45">
        <f t="shared" si="1"/>
        <v>20</v>
      </c>
      <c r="B31" s="160"/>
      <c r="C31" s="55"/>
      <c r="D31" s="63"/>
      <c r="E31" s="57"/>
      <c r="F31" s="58"/>
      <c r="G31" s="59"/>
      <c r="H31" s="60"/>
      <c r="I31" s="60"/>
      <c r="J31" s="61"/>
      <c r="K31" s="62">
        <f t="shared" si="2"/>
        <v>0</v>
      </c>
      <c r="L31" s="54" t="str">
        <f t="shared" si="0"/>
        <v/>
      </c>
      <c r="M31" s="11" t="s">
        <v>41</v>
      </c>
    </row>
    <row r="32" spans="1:13" ht="20.100000000000001" customHeight="1" x14ac:dyDescent="0.25">
      <c r="A32" s="45">
        <f t="shared" si="1"/>
        <v>21</v>
      </c>
      <c r="B32" s="160"/>
      <c r="C32" s="55"/>
      <c r="D32" s="63"/>
      <c r="E32" s="57"/>
      <c r="F32" s="58"/>
      <c r="G32" s="59"/>
      <c r="H32" s="60"/>
      <c r="I32" s="60"/>
      <c r="J32" s="61"/>
      <c r="K32" s="62">
        <f t="shared" si="2"/>
        <v>0</v>
      </c>
      <c r="L32" s="54" t="str">
        <f t="shared" si="0"/>
        <v/>
      </c>
      <c r="M32" s="11" t="s">
        <v>41</v>
      </c>
    </row>
    <row r="33" spans="1:13" ht="20.100000000000001" customHeight="1" x14ac:dyDescent="0.25">
      <c r="A33" s="45">
        <f t="shared" si="1"/>
        <v>22</v>
      </c>
      <c r="B33" s="160"/>
      <c r="C33" s="66"/>
      <c r="D33" s="67"/>
      <c r="E33" s="57"/>
      <c r="F33" s="58"/>
      <c r="G33" s="59"/>
      <c r="H33" s="60"/>
      <c r="I33" s="60"/>
      <c r="J33" s="61"/>
      <c r="K33" s="62">
        <f t="shared" si="2"/>
        <v>0</v>
      </c>
      <c r="L33" s="54" t="str">
        <f t="shared" si="0"/>
        <v/>
      </c>
      <c r="M33" s="11" t="s">
        <v>41</v>
      </c>
    </row>
    <row r="34" spans="1:13" ht="20.100000000000001" customHeight="1" x14ac:dyDescent="0.25">
      <c r="A34" s="45">
        <f t="shared" si="1"/>
        <v>23</v>
      </c>
      <c r="B34" s="160"/>
      <c r="C34" s="66"/>
      <c r="D34" s="67"/>
      <c r="E34" s="57"/>
      <c r="F34" s="58"/>
      <c r="G34" s="59"/>
      <c r="H34" s="60"/>
      <c r="I34" s="59"/>
      <c r="J34" s="61"/>
      <c r="K34" s="62">
        <f t="shared" si="2"/>
        <v>0</v>
      </c>
      <c r="L34" s="54" t="str">
        <f t="shared" si="0"/>
        <v/>
      </c>
      <c r="M34" s="11" t="s">
        <v>41</v>
      </c>
    </row>
    <row r="35" spans="1:13" ht="20.100000000000001" customHeight="1" x14ac:dyDescent="0.25">
      <c r="A35" s="45">
        <f t="shared" si="1"/>
        <v>24</v>
      </c>
      <c r="B35" s="160"/>
      <c r="C35" s="66"/>
      <c r="D35" s="67"/>
      <c r="E35" s="57"/>
      <c r="F35" s="58"/>
      <c r="G35" s="59"/>
      <c r="H35" s="60"/>
      <c r="I35" s="59"/>
      <c r="J35" s="61"/>
      <c r="K35" s="62">
        <f t="shared" si="2"/>
        <v>0</v>
      </c>
      <c r="L35" s="54" t="str">
        <f t="shared" si="0"/>
        <v/>
      </c>
      <c r="M35" s="11" t="s">
        <v>41</v>
      </c>
    </row>
    <row r="36" spans="1:13" ht="20.100000000000001" customHeight="1" x14ac:dyDescent="0.25">
      <c r="A36" s="45">
        <f t="shared" si="1"/>
        <v>25</v>
      </c>
      <c r="B36" s="160"/>
      <c r="C36" s="66"/>
      <c r="D36" s="67"/>
      <c r="E36" s="57"/>
      <c r="F36" s="58"/>
      <c r="G36" s="59"/>
      <c r="H36" s="64"/>
      <c r="I36" s="60"/>
      <c r="J36" s="61"/>
      <c r="K36" s="62">
        <f t="shared" si="2"/>
        <v>0</v>
      </c>
      <c r="L36" s="54" t="str">
        <f t="shared" si="0"/>
        <v/>
      </c>
      <c r="M36" s="11" t="s">
        <v>41</v>
      </c>
    </row>
    <row r="37" spans="1:13" ht="20.100000000000001" customHeight="1" x14ac:dyDescent="0.25">
      <c r="A37" s="45">
        <f t="shared" si="1"/>
        <v>26</v>
      </c>
      <c r="B37" s="160"/>
      <c r="C37" s="55"/>
      <c r="D37" s="63"/>
      <c r="E37" s="57"/>
      <c r="F37" s="58"/>
      <c r="G37" s="59"/>
      <c r="H37" s="60"/>
      <c r="I37" s="60"/>
      <c r="J37" s="61"/>
      <c r="K37" s="62">
        <f t="shared" si="2"/>
        <v>0</v>
      </c>
      <c r="L37" s="54" t="str">
        <f t="shared" si="0"/>
        <v/>
      </c>
      <c r="M37" s="11" t="s">
        <v>41</v>
      </c>
    </row>
    <row r="38" spans="1:13" ht="20.100000000000001" customHeight="1" x14ac:dyDescent="0.25">
      <c r="A38" s="45">
        <f t="shared" si="1"/>
        <v>27</v>
      </c>
      <c r="B38" s="160"/>
      <c r="C38" s="55"/>
      <c r="D38" s="63"/>
      <c r="E38" s="57"/>
      <c r="F38" s="58"/>
      <c r="G38" s="59"/>
      <c r="H38" s="60"/>
      <c r="I38" s="60"/>
      <c r="J38" s="61"/>
      <c r="K38" s="62">
        <f t="shared" si="2"/>
        <v>0</v>
      </c>
      <c r="L38" s="54" t="str">
        <f t="shared" si="0"/>
        <v/>
      </c>
      <c r="M38" s="11" t="s">
        <v>41</v>
      </c>
    </row>
    <row r="39" spans="1:13" ht="20.100000000000001" customHeight="1" x14ac:dyDescent="0.25">
      <c r="A39" s="45">
        <f t="shared" si="1"/>
        <v>28</v>
      </c>
      <c r="B39" s="160"/>
      <c r="C39" s="55"/>
      <c r="D39" s="63"/>
      <c r="E39" s="57"/>
      <c r="F39" s="58"/>
      <c r="G39" s="59"/>
      <c r="H39" s="60"/>
      <c r="I39" s="60"/>
      <c r="J39" s="61"/>
      <c r="K39" s="62">
        <f t="shared" si="2"/>
        <v>0</v>
      </c>
      <c r="L39" s="54" t="str">
        <f t="shared" si="0"/>
        <v/>
      </c>
      <c r="M39" s="11" t="s">
        <v>41</v>
      </c>
    </row>
    <row r="40" spans="1:13" ht="20.100000000000001" customHeight="1" x14ac:dyDescent="0.25">
      <c r="A40" s="45">
        <f t="shared" si="1"/>
        <v>29</v>
      </c>
      <c r="B40" s="160"/>
      <c r="C40" s="55"/>
      <c r="D40" s="67"/>
      <c r="E40" s="57"/>
      <c r="F40" s="58"/>
      <c r="G40" s="59"/>
      <c r="H40" s="60"/>
      <c r="I40" s="60"/>
      <c r="J40" s="61"/>
      <c r="K40" s="62">
        <f t="shared" si="2"/>
        <v>0</v>
      </c>
      <c r="L40" s="54" t="str">
        <f t="shared" si="0"/>
        <v/>
      </c>
      <c r="M40" s="11" t="s">
        <v>41</v>
      </c>
    </row>
    <row r="41" spans="1:13" ht="20.100000000000001" customHeight="1" x14ac:dyDescent="0.25">
      <c r="A41" s="45">
        <f t="shared" si="1"/>
        <v>30</v>
      </c>
      <c r="B41" s="160"/>
      <c r="C41" s="55"/>
      <c r="D41" s="67"/>
      <c r="E41" s="57"/>
      <c r="F41" s="58"/>
      <c r="G41" s="59"/>
      <c r="H41" s="60"/>
      <c r="I41" s="60"/>
      <c r="J41" s="61"/>
      <c r="K41" s="62">
        <f t="shared" si="2"/>
        <v>0</v>
      </c>
      <c r="L41" s="54" t="str">
        <f t="shared" si="0"/>
        <v/>
      </c>
      <c r="M41" s="11" t="s">
        <v>41</v>
      </c>
    </row>
    <row r="42" spans="1:13" ht="20.100000000000001" customHeight="1" x14ac:dyDescent="0.25">
      <c r="A42" s="45">
        <f t="shared" si="1"/>
        <v>31</v>
      </c>
      <c r="B42" s="160"/>
      <c r="C42" s="55"/>
      <c r="D42" s="67"/>
      <c r="E42" s="57"/>
      <c r="F42" s="58"/>
      <c r="G42" s="59"/>
      <c r="H42" s="60"/>
      <c r="I42" s="60"/>
      <c r="J42" s="61"/>
      <c r="K42" s="62">
        <f t="shared" si="2"/>
        <v>0</v>
      </c>
      <c r="L42" s="54" t="str">
        <f t="shared" si="0"/>
        <v/>
      </c>
      <c r="M42" s="11" t="s">
        <v>41</v>
      </c>
    </row>
    <row r="43" spans="1:13" ht="20.100000000000001" customHeight="1" x14ac:dyDescent="0.25">
      <c r="A43" s="45">
        <f t="shared" si="1"/>
        <v>32</v>
      </c>
      <c r="B43" s="160"/>
      <c r="C43" s="55"/>
      <c r="D43" s="67"/>
      <c r="E43" s="57"/>
      <c r="F43" s="58"/>
      <c r="G43" s="59"/>
      <c r="H43" s="60"/>
      <c r="I43" s="60"/>
      <c r="J43" s="61"/>
      <c r="K43" s="62">
        <f t="shared" si="2"/>
        <v>0</v>
      </c>
      <c r="L43" s="54" t="str">
        <f t="shared" si="0"/>
        <v/>
      </c>
      <c r="M43" s="11" t="s">
        <v>41</v>
      </c>
    </row>
    <row r="44" spans="1:13" ht="20.100000000000001" customHeight="1" x14ac:dyDescent="0.25">
      <c r="A44" s="45">
        <f t="shared" si="1"/>
        <v>33</v>
      </c>
      <c r="B44" s="160"/>
      <c r="C44" s="55"/>
      <c r="D44" s="67"/>
      <c r="E44" s="57"/>
      <c r="F44" s="58"/>
      <c r="G44" s="59"/>
      <c r="H44" s="60"/>
      <c r="I44" s="60"/>
      <c r="J44" s="61"/>
      <c r="K44" s="62">
        <f t="shared" si="2"/>
        <v>0</v>
      </c>
      <c r="L44" s="54" t="str">
        <f t="shared" si="0"/>
        <v/>
      </c>
      <c r="M44" s="11" t="s">
        <v>41</v>
      </c>
    </row>
    <row r="45" spans="1:13" ht="20.100000000000001" customHeight="1" x14ac:dyDescent="0.25">
      <c r="A45" s="45">
        <f t="shared" si="1"/>
        <v>34</v>
      </c>
      <c r="B45" s="160"/>
      <c r="C45" s="55"/>
      <c r="D45" s="67"/>
      <c r="E45" s="57"/>
      <c r="F45" s="58"/>
      <c r="G45" s="59"/>
      <c r="H45" s="60"/>
      <c r="I45" s="60"/>
      <c r="J45" s="61"/>
      <c r="K45" s="62">
        <f t="shared" si="2"/>
        <v>0</v>
      </c>
      <c r="L45" s="54" t="str">
        <f t="shared" si="0"/>
        <v/>
      </c>
      <c r="M45" s="11" t="s">
        <v>41</v>
      </c>
    </row>
    <row r="46" spans="1:13" ht="20.100000000000001" customHeight="1" x14ac:dyDescent="0.25">
      <c r="A46" s="45">
        <f t="shared" si="1"/>
        <v>35</v>
      </c>
      <c r="B46" s="160"/>
      <c r="C46" s="55"/>
      <c r="D46" s="63"/>
      <c r="E46" s="57"/>
      <c r="F46" s="58"/>
      <c r="G46" s="59"/>
      <c r="H46" s="60"/>
      <c r="I46" s="68"/>
      <c r="J46" s="61"/>
      <c r="K46" s="62">
        <f t="shared" si="2"/>
        <v>0</v>
      </c>
      <c r="L46" s="54" t="str">
        <f t="shared" si="0"/>
        <v/>
      </c>
      <c r="M46" s="11" t="s">
        <v>41</v>
      </c>
    </row>
    <row r="47" spans="1:13" ht="20.100000000000001" customHeight="1" x14ac:dyDescent="0.25">
      <c r="A47" s="45">
        <f t="shared" si="1"/>
        <v>36</v>
      </c>
      <c r="B47" s="160"/>
      <c r="C47" s="55"/>
      <c r="D47" s="63"/>
      <c r="E47" s="57"/>
      <c r="F47" s="58"/>
      <c r="G47" s="59"/>
      <c r="H47" s="60"/>
      <c r="I47" s="59"/>
      <c r="J47" s="61"/>
      <c r="K47" s="62">
        <f t="shared" si="2"/>
        <v>0</v>
      </c>
      <c r="L47" s="54" t="str">
        <f t="shared" si="0"/>
        <v/>
      </c>
      <c r="M47" s="11" t="s">
        <v>41</v>
      </c>
    </row>
    <row r="48" spans="1:13" ht="20.100000000000001" customHeight="1" x14ac:dyDescent="0.25">
      <c r="A48" s="45">
        <f t="shared" si="1"/>
        <v>37</v>
      </c>
      <c r="B48" s="160"/>
      <c r="C48" s="66"/>
      <c r="D48" s="69"/>
      <c r="E48" s="57"/>
      <c r="F48" s="58"/>
      <c r="G48" s="59"/>
      <c r="H48" s="60"/>
      <c r="I48" s="60"/>
      <c r="J48" s="70"/>
      <c r="K48" s="62">
        <f t="shared" si="2"/>
        <v>0</v>
      </c>
      <c r="L48" s="54" t="str">
        <f t="shared" si="0"/>
        <v/>
      </c>
      <c r="M48" s="11" t="s">
        <v>41</v>
      </c>
    </row>
    <row r="49" spans="1:13" ht="20.100000000000001" customHeight="1" x14ac:dyDescent="0.25">
      <c r="A49" s="45">
        <f t="shared" si="1"/>
        <v>38</v>
      </c>
      <c r="B49" s="160"/>
      <c r="C49" s="55"/>
      <c r="D49" s="63"/>
      <c r="E49" s="57"/>
      <c r="F49" s="58"/>
      <c r="G49" s="59"/>
      <c r="H49" s="60"/>
      <c r="I49" s="59"/>
      <c r="J49" s="61"/>
      <c r="K49" s="62">
        <f t="shared" si="2"/>
        <v>0</v>
      </c>
      <c r="L49" s="54" t="str">
        <f t="shared" si="0"/>
        <v/>
      </c>
      <c r="M49" s="11" t="s">
        <v>41</v>
      </c>
    </row>
    <row r="50" spans="1:13" ht="20.100000000000001" customHeight="1" x14ac:dyDescent="0.25">
      <c r="A50" s="45">
        <f t="shared" si="1"/>
        <v>39</v>
      </c>
      <c r="B50" s="160"/>
      <c r="C50" s="55"/>
      <c r="D50" s="63"/>
      <c r="E50" s="57"/>
      <c r="F50" s="58"/>
      <c r="G50" s="59"/>
      <c r="H50" s="60"/>
      <c r="I50" s="59"/>
      <c r="J50" s="61"/>
      <c r="K50" s="62">
        <f t="shared" si="2"/>
        <v>0</v>
      </c>
      <c r="L50" s="54" t="str">
        <f t="shared" si="0"/>
        <v/>
      </c>
      <c r="M50" s="11" t="s">
        <v>41</v>
      </c>
    </row>
    <row r="51" spans="1:13" ht="20.100000000000001" customHeight="1" x14ac:dyDescent="0.25">
      <c r="A51" s="45">
        <f t="shared" si="1"/>
        <v>40</v>
      </c>
      <c r="B51" s="160"/>
      <c r="C51" s="55"/>
      <c r="D51" s="63"/>
      <c r="E51" s="57"/>
      <c r="F51" s="58"/>
      <c r="G51" s="59"/>
      <c r="H51" s="60"/>
      <c r="I51" s="60"/>
      <c r="J51" s="61"/>
      <c r="K51" s="62">
        <f t="shared" si="2"/>
        <v>0</v>
      </c>
      <c r="L51" s="54" t="str">
        <f t="shared" si="0"/>
        <v/>
      </c>
      <c r="M51" s="11" t="s">
        <v>41</v>
      </c>
    </row>
    <row r="52" spans="1:13" ht="20.100000000000001" customHeight="1" x14ac:dyDescent="0.25">
      <c r="A52" s="45">
        <f t="shared" si="1"/>
        <v>41</v>
      </c>
      <c r="B52" s="160"/>
      <c r="C52" s="55"/>
      <c r="D52" s="63"/>
      <c r="E52" s="57"/>
      <c r="F52" s="58"/>
      <c r="G52" s="59"/>
      <c r="H52" s="60"/>
      <c r="I52" s="60"/>
      <c r="J52" s="61"/>
      <c r="K52" s="62">
        <f t="shared" si="2"/>
        <v>0</v>
      </c>
      <c r="L52" s="54" t="str">
        <f t="shared" si="0"/>
        <v/>
      </c>
      <c r="M52" s="11" t="s">
        <v>41</v>
      </c>
    </row>
    <row r="53" spans="1:13" ht="20.100000000000001" customHeight="1" x14ac:dyDescent="0.25">
      <c r="A53" s="45">
        <f t="shared" si="1"/>
        <v>42</v>
      </c>
      <c r="B53" s="160"/>
      <c r="C53" s="55"/>
      <c r="D53" s="63"/>
      <c r="E53" s="57"/>
      <c r="F53" s="58"/>
      <c r="G53" s="59"/>
      <c r="H53" s="60"/>
      <c r="I53" s="60"/>
      <c r="J53" s="61"/>
      <c r="K53" s="62">
        <f t="shared" si="2"/>
        <v>0</v>
      </c>
      <c r="L53" s="54" t="str">
        <f t="shared" si="0"/>
        <v/>
      </c>
      <c r="M53" s="11" t="s">
        <v>41</v>
      </c>
    </row>
    <row r="54" spans="1:13" ht="20.100000000000001" customHeight="1" x14ac:dyDescent="0.25">
      <c r="A54" s="45">
        <f t="shared" si="1"/>
        <v>43</v>
      </c>
      <c r="B54" s="160"/>
      <c r="C54" s="55"/>
      <c r="D54" s="63"/>
      <c r="E54" s="57"/>
      <c r="F54" s="58"/>
      <c r="G54" s="59"/>
      <c r="H54" s="60"/>
      <c r="I54" s="60"/>
      <c r="J54" s="61"/>
      <c r="K54" s="62">
        <f t="shared" si="2"/>
        <v>0</v>
      </c>
      <c r="L54" s="54" t="str">
        <f t="shared" si="0"/>
        <v/>
      </c>
      <c r="M54" s="11" t="s">
        <v>41</v>
      </c>
    </row>
    <row r="55" spans="1:13" ht="20.100000000000001" customHeight="1" x14ac:dyDescent="0.25">
      <c r="A55" s="45">
        <f t="shared" si="1"/>
        <v>44</v>
      </c>
      <c r="B55" s="160"/>
      <c r="C55" s="55"/>
      <c r="D55" s="63"/>
      <c r="E55" s="57"/>
      <c r="F55" s="58"/>
      <c r="G55" s="59"/>
      <c r="H55" s="60"/>
      <c r="I55" s="60"/>
      <c r="J55" s="61"/>
      <c r="K55" s="62">
        <f t="shared" si="2"/>
        <v>0</v>
      </c>
      <c r="L55" s="54" t="str">
        <f t="shared" si="0"/>
        <v/>
      </c>
      <c r="M55" s="11" t="s">
        <v>41</v>
      </c>
    </row>
    <row r="56" spans="1:13" ht="20.100000000000001" customHeight="1" x14ac:dyDescent="0.25">
      <c r="A56" s="45">
        <f t="shared" si="1"/>
        <v>45</v>
      </c>
      <c r="B56" s="160"/>
      <c r="C56" s="55"/>
      <c r="D56" s="63"/>
      <c r="E56" s="57"/>
      <c r="F56" s="58"/>
      <c r="G56" s="59"/>
      <c r="H56" s="60"/>
      <c r="I56" s="60"/>
      <c r="J56" s="70"/>
      <c r="K56" s="62">
        <f t="shared" si="2"/>
        <v>0</v>
      </c>
      <c r="L56" s="54" t="str">
        <f t="shared" si="0"/>
        <v/>
      </c>
      <c r="M56" s="11" t="s">
        <v>41</v>
      </c>
    </row>
    <row r="57" spans="1:13" ht="20.100000000000001" customHeight="1" x14ac:dyDescent="0.25">
      <c r="A57" s="45">
        <f t="shared" si="1"/>
        <v>46</v>
      </c>
      <c r="B57" s="160"/>
      <c r="C57" s="66"/>
      <c r="D57" s="69"/>
      <c r="E57" s="57"/>
      <c r="F57" s="58"/>
      <c r="G57" s="59"/>
      <c r="H57" s="60"/>
      <c r="I57" s="60"/>
      <c r="J57" s="70"/>
      <c r="K57" s="62">
        <f t="shared" si="2"/>
        <v>0</v>
      </c>
      <c r="L57" s="54" t="str">
        <f t="shared" si="0"/>
        <v/>
      </c>
      <c r="M57" s="11" t="s">
        <v>41</v>
      </c>
    </row>
    <row r="58" spans="1:13" ht="20.100000000000001" customHeight="1" x14ac:dyDescent="0.25">
      <c r="A58" s="45">
        <f t="shared" si="1"/>
        <v>47</v>
      </c>
      <c r="B58" s="160"/>
      <c r="C58" s="55"/>
      <c r="D58" s="63"/>
      <c r="E58" s="57"/>
      <c r="F58" s="58"/>
      <c r="G58" s="59"/>
      <c r="H58" s="60"/>
      <c r="I58" s="60"/>
      <c r="J58" s="61"/>
      <c r="K58" s="62">
        <f t="shared" si="2"/>
        <v>0</v>
      </c>
      <c r="L58" s="54" t="str">
        <f t="shared" si="0"/>
        <v/>
      </c>
      <c r="M58" s="11" t="s">
        <v>41</v>
      </c>
    </row>
    <row r="59" spans="1:13" ht="20.100000000000001" customHeight="1" x14ac:dyDescent="0.25">
      <c r="A59" s="45">
        <f t="shared" si="1"/>
        <v>48</v>
      </c>
      <c r="B59" s="160"/>
      <c r="C59" s="55"/>
      <c r="D59" s="63"/>
      <c r="E59" s="57"/>
      <c r="F59" s="58"/>
      <c r="G59" s="59"/>
      <c r="H59" s="60"/>
      <c r="I59" s="60"/>
      <c r="J59" s="61"/>
      <c r="K59" s="62">
        <f t="shared" si="2"/>
        <v>0</v>
      </c>
      <c r="L59" s="54" t="str">
        <f t="shared" si="0"/>
        <v/>
      </c>
      <c r="M59" s="11" t="s">
        <v>41</v>
      </c>
    </row>
    <row r="60" spans="1:13" ht="20.100000000000001" customHeight="1" x14ac:dyDescent="0.25">
      <c r="A60" s="45">
        <f t="shared" si="1"/>
        <v>49</v>
      </c>
      <c r="B60" s="160"/>
      <c r="C60" s="55"/>
      <c r="D60" s="63"/>
      <c r="E60" s="57"/>
      <c r="F60" s="58"/>
      <c r="G60" s="59"/>
      <c r="H60" s="60"/>
      <c r="I60" s="60"/>
      <c r="J60" s="61"/>
      <c r="K60" s="62">
        <f t="shared" si="2"/>
        <v>0</v>
      </c>
      <c r="L60" s="54" t="str">
        <f t="shared" si="0"/>
        <v/>
      </c>
      <c r="M60" s="11" t="s">
        <v>41</v>
      </c>
    </row>
    <row r="61" spans="1:13" ht="20.100000000000001" customHeight="1" x14ac:dyDescent="0.25">
      <c r="A61" s="45">
        <f t="shared" si="1"/>
        <v>50</v>
      </c>
      <c r="B61" s="160"/>
      <c r="C61" s="55"/>
      <c r="D61" s="63"/>
      <c r="E61" s="57"/>
      <c r="F61" s="58"/>
      <c r="G61" s="59"/>
      <c r="H61" s="60"/>
      <c r="I61" s="60"/>
      <c r="J61" s="61"/>
      <c r="K61" s="62">
        <f t="shared" si="2"/>
        <v>0</v>
      </c>
      <c r="L61" s="54" t="str">
        <f t="shared" si="0"/>
        <v/>
      </c>
      <c r="M61" s="11" t="s">
        <v>41</v>
      </c>
    </row>
    <row r="62" spans="1:13" ht="20.100000000000001" customHeight="1" x14ac:dyDescent="0.25">
      <c r="A62" s="45">
        <f t="shared" si="1"/>
        <v>51</v>
      </c>
      <c r="B62" s="160"/>
      <c r="C62" s="55"/>
      <c r="D62" s="63"/>
      <c r="E62" s="71"/>
      <c r="F62" s="72"/>
      <c r="G62" s="73"/>
      <c r="H62" s="64"/>
      <c r="I62" s="64"/>
      <c r="J62" s="61"/>
      <c r="K62" s="62">
        <f t="shared" si="2"/>
        <v>0</v>
      </c>
      <c r="L62" s="54" t="str">
        <f t="shared" si="0"/>
        <v/>
      </c>
      <c r="M62" s="11" t="s">
        <v>41</v>
      </c>
    </row>
    <row r="63" spans="1:13" ht="20.100000000000001" customHeight="1" x14ac:dyDescent="0.25">
      <c r="A63" s="45">
        <f t="shared" si="1"/>
        <v>52</v>
      </c>
      <c r="B63" s="160"/>
      <c r="C63" s="55"/>
      <c r="D63" s="63"/>
      <c r="E63" s="57"/>
      <c r="F63" s="58"/>
      <c r="G63" s="73"/>
      <c r="H63" s="64"/>
      <c r="I63" s="64"/>
      <c r="J63" s="61"/>
      <c r="K63" s="62">
        <f t="shared" si="2"/>
        <v>0</v>
      </c>
      <c r="L63" s="54" t="str">
        <f t="shared" si="0"/>
        <v/>
      </c>
      <c r="M63" s="11" t="s">
        <v>41</v>
      </c>
    </row>
    <row r="64" spans="1:13" ht="20.100000000000001" customHeight="1" x14ac:dyDescent="0.25">
      <c r="A64" s="45">
        <f t="shared" si="1"/>
        <v>53</v>
      </c>
      <c r="B64" s="160"/>
      <c r="C64" s="66"/>
      <c r="D64" s="74"/>
      <c r="E64" s="75"/>
      <c r="F64" s="76"/>
      <c r="G64" s="77"/>
      <c r="H64" s="78"/>
      <c r="I64" s="60"/>
      <c r="J64" s="61"/>
      <c r="K64" s="62">
        <f t="shared" si="2"/>
        <v>0</v>
      </c>
      <c r="L64" s="54" t="str">
        <f t="shared" si="0"/>
        <v/>
      </c>
      <c r="M64" s="11" t="s">
        <v>41</v>
      </c>
    </row>
    <row r="65" spans="1:13" ht="20.100000000000001" customHeight="1" x14ac:dyDescent="0.25">
      <c r="A65" s="45">
        <f t="shared" si="1"/>
        <v>54</v>
      </c>
      <c r="B65" s="160"/>
      <c r="C65" s="66"/>
      <c r="D65" s="69"/>
      <c r="E65" s="57"/>
      <c r="F65" s="58"/>
      <c r="G65" s="59"/>
      <c r="H65" s="78"/>
      <c r="I65" s="60"/>
      <c r="J65" s="61"/>
      <c r="K65" s="62">
        <f t="shared" si="2"/>
        <v>0</v>
      </c>
      <c r="L65" s="54" t="str">
        <f t="shared" si="0"/>
        <v/>
      </c>
      <c r="M65" s="11" t="s">
        <v>41</v>
      </c>
    </row>
    <row r="66" spans="1:13" ht="20.100000000000001" customHeight="1" x14ac:dyDescent="0.25">
      <c r="A66" s="45">
        <f t="shared" si="1"/>
        <v>55</v>
      </c>
      <c r="B66" s="160"/>
      <c r="C66" s="66"/>
      <c r="D66" s="69"/>
      <c r="E66" s="57"/>
      <c r="F66" s="58"/>
      <c r="G66" s="59"/>
      <c r="H66" s="78"/>
      <c r="I66" s="60"/>
      <c r="J66" s="61"/>
      <c r="K66" s="62">
        <f t="shared" si="2"/>
        <v>0</v>
      </c>
      <c r="L66" s="54" t="str">
        <f t="shared" si="0"/>
        <v/>
      </c>
      <c r="M66" s="11" t="s">
        <v>41</v>
      </c>
    </row>
    <row r="67" spans="1:13" ht="20.100000000000001" customHeight="1" x14ac:dyDescent="0.25">
      <c r="A67" s="45">
        <f t="shared" si="1"/>
        <v>56</v>
      </c>
      <c r="B67" s="160"/>
      <c r="C67" s="55"/>
      <c r="D67" s="63"/>
      <c r="E67" s="57"/>
      <c r="F67" s="58"/>
      <c r="G67" s="59"/>
      <c r="H67" s="78"/>
      <c r="I67" s="60"/>
      <c r="J67" s="61"/>
      <c r="K67" s="62">
        <f t="shared" si="2"/>
        <v>0</v>
      </c>
      <c r="L67" s="54" t="str">
        <f t="shared" si="0"/>
        <v/>
      </c>
      <c r="M67" s="11" t="s">
        <v>41</v>
      </c>
    </row>
    <row r="68" spans="1:13" ht="20.100000000000001" customHeight="1" x14ac:dyDescent="0.25">
      <c r="A68" s="45">
        <f t="shared" si="1"/>
        <v>57</v>
      </c>
      <c r="B68" s="160"/>
      <c r="C68" s="55"/>
      <c r="D68" s="63"/>
      <c r="E68" s="57"/>
      <c r="F68" s="58"/>
      <c r="G68" s="59"/>
      <c r="H68" s="60"/>
      <c r="I68" s="60"/>
      <c r="J68" s="61"/>
      <c r="K68" s="62">
        <f t="shared" si="2"/>
        <v>0</v>
      </c>
      <c r="L68" s="54" t="str">
        <f t="shared" si="0"/>
        <v/>
      </c>
      <c r="M68" s="11" t="s">
        <v>41</v>
      </c>
    </row>
    <row r="69" spans="1:13" ht="20.100000000000001" customHeight="1" x14ac:dyDescent="0.25">
      <c r="A69" s="45">
        <f t="shared" si="1"/>
        <v>58</v>
      </c>
      <c r="B69" s="160"/>
      <c r="C69" s="55"/>
      <c r="D69" s="63"/>
      <c r="E69" s="57"/>
      <c r="F69" s="58"/>
      <c r="G69" s="59"/>
      <c r="H69" s="60"/>
      <c r="I69" s="60"/>
      <c r="J69" s="61"/>
      <c r="K69" s="62">
        <f t="shared" si="2"/>
        <v>0</v>
      </c>
      <c r="L69" s="54" t="str">
        <f t="shared" si="0"/>
        <v/>
      </c>
      <c r="M69" s="11" t="s">
        <v>41</v>
      </c>
    </row>
    <row r="70" spans="1:13" ht="20.100000000000001" customHeight="1" x14ac:dyDescent="0.25">
      <c r="A70" s="45">
        <f t="shared" si="1"/>
        <v>59</v>
      </c>
      <c r="B70" s="160"/>
      <c r="C70" s="55"/>
      <c r="D70" s="63"/>
      <c r="E70" s="57"/>
      <c r="F70" s="58"/>
      <c r="G70" s="59"/>
      <c r="H70" s="60"/>
      <c r="I70" s="60"/>
      <c r="J70" s="61"/>
      <c r="K70" s="62">
        <f t="shared" si="2"/>
        <v>0</v>
      </c>
      <c r="L70" s="54" t="str">
        <f t="shared" si="0"/>
        <v/>
      </c>
      <c r="M70" s="11" t="s">
        <v>41</v>
      </c>
    </row>
    <row r="71" spans="1:13" ht="20.100000000000001" customHeight="1" x14ac:dyDescent="0.25">
      <c r="A71" s="45">
        <f t="shared" si="1"/>
        <v>60</v>
      </c>
      <c r="B71" s="160"/>
      <c r="C71" s="55"/>
      <c r="D71" s="63"/>
      <c r="E71" s="57"/>
      <c r="F71" s="58"/>
      <c r="G71" s="59"/>
      <c r="H71" s="60"/>
      <c r="I71" s="73"/>
      <c r="J71" s="73"/>
      <c r="K71" s="62">
        <f t="shared" si="2"/>
        <v>0</v>
      </c>
      <c r="L71" s="54" t="str">
        <f t="shared" si="0"/>
        <v/>
      </c>
      <c r="M71" s="11" t="s">
        <v>41</v>
      </c>
    </row>
    <row r="72" spans="1:13" ht="20.100000000000001" customHeight="1" x14ac:dyDescent="0.25">
      <c r="A72" s="45">
        <f t="shared" si="1"/>
        <v>61</v>
      </c>
      <c r="B72" s="160"/>
      <c r="C72" s="55"/>
      <c r="D72" s="63"/>
      <c r="E72" s="57"/>
      <c r="F72" s="58"/>
      <c r="G72" s="59"/>
      <c r="H72" s="60"/>
      <c r="I72" s="60"/>
      <c r="J72" s="73"/>
      <c r="K72" s="62">
        <f t="shared" si="2"/>
        <v>0</v>
      </c>
      <c r="L72" s="54" t="str">
        <f t="shared" si="0"/>
        <v/>
      </c>
      <c r="M72" s="11" t="s">
        <v>41</v>
      </c>
    </row>
    <row r="73" spans="1:13" ht="20.100000000000001" customHeight="1" x14ac:dyDescent="0.25">
      <c r="A73" s="45">
        <f t="shared" si="1"/>
        <v>62</v>
      </c>
      <c r="B73" s="160"/>
      <c r="C73" s="55"/>
      <c r="D73" s="63"/>
      <c r="E73" s="57"/>
      <c r="F73" s="58"/>
      <c r="G73" s="59"/>
      <c r="H73" s="60"/>
      <c r="I73" s="60"/>
      <c r="J73" s="73"/>
      <c r="K73" s="62">
        <f t="shared" si="2"/>
        <v>0</v>
      </c>
      <c r="L73" s="54" t="str">
        <f t="shared" si="0"/>
        <v/>
      </c>
      <c r="M73" s="11" t="s">
        <v>41</v>
      </c>
    </row>
    <row r="74" spans="1:13" ht="20.100000000000001" customHeight="1" x14ac:dyDescent="0.25">
      <c r="A74" s="45">
        <f t="shared" si="1"/>
        <v>63</v>
      </c>
      <c r="B74" s="160"/>
      <c r="C74" s="55"/>
      <c r="D74" s="63"/>
      <c r="E74" s="57"/>
      <c r="F74" s="58"/>
      <c r="G74" s="59"/>
      <c r="H74" s="60"/>
      <c r="I74" s="60"/>
      <c r="J74" s="73"/>
      <c r="K74" s="62">
        <f t="shared" si="2"/>
        <v>0</v>
      </c>
      <c r="L74" s="54" t="str">
        <f t="shared" si="0"/>
        <v/>
      </c>
      <c r="M74" s="11" t="s">
        <v>41</v>
      </c>
    </row>
    <row r="75" spans="1:13" ht="20.100000000000001" customHeight="1" x14ac:dyDescent="0.25">
      <c r="A75" s="45">
        <f t="shared" si="1"/>
        <v>64</v>
      </c>
      <c r="B75" s="160"/>
      <c r="C75" s="55"/>
      <c r="D75" s="63"/>
      <c r="E75" s="57"/>
      <c r="F75" s="58"/>
      <c r="G75" s="59"/>
      <c r="H75" s="60"/>
      <c r="I75" s="60"/>
      <c r="J75" s="73"/>
      <c r="K75" s="62">
        <f t="shared" si="2"/>
        <v>0</v>
      </c>
      <c r="L75" s="54" t="str">
        <f t="shared" si="0"/>
        <v/>
      </c>
      <c r="M75" s="11" t="s">
        <v>41</v>
      </c>
    </row>
    <row r="76" spans="1:13" ht="20.100000000000001" customHeight="1" x14ac:dyDescent="0.25">
      <c r="A76" s="45">
        <f t="shared" si="1"/>
        <v>65</v>
      </c>
      <c r="B76" s="160"/>
      <c r="C76" s="55"/>
      <c r="D76" s="63"/>
      <c r="E76" s="57"/>
      <c r="F76" s="58"/>
      <c r="G76" s="59"/>
      <c r="H76" s="60"/>
      <c r="I76" s="60"/>
      <c r="J76" s="73"/>
      <c r="K76" s="62">
        <f t="shared" si="2"/>
        <v>0</v>
      </c>
      <c r="L76" s="54" t="str">
        <f t="shared" ref="L76:L131" si="3">IF(K76&gt;0,1,"")</f>
        <v/>
      </c>
      <c r="M76" s="11" t="s">
        <v>41</v>
      </c>
    </row>
    <row r="77" spans="1:13" ht="20.100000000000001" customHeight="1" x14ac:dyDescent="0.25">
      <c r="A77" s="45">
        <f t="shared" ref="A77:A150" si="4">ROW()-11</f>
        <v>66</v>
      </c>
      <c r="B77" s="160"/>
      <c r="C77" s="55"/>
      <c r="D77" s="63"/>
      <c r="E77" s="57"/>
      <c r="F77" s="58"/>
      <c r="G77" s="59"/>
      <c r="H77" s="60"/>
      <c r="I77" s="60"/>
      <c r="J77" s="73"/>
      <c r="K77" s="62">
        <f t="shared" si="2"/>
        <v>0</v>
      </c>
      <c r="L77" s="54" t="str">
        <f t="shared" si="3"/>
        <v/>
      </c>
      <c r="M77" s="11" t="s">
        <v>41</v>
      </c>
    </row>
    <row r="78" spans="1:13" ht="20.100000000000001" customHeight="1" x14ac:dyDescent="0.25">
      <c r="A78" s="45">
        <f t="shared" si="4"/>
        <v>67</v>
      </c>
      <c r="B78" s="160"/>
      <c r="C78" s="55"/>
      <c r="D78" s="63"/>
      <c r="E78" s="57"/>
      <c r="F78" s="58"/>
      <c r="G78" s="73"/>
      <c r="H78" s="60"/>
      <c r="I78" s="79"/>
      <c r="J78" s="73"/>
      <c r="K78" s="62">
        <f t="shared" ref="K78:K141" si="5">SUMIF(B78:B78,"&lt;&gt;PC",H78:I78)</f>
        <v>0</v>
      </c>
      <c r="L78" s="54" t="str">
        <f t="shared" si="3"/>
        <v/>
      </c>
      <c r="M78" s="11" t="s">
        <v>41</v>
      </c>
    </row>
    <row r="79" spans="1:13" ht="20.100000000000001" customHeight="1" x14ac:dyDescent="0.25">
      <c r="A79" s="45">
        <f t="shared" si="4"/>
        <v>68</v>
      </c>
      <c r="B79" s="160"/>
      <c r="C79" s="55"/>
      <c r="D79" s="63"/>
      <c r="E79" s="57"/>
      <c r="F79" s="58"/>
      <c r="G79" s="59"/>
      <c r="H79" s="60"/>
      <c r="I79" s="60"/>
      <c r="J79" s="70"/>
      <c r="K79" s="62">
        <f t="shared" si="5"/>
        <v>0</v>
      </c>
      <c r="L79" s="54" t="str">
        <f t="shared" si="3"/>
        <v/>
      </c>
      <c r="M79" s="11" t="s">
        <v>41</v>
      </c>
    </row>
    <row r="80" spans="1:13" ht="20.100000000000001" customHeight="1" x14ac:dyDescent="0.25">
      <c r="A80" s="45">
        <f t="shared" si="4"/>
        <v>69</v>
      </c>
      <c r="B80" s="160"/>
      <c r="C80" s="55"/>
      <c r="D80" s="63"/>
      <c r="E80" s="57"/>
      <c r="F80" s="58"/>
      <c r="G80" s="59"/>
      <c r="H80" s="60"/>
      <c r="I80" s="60"/>
      <c r="J80" s="73"/>
      <c r="K80" s="62">
        <f t="shared" si="5"/>
        <v>0</v>
      </c>
      <c r="L80" s="54" t="str">
        <f t="shared" si="3"/>
        <v/>
      </c>
      <c r="M80" s="11" t="s">
        <v>41</v>
      </c>
    </row>
    <row r="81" spans="1:13" ht="20.100000000000001" customHeight="1" x14ac:dyDescent="0.25">
      <c r="A81" s="45">
        <f t="shared" si="4"/>
        <v>70</v>
      </c>
      <c r="B81" s="160"/>
      <c r="C81" s="55"/>
      <c r="D81" s="63"/>
      <c r="E81" s="57"/>
      <c r="F81" s="58"/>
      <c r="G81" s="59"/>
      <c r="H81" s="60"/>
      <c r="I81" s="60"/>
      <c r="J81" s="73"/>
      <c r="K81" s="62">
        <f t="shared" si="5"/>
        <v>0</v>
      </c>
      <c r="L81" s="54" t="str">
        <f t="shared" si="3"/>
        <v/>
      </c>
      <c r="M81" s="11" t="s">
        <v>41</v>
      </c>
    </row>
    <row r="82" spans="1:13" ht="20.100000000000001" customHeight="1" x14ac:dyDescent="0.25">
      <c r="A82" s="45">
        <f t="shared" si="4"/>
        <v>71</v>
      </c>
      <c r="B82" s="160"/>
      <c r="C82" s="55"/>
      <c r="D82" s="63"/>
      <c r="E82" s="57"/>
      <c r="F82" s="58"/>
      <c r="G82" s="59"/>
      <c r="H82" s="60"/>
      <c r="I82" s="60"/>
      <c r="J82" s="73"/>
      <c r="K82" s="62">
        <f t="shared" si="5"/>
        <v>0</v>
      </c>
      <c r="L82" s="54" t="str">
        <f t="shared" si="3"/>
        <v/>
      </c>
      <c r="M82" s="11" t="s">
        <v>41</v>
      </c>
    </row>
    <row r="83" spans="1:13" ht="20.100000000000001" customHeight="1" x14ac:dyDescent="0.25">
      <c r="A83" s="45">
        <f t="shared" si="4"/>
        <v>72</v>
      </c>
      <c r="B83" s="160"/>
      <c r="C83" s="55"/>
      <c r="D83" s="63"/>
      <c r="E83" s="57"/>
      <c r="F83" s="58"/>
      <c r="G83" s="59"/>
      <c r="H83" s="60"/>
      <c r="I83" s="60"/>
      <c r="J83" s="73"/>
      <c r="K83" s="62">
        <f t="shared" si="5"/>
        <v>0</v>
      </c>
      <c r="L83" s="54" t="str">
        <f t="shared" si="3"/>
        <v/>
      </c>
      <c r="M83" s="11" t="s">
        <v>41</v>
      </c>
    </row>
    <row r="84" spans="1:13" ht="20.100000000000001" customHeight="1" x14ac:dyDescent="0.25">
      <c r="A84" s="45">
        <f t="shared" si="4"/>
        <v>73</v>
      </c>
      <c r="B84" s="160"/>
      <c r="C84" s="55"/>
      <c r="D84" s="63"/>
      <c r="E84" s="57"/>
      <c r="F84" s="58"/>
      <c r="G84" s="59"/>
      <c r="H84" s="60"/>
      <c r="I84" s="60"/>
      <c r="J84" s="73"/>
      <c r="K84" s="62">
        <f t="shared" si="5"/>
        <v>0</v>
      </c>
      <c r="L84" s="54" t="str">
        <f t="shared" si="3"/>
        <v/>
      </c>
      <c r="M84" s="11" t="s">
        <v>41</v>
      </c>
    </row>
    <row r="85" spans="1:13" ht="20.100000000000001" customHeight="1" x14ac:dyDescent="0.25">
      <c r="A85" s="45">
        <f t="shared" si="4"/>
        <v>74</v>
      </c>
      <c r="B85" s="160"/>
      <c r="C85" s="55"/>
      <c r="D85" s="63"/>
      <c r="E85" s="57"/>
      <c r="F85" s="58"/>
      <c r="G85" s="59"/>
      <c r="H85" s="60"/>
      <c r="I85" s="60"/>
      <c r="J85" s="73"/>
      <c r="K85" s="62">
        <f t="shared" si="5"/>
        <v>0</v>
      </c>
      <c r="L85" s="54" t="str">
        <f t="shared" si="3"/>
        <v/>
      </c>
      <c r="M85" s="11" t="s">
        <v>41</v>
      </c>
    </row>
    <row r="86" spans="1:13" ht="20.100000000000001" customHeight="1" x14ac:dyDescent="0.25">
      <c r="A86" s="45">
        <f t="shared" si="4"/>
        <v>75</v>
      </c>
      <c r="B86" s="160"/>
      <c r="C86" s="55"/>
      <c r="D86" s="63"/>
      <c r="E86" s="57"/>
      <c r="F86" s="58"/>
      <c r="G86" s="59"/>
      <c r="H86" s="60"/>
      <c r="I86" s="60"/>
      <c r="J86" s="73"/>
      <c r="K86" s="62">
        <f t="shared" si="5"/>
        <v>0</v>
      </c>
      <c r="L86" s="54" t="str">
        <f t="shared" si="3"/>
        <v/>
      </c>
      <c r="M86" s="11" t="s">
        <v>41</v>
      </c>
    </row>
    <row r="87" spans="1:13" ht="20.100000000000001" customHeight="1" x14ac:dyDescent="0.25">
      <c r="A87" s="45">
        <f t="shared" si="4"/>
        <v>76</v>
      </c>
      <c r="B87" s="160"/>
      <c r="C87" s="55"/>
      <c r="D87" s="63"/>
      <c r="E87" s="57"/>
      <c r="F87" s="58"/>
      <c r="G87" s="59"/>
      <c r="H87" s="60"/>
      <c r="I87" s="60"/>
      <c r="J87" s="73"/>
      <c r="K87" s="62">
        <f t="shared" si="5"/>
        <v>0</v>
      </c>
      <c r="L87" s="54" t="str">
        <f t="shared" si="3"/>
        <v/>
      </c>
      <c r="M87" s="11" t="s">
        <v>41</v>
      </c>
    </row>
    <row r="88" spans="1:13" ht="20.100000000000001" customHeight="1" x14ac:dyDescent="0.25">
      <c r="A88" s="45">
        <f t="shared" si="4"/>
        <v>77</v>
      </c>
      <c r="B88" s="160"/>
      <c r="C88" s="55"/>
      <c r="D88" s="63"/>
      <c r="E88" s="57"/>
      <c r="F88" s="58"/>
      <c r="G88" s="59"/>
      <c r="H88" s="60"/>
      <c r="I88" s="60"/>
      <c r="J88" s="73"/>
      <c r="K88" s="62">
        <f t="shared" si="5"/>
        <v>0</v>
      </c>
      <c r="L88" s="54" t="str">
        <f t="shared" si="3"/>
        <v/>
      </c>
      <c r="M88" s="11" t="s">
        <v>41</v>
      </c>
    </row>
    <row r="89" spans="1:13" ht="20.100000000000001" customHeight="1" x14ac:dyDescent="0.25">
      <c r="A89" s="45">
        <f t="shared" si="4"/>
        <v>78</v>
      </c>
      <c r="B89" s="160"/>
      <c r="C89" s="55"/>
      <c r="D89" s="63"/>
      <c r="E89" s="57"/>
      <c r="F89" s="58"/>
      <c r="G89" s="59"/>
      <c r="H89" s="60"/>
      <c r="I89" s="60"/>
      <c r="J89" s="73"/>
      <c r="K89" s="62">
        <f t="shared" si="5"/>
        <v>0</v>
      </c>
      <c r="L89" s="54" t="str">
        <f t="shared" si="3"/>
        <v/>
      </c>
      <c r="M89" s="11" t="s">
        <v>41</v>
      </c>
    </row>
    <row r="90" spans="1:13" ht="20.100000000000001" customHeight="1" x14ac:dyDescent="0.25">
      <c r="A90" s="45">
        <f t="shared" si="4"/>
        <v>79</v>
      </c>
      <c r="B90" s="160"/>
      <c r="C90" s="55"/>
      <c r="D90" s="63"/>
      <c r="E90" s="57"/>
      <c r="F90" s="58"/>
      <c r="G90" s="59"/>
      <c r="H90" s="60"/>
      <c r="I90" s="60"/>
      <c r="J90" s="73"/>
      <c r="K90" s="62">
        <f t="shared" si="5"/>
        <v>0</v>
      </c>
      <c r="L90" s="54" t="str">
        <f t="shared" si="3"/>
        <v/>
      </c>
      <c r="M90" s="11" t="s">
        <v>41</v>
      </c>
    </row>
    <row r="91" spans="1:13" ht="20.100000000000001" customHeight="1" x14ac:dyDescent="0.25">
      <c r="A91" s="45">
        <f t="shared" si="4"/>
        <v>80</v>
      </c>
      <c r="B91" s="160"/>
      <c r="C91" s="55"/>
      <c r="D91" s="63"/>
      <c r="E91" s="57"/>
      <c r="F91" s="58"/>
      <c r="G91" s="59"/>
      <c r="H91" s="60"/>
      <c r="I91" s="60"/>
      <c r="J91" s="73"/>
      <c r="K91" s="62">
        <f t="shared" si="5"/>
        <v>0</v>
      </c>
      <c r="L91" s="54" t="str">
        <f t="shared" si="3"/>
        <v/>
      </c>
      <c r="M91" s="11" t="s">
        <v>41</v>
      </c>
    </row>
    <row r="92" spans="1:13" ht="20.100000000000001" customHeight="1" x14ac:dyDescent="0.25">
      <c r="A92" s="45">
        <f t="shared" si="4"/>
        <v>81</v>
      </c>
      <c r="B92" s="160"/>
      <c r="C92" s="55"/>
      <c r="D92" s="63"/>
      <c r="E92" s="57"/>
      <c r="F92" s="58"/>
      <c r="G92" s="59"/>
      <c r="H92" s="60"/>
      <c r="I92" s="60"/>
      <c r="J92" s="73"/>
      <c r="K92" s="62">
        <f t="shared" si="5"/>
        <v>0</v>
      </c>
      <c r="L92" s="54" t="str">
        <f t="shared" si="3"/>
        <v/>
      </c>
      <c r="M92" s="11" t="s">
        <v>41</v>
      </c>
    </row>
    <row r="93" spans="1:13" ht="20.100000000000001" customHeight="1" x14ac:dyDescent="0.25">
      <c r="A93" s="45">
        <f t="shared" si="4"/>
        <v>82</v>
      </c>
      <c r="B93" s="160"/>
      <c r="C93" s="55"/>
      <c r="D93" s="63"/>
      <c r="E93" s="57"/>
      <c r="F93" s="58"/>
      <c r="G93" s="59"/>
      <c r="H93" s="60"/>
      <c r="I93" s="60"/>
      <c r="J93" s="73"/>
      <c r="K93" s="62">
        <f t="shared" si="5"/>
        <v>0</v>
      </c>
      <c r="L93" s="54" t="str">
        <f t="shared" si="3"/>
        <v/>
      </c>
      <c r="M93" s="11" t="s">
        <v>41</v>
      </c>
    </row>
    <row r="94" spans="1:13" ht="20.100000000000001" customHeight="1" x14ac:dyDescent="0.25">
      <c r="A94" s="45">
        <f t="shared" si="4"/>
        <v>83</v>
      </c>
      <c r="B94" s="160"/>
      <c r="C94" s="55"/>
      <c r="D94" s="63"/>
      <c r="E94" s="57"/>
      <c r="F94" s="58"/>
      <c r="G94" s="59"/>
      <c r="H94" s="60"/>
      <c r="I94" s="60"/>
      <c r="J94" s="73"/>
      <c r="K94" s="62">
        <f t="shared" si="5"/>
        <v>0</v>
      </c>
      <c r="L94" s="54" t="str">
        <f t="shared" si="3"/>
        <v/>
      </c>
      <c r="M94" s="11" t="s">
        <v>41</v>
      </c>
    </row>
    <row r="95" spans="1:13" ht="20.100000000000001" customHeight="1" x14ac:dyDescent="0.25">
      <c r="A95" s="45">
        <f t="shared" si="4"/>
        <v>84</v>
      </c>
      <c r="B95" s="160"/>
      <c r="C95" s="55"/>
      <c r="D95" s="63"/>
      <c r="E95" s="57"/>
      <c r="F95" s="58"/>
      <c r="G95" s="59"/>
      <c r="H95" s="60"/>
      <c r="I95" s="60"/>
      <c r="J95" s="73"/>
      <c r="K95" s="62">
        <f t="shared" si="5"/>
        <v>0</v>
      </c>
      <c r="L95" s="54" t="str">
        <f t="shared" si="3"/>
        <v/>
      </c>
      <c r="M95" s="11" t="s">
        <v>41</v>
      </c>
    </row>
    <row r="96" spans="1:13" ht="20.100000000000001" customHeight="1" x14ac:dyDescent="0.25">
      <c r="A96" s="45">
        <f t="shared" si="4"/>
        <v>85</v>
      </c>
      <c r="B96" s="160"/>
      <c r="C96" s="55"/>
      <c r="D96" s="63"/>
      <c r="E96" s="57"/>
      <c r="F96" s="58"/>
      <c r="G96" s="59"/>
      <c r="H96" s="60"/>
      <c r="I96" s="60"/>
      <c r="J96" s="73"/>
      <c r="K96" s="62">
        <f t="shared" si="5"/>
        <v>0</v>
      </c>
      <c r="L96" s="54" t="str">
        <f t="shared" si="3"/>
        <v/>
      </c>
      <c r="M96" s="11" t="s">
        <v>41</v>
      </c>
    </row>
    <row r="97" spans="1:13" ht="20.100000000000001" customHeight="1" x14ac:dyDescent="0.25">
      <c r="A97" s="45">
        <f t="shared" si="4"/>
        <v>86</v>
      </c>
      <c r="B97" s="160"/>
      <c r="C97" s="55"/>
      <c r="D97" s="63"/>
      <c r="E97" s="57"/>
      <c r="F97" s="58"/>
      <c r="G97" s="59"/>
      <c r="H97" s="60"/>
      <c r="I97" s="60"/>
      <c r="J97" s="73"/>
      <c r="K97" s="62">
        <f t="shared" si="5"/>
        <v>0</v>
      </c>
      <c r="L97" s="54" t="str">
        <f t="shared" si="3"/>
        <v/>
      </c>
      <c r="M97" s="11" t="s">
        <v>41</v>
      </c>
    </row>
    <row r="98" spans="1:13" ht="20.100000000000001" customHeight="1" x14ac:dyDescent="0.25">
      <c r="A98" s="45">
        <f t="shared" si="4"/>
        <v>87</v>
      </c>
      <c r="B98" s="160"/>
      <c r="C98" s="55"/>
      <c r="D98" s="63"/>
      <c r="E98" s="57"/>
      <c r="F98" s="58"/>
      <c r="G98" s="59"/>
      <c r="H98" s="60"/>
      <c r="I98" s="60"/>
      <c r="J98" s="73"/>
      <c r="K98" s="62">
        <f t="shared" si="5"/>
        <v>0</v>
      </c>
      <c r="L98" s="54" t="str">
        <f t="shared" si="3"/>
        <v/>
      </c>
      <c r="M98" s="11" t="s">
        <v>41</v>
      </c>
    </row>
    <row r="99" spans="1:13" ht="20.100000000000001" customHeight="1" x14ac:dyDescent="0.25">
      <c r="A99" s="45">
        <f t="shared" si="4"/>
        <v>88</v>
      </c>
      <c r="B99" s="160"/>
      <c r="C99" s="55"/>
      <c r="D99" s="63"/>
      <c r="E99" s="57"/>
      <c r="F99" s="58"/>
      <c r="G99" s="59"/>
      <c r="H99" s="60"/>
      <c r="I99" s="60"/>
      <c r="J99" s="73"/>
      <c r="K99" s="62">
        <f t="shared" si="5"/>
        <v>0</v>
      </c>
      <c r="L99" s="54" t="str">
        <f t="shared" si="3"/>
        <v/>
      </c>
      <c r="M99" s="11" t="s">
        <v>41</v>
      </c>
    </row>
    <row r="100" spans="1:13" ht="20.100000000000001" customHeight="1" x14ac:dyDescent="0.25">
      <c r="A100" s="45">
        <f t="shared" si="4"/>
        <v>89</v>
      </c>
      <c r="B100" s="160"/>
      <c r="C100" s="55"/>
      <c r="D100" s="63"/>
      <c r="E100" s="57"/>
      <c r="F100" s="58"/>
      <c r="G100" s="59"/>
      <c r="H100" s="60"/>
      <c r="I100" s="60"/>
      <c r="J100" s="73"/>
      <c r="K100" s="62">
        <f t="shared" si="5"/>
        <v>0</v>
      </c>
      <c r="L100" s="54" t="str">
        <f t="shared" si="3"/>
        <v/>
      </c>
      <c r="M100" s="11" t="s">
        <v>41</v>
      </c>
    </row>
    <row r="101" spans="1:13" ht="20.100000000000001" customHeight="1" x14ac:dyDescent="0.25">
      <c r="A101" s="45">
        <f t="shared" si="4"/>
        <v>90</v>
      </c>
      <c r="B101" s="160"/>
      <c r="C101" s="55"/>
      <c r="D101" s="63"/>
      <c r="E101" s="57"/>
      <c r="F101" s="58"/>
      <c r="G101" s="59"/>
      <c r="H101" s="60"/>
      <c r="I101" s="60"/>
      <c r="J101" s="73"/>
      <c r="K101" s="62">
        <f t="shared" si="5"/>
        <v>0</v>
      </c>
      <c r="L101" s="54" t="str">
        <f t="shared" si="3"/>
        <v/>
      </c>
      <c r="M101" s="11" t="s">
        <v>41</v>
      </c>
    </row>
    <row r="102" spans="1:13" ht="20.100000000000001" customHeight="1" x14ac:dyDescent="0.25">
      <c r="A102" s="45">
        <f t="shared" si="4"/>
        <v>91</v>
      </c>
      <c r="B102" s="160"/>
      <c r="C102" s="55"/>
      <c r="D102" s="63"/>
      <c r="E102" s="57"/>
      <c r="F102" s="58"/>
      <c r="G102" s="59"/>
      <c r="H102" s="60"/>
      <c r="I102" s="60"/>
      <c r="J102" s="73"/>
      <c r="K102" s="62">
        <f t="shared" si="5"/>
        <v>0</v>
      </c>
      <c r="L102" s="54" t="str">
        <f t="shared" si="3"/>
        <v/>
      </c>
      <c r="M102" s="11" t="s">
        <v>41</v>
      </c>
    </row>
    <row r="103" spans="1:13" ht="20.100000000000001" customHeight="1" x14ac:dyDescent="0.25">
      <c r="A103" s="45">
        <f t="shared" si="4"/>
        <v>92</v>
      </c>
      <c r="B103" s="160"/>
      <c r="C103" s="55"/>
      <c r="D103" s="63"/>
      <c r="E103" s="57"/>
      <c r="F103" s="58"/>
      <c r="G103" s="59"/>
      <c r="H103" s="60"/>
      <c r="I103" s="60"/>
      <c r="J103" s="73"/>
      <c r="K103" s="62">
        <f t="shared" si="5"/>
        <v>0</v>
      </c>
      <c r="L103" s="54" t="str">
        <f t="shared" si="3"/>
        <v/>
      </c>
      <c r="M103" s="11" t="s">
        <v>41</v>
      </c>
    </row>
    <row r="104" spans="1:13" ht="20.100000000000001" customHeight="1" x14ac:dyDescent="0.25">
      <c r="A104" s="45">
        <f t="shared" si="4"/>
        <v>93</v>
      </c>
      <c r="B104" s="160"/>
      <c r="C104" s="55"/>
      <c r="D104" s="63"/>
      <c r="E104" s="57"/>
      <c r="F104" s="58"/>
      <c r="G104" s="59"/>
      <c r="H104" s="60"/>
      <c r="I104" s="60"/>
      <c r="J104" s="73"/>
      <c r="K104" s="62">
        <f t="shared" si="5"/>
        <v>0</v>
      </c>
      <c r="L104" s="54" t="str">
        <f t="shared" si="3"/>
        <v/>
      </c>
      <c r="M104" s="11" t="s">
        <v>41</v>
      </c>
    </row>
    <row r="105" spans="1:13" ht="20.100000000000001" customHeight="1" x14ac:dyDescent="0.25">
      <c r="A105" s="45">
        <f t="shared" si="4"/>
        <v>94</v>
      </c>
      <c r="B105" s="160"/>
      <c r="C105" s="55"/>
      <c r="D105" s="63"/>
      <c r="E105" s="57"/>
      <c r="F105" s="58"/>
      <c r="G105" s="59"/>
      <c r="H105" s="60"/>
      <c r="I105" s="60"/>
      <c r="J105" s="73"/>
      <c r="K105" s="62">
        <f t="shared" si="5"/>
        <v>0</v>
      </c>
      <c r="L105" s="54" t="str">
        <f t="shared" si="3"/>
        <v/>
      </c>
      <c r="M105" s="11" t="s">
        <v>41</v>
      </c>
    </row>
    <row r="106" spans="1:13" ht="20.100000000000001" customHeight="1" x14ac:dyDescent="0.25">
      <c r="A106" s="45">
        <f t="shared" si="4"/>
        <v>95</v>
      </c>
      <c r="B106" s="160"/>
      <c r="C106" s="55"/>
      <c r="D106" s="63"/>
      <c r="E106" s="57"/>
      <c r="F106" s="58"/>
      <c r="G106" s="59"/>
      <c r="H106" s="60"/>
      <c r="I106" s="60"/>
      <c r="J106" s="73"/>
      <c r="K106" s="62">
        <f t="shared" si="5"/>
        <v>0</v>
      </c>
      <c r="L106" s="54" t="str">
        <f t="shared" si="3"/>
        <v/>
      </c>
      <c r="M106" s="11" t="s">
        <v>41</v>
      </c>
    </row>
    <row r="107" spans="1:13" ht="20.100000000000001" customHeight="1" x14ac:dyDescent="0.25">
      <c r="A107" s="45">
        <f t="shared" si="4"/>
        <v>96</v>
      </c>
      <c r="B107" s="160"/>
      <c r="C107" s="55"/>
      <c r="D107" s="63"/>
      <c r="E107" s="57"/>
      <c r="F107" s="58"/>
      <c r="G107" s="59"/>
      <c r="H107" s="60"/>
      <c r="I107" s="60"/>
      <c r="J107" s="73"/>
      <c r="K107" s="62">
        <f t="shared" si="5"/>
        <v>0</v>
      </c>
      <c r="L107" s="54" t="str">
        <f t="shared" si="3"/>
        <v/>
      </c>
      <c r="M107" s="11" t="s">
        <v>41</v>
      </c>
    </row>
    <row r="108" spans="1:13" ht="20.100000000000001" customHeight="1" x14ac:dyDescent="0.25">
      <c r="A108" s="45">
        <f t="shared" si="4"/>
        <v>97</v>
      </c>
      <c r="B108" s="160"/>
      <c r="C108" s="55"/>
      <c r="D108" s="63"/>
      <c r="E108" s="57"/>
      <c r="F108" s="58"/>
      <c r="G108" s="59"/>
      <c r="H108" s="60"/>
      <c r="I108" s="60"/>
      <c r="J108" s="73"/>
      <c r="K108" s="62">
        <f t="shared" si="5"/>
        <v>0</v>
      </c>
      <c r="L108" s="54" t="str">
        <f t="shared" si="3"/>
        <v/>
      </c>
      <c r="M108" s="11" t="s">
        <v>41</v>
      </c>
    </row>
    <row r="109" spans="1:13" ht="20.100000000000001" customHeight="1" x14ac:dyDescent="0.25">
      <c r="A109" s="45">
        <f t="shared" si="4"/>
        <v>98</v>
      </c>
      <c r="B109" s="160"/>
      <c r="C109" s="55"/>
      <c r="D109" s="63"/>
      <c r="E109" s="57"/>
      <c r="F109" s="58"/>
      <c r="G109" s="59"/>
      <c r="H109" s="60"/>
      <c r="I109" s="60"/>
      <c r="J109" s="73"/>
      <c r="K109" s="62">
        <f t="shared" si="5"/>
        <v>0</v>
      </c>
      <c r="L109" s="54" t="str">
        <f t="shared" si="3"/>
        <v/>
      </c>
      <c r="M109" s="11" t="s">
        <v>41</v>
      </c>
    </row>
    <row r="110" spans="1:13" ht="20.100000000000001" customHeight="1" x14ac:dyDescent="0.25">
      <c r="A110" s="45">
        <f t="shared" si="4"/>
        <v>99</v>
      </c>
      <c r="B110" s="160"/>
      <c r="C110" s="55"/>
      <c r="D110" s="63"/>
      <c r="E110" s="57"/>
      <c r="F110" s="58"/>
      <c r="G110" s="59"/>
      <c r="H110" s="60"/>
      <c r="I110" s="60"/>
      <c r="J110" s="73"/>
      <c r="K110" s="62">
        <f t="shared" si="5"/>
        <v>0</v>
      </c>
      <c r="L110" s="54" t="str">
        <f t="shared" si="3"/>
        <v/>
      </c>
      <c r="M110" s="11" t="s">
        <v>41</v>
      </c>
    </row>
    <row r="111" spans="1:13" ht="20.100000000000001" customHeight="1" x14ac:dyDescent="0.25">
      <c r="A111" s="45">
        <f t="shared" si="4"/>
        <v>100</v>
      </c>
      <c r="B111" s="160"/>
      <c r="C111" s="55"/>
      <c r="D111" s="63"/>
      <c r="E111" s="57"/>
      <c r="F111" s="58"/>
      <c r="G111" s="59"/>
      <c r="H111" s="60"/>
      <c r="I111" s="60"/>
      <c r="J111" s="73"/>
      <c r="K111" s="62">
        <f t="shared" si="5"/>
        <v>0</v>
      </c>
      <c r="L111" s="54" t="str">
        <f t="shared" si="3"/>
        <v/>
      </c>
      <c r="M111" s="11" t="s">
        <v>41</v>
      </c>
    </row>
    <row r="112" spans="1:13" ht="20.100000000000001" customHeight="1" x14ac:dyDescent="0.25">
      <c r="A112" s="45">
        <f t="shared" si="4"/>
        <v>101</v>
      </c>
      <c r="B112" s="160"/>
      <c r="C112" s="55"/>
      <c r="D112" s="63"/>
      <c r="E112" s="57"/>
      <c r="F112" s="58"/>
      <c r="G112" s="59"/>
      <c r="H112" s="60"/>
      <c r="I112" s="60"/>
      <c r="J112" s="73"/>
      <c r="K112" s="62">
        <f t="shared" si="5"/>
        <v>0</v>
      </c>
      <c r="L112" s="54" t="str">
        <f t="shared" si="3"/>
        <v/>
      </c>
      <c r="M112" s="11" t="s">
        <v>41</v>
      </c>
    </row>
    <row r="113" spans="1:13" ht="20.100000000000001" customHeight="1" x14ac:dyDescent="0.25">
      <c r="A113" s="45">
        <f t="shared" si="4"/>
        <v>102</v>
      </c>
      <c r="B113" s="160"/>
      <c r="C113" s="55"/>
      <c r="D113" s="63"/>
      <c r="E113" s="57"/>
      <c r="F113" s="58"/>
      <c r="G113" s="59"/>
      <c r="H113" s="60"/>
      <c r="I113" s="60"/>
      <c r="J113" s="73"/>
      <c r="K113" s="62">
        <f t="shared" si="5"/>
        <v>0</v>
      </c>
      <c r="L113" s="54" t="str">
        <f t="shared" si="3"/>
        <v/>
      </c>
      <c r="M113" s="11" t="s">
        <v>41</v>
      </c>
    </row>
    <row r="114" spans="1:13" ht="20.100000000000001" customHeight="1" x14ac:dyDescent="0.25">
      <c r="A114" s="45">
        <f t="shared" si="4"/>
        <v>103</v>
      </c>
      <c r="B114" s="160"/>
      <c r="C114" s="55"/>
      <c r="D114" s="63"/>
      <c r="E114" s="57"/>
      <c r="F114" s="58"/>
      <c r="G114" s="59"/>
      <c r="H114" s="60"/>
      <c r="I114" s="60"/>
      <c r="J114" s="73"/>
      <c r="K114" s="62">
        <f t="shared" si="5"/>
        <v>0</v>
      </c>
      <c r="L114" s="54" t="str">
        <f t="shared" si="3"/>
        <v/>
      </c>
      <c r="M114" s="11" t="s">
        <v>41</v>
      </c>
    </row>
    <row r="115" spans="1:13" ht="20.100000000000001" customHeight="1" x14ac:dyDescent="0.25">
      <c r="A115" s="45">
        <f t="shared" si="4"/>
        <v>104</v>
      </c>
      <c r="B115" s="160"/>
      <c r="C115" s="55"/>
      <c r="D115" s="63"/>
      <c r="E115" s="57"/>
      <c r="F115" s="58"/>
      <c r="G115" s="59"/>
      <c r="H115" s="60"/>
      <c r="I115" s="60"/>
      <c r="J115" s="73"/>
      <c r="K115" s="62">
        <f t="shared" si="5"/>
        <v>0</v>
      </c>
      <c r="L115" s="54" t="str">
        <f t="shared" si="3"/>
        <v/>
      </c>
      <c r="M115" s="11" t="s">
        <v>41</v>
      </c>
    </row>
    <row r="116" spans="1:13" ht="20.100000000000001" customHeight="1" x14ac:dyDescent="0.25">
      <c r="A116" s="45">
        <f t="shared" si="4"/>
        <v>105</v>
      </c>
      <c r="B116" s="160"/>
      <c r="C116" s="55"/>
      <c r="D116" s="63"/>
      <c r="E116" s="57"/>
      <c r="F116" s="58"/>
      <c r="G116" s="59"/>
      <c r="H116" s="60"/>
      <c r="I116" s="60"/>
      <c r="J116" s="73"/>
      <c r="K116" s="62">
        <f t="shared" si="5"/>
        <v>0</v>
      </c>
      <c r="L116" s="54" t="str">
        <f t="shared" si="3"/>
        <v/>
      </c>
      <c r="M116" s="11" t="s">
        <v>41</v>
      </c>
    </row>
    <row r="117" spans="1:13" ht="20.100000000000001" customHeight="1" x14ac:dyDescent="0.25">
      <c r="A117" s="45">
        <f t="shared" si="4"/>
        <v>106</v>
      </c>
      <c r="B117" s="160"/>
      <c r="C117" s="55"/>
      <c r="D117" s="63"/>
      <c r="E117" s="57"/>
      <c r="F117" s="58"/>
      <c r="G117" s="59"/>
      <c r="H117" s="60"/>
      <c r="I117" s="60"/>
      <c r="J117" s="73"/>
      <c r="K117" s="62">
        <f t="shared" si="5"/>
        <v>0</v>
      </c>
      <c r="L117" s="54" t="str">
        <f t="shared" si="3"/>
        <v/>
      </c>
      <c r="M117" s="11" t="s">
        <v>41</v>
      </c>
    </row>
    <row r="118" spans="1:13" ht="20.100000000000001" customHeight="1" x14ac:dyDescent="0.25">
      <c r="A118" s="45">
        <f t="shared" si="4"/>
        <v>107</v>
      </c>
      <c r="B118" s="160"/>
      <c r="C118" s="55"/>
      <c r="D118" s="63"/>
      <c r="E118" s="57"/>
      <c r="F118" s="58"/>
      <c r="G118" s="59"/>
      <c r="H118" s="60"/>
      <c r="I118" s="60"/>
      <c r="J118" s="73"/>
      <c r="K118" s="62">
        <f t="shared" si="5"/>
        <v>0</v>
      </c>
      <c r="L118" s="54" t="str">
        <f t="shared" si="3"/>
        <v/>
      </c>
      <c r="M118" s="11" t="s">
        <v>41</v>
      </c>
    </row>
    <row r="119" spans="1:13" ht="20.100000000000001" customHeight="1" x14ac:dyDescent="0.25">
      <c r="A119" s="45">
        <f t="shared" si="4"/>
        <v>108</v>
      </c>
      <c r="B119" s="160"/>
      <c r="C119" s="55"/>
      <c r="D119" s="63"/>
      <c r="E119" s="57"/>
      <c r="F119" s="58"/>
      <c r="G119" s="59"/>
      <c r="H119" s="60"/>
      <c r="I119" s="60"/>
      <c r="J119" s="73"/>
      <c r="K119" s="62">
        <f t="shared" si="5"/>
        <v>0</v>
      </c>
      <c r="L119" s="54" t="str">
        <f t="shared" si="3"/>
        <v/>
      </c>
      <c r="M119" s="11" t="s">
        <v>41</v>
      </c>
    </row>
    <row r="120" spans="1:13" ht="20.100000000000001" customHeight="1" x14ac:dyDescent="0.25">
      <c r="A120" s="45">
        <f t="shared" si="4"/>
        <v>109</v>
      </c>
      <c r="B120" s="160"/>
      <c r="C120" s="55"/>
      <c r="D120" s="63"/>
      <c r="E120" s="57"/>
      <c r="F120" s="58"/>
      <c r="G120" s="59"/>
      <c r="H120" s="60"/>
      <c r="I120" s="60"/>
      <c r="J120" s="73"/>
      <c r="K120" s="62">
        <f t="shared" si="5"/>
        <v>0</v>
      </c>
      <c r="L120" s="54" t="str">
        <f t="shared" si="3"/>
        <v/>
      </c>
      <c r="M120" s="11" t="s">
        <v>41</v>
      </c>
    </row>
    <row r="121" spans="1:13" ht="20.100000000000001" customHeight="1" x14ac:dyDescent="0.25">
      <c r="A121" s="45">
        <f t="shared" si="4"/>
        <v>110</v>
      </c>
      <c r="B121" s="160"/>
      <c r="C121" s="55"/>
      <c r="D121" s="63"/>
      <c r="E121" s="57"/>
      <c r="F121" s="58"/>
      <c r="G121" s="59"/>
      <c r="H121" s="60"/>
      <c r="I121" s="60"/>
      <c r="J121" s="73"/>
      <c r="K121" s="62">
        <f t="shared" si="5"/>
        <v>0</v>
      </c>
      <c r="L121" s="54" t="str">
        <f t="shared" si="3"/>
        <v/>
      </c>
      <c r="M121" s="11" t="s">
        <v>41</v>
      </c>
    </row>
    <row r="122" spans="1:13" ht="20.100000000000001" customHeight="1" x14ac:dyDescent="0.25">
      <c r="A122" s="45">
        <f t="shared" si="4"/>
        <v>111</v>
      </c>
      <c r="B122" s="160"/>
      <c r="C122" s="55"/>
      <c r="D122" s="63"/>
      <c r="E122" s="57"/>
      <c r="F122" s="58"/>
      <c r="G122" s="59"/>
      <c r="H122" s="60"/>
      <c r="I122" s="60"/>
      <c r="J122" s="73"/>
      <c r="K122" s="62">
        <f t="shared" si="5"/>
        <v>0</v>
      </c>
      <c r="L122" s="54" t="str">
        <f t="shared" si="3"/>
        <v/>
      </c>
      <c r="M122" s="11" t="s">
        <v>41</v>
      </c>
    </row>
    <row r="123" spans="1:13" ht="20.100000000000001" customHeight="1" x14ac:dyDescent="0.25">
      <c r="A123" s="45">
        <f t="shared" si="4"/>
        <v>112</v>
      </c>
      <c r="B123" s="160"/>
      <c r="C123" s="55"/>
      <c r="D123" s="63"/>
      <c r="E123" s="57"/>
      <c r="F123" s="58"/>
      <c r="G123" s="59"/>
      <c r="H123" s="60"/>
      <c r="I123" s="60"/>
      <c r="J123" s="73"/>
      <c r="K123" s="62">
        <f t="shared" si="5"/>
        <v>0</v>
      </c>
      <c r="L123" s="54" t="str">
        <f t="shared" si="3"/>
        <v/>
      </c>
      <c r="M123" s="11" t="s">
        <v>41</v>
      </c>
    </row>
    <row r="124" spans="1:13" ht="20.100000000000001" customHeight="1" x14ac:dyDescent="0.25">
      <c r="A124" s="45">
        <f t="shared" si="4"/>
        <v>113</v>
      </c>
      <c r="B124" s="160"/>
      <c r="C124" s="55"/>
      <c r="D124" s="63"/>
      <c r="E124" s="57"/>
      <c r="F124" s="58"/>
      <c r="G124" s="59"/>
      <c r="H124" s="60"/>
      <c r="I124" s="60"/>
      <c r="J124" s="73"/>
      <c r="K124" s="62">
        <f t="shared" si="5"/>
        <v>0</v>
      </c>
      <c r="L124" s="54" t="str">
        <f t="shared" si="3"/>
        <v/>
      </c>
      <c r="M124" s="11" t="s">
        <v>41</v>
      </c>
    </row>
    <row r="125" spans="1:13" ht="20.100000000000001" customHeight="1" x14ac:dyDescent="0.25">
      <c r="A125" s="45">
        <f t="shared" si="4"/>
        <v>114</v>
      </c>
      <c r="B125" s="160"/>
      <c r="C125" s="55"/>
      <c r="D125" s="63"/>
      <c r="E125" s="57"/>
      <c r="F125" s="58"/>
      <c r="G125" s="59"/>
      <c r="H125" s="60"/>
      <c r="I125" s="60"/>
      <c r="J125" s="73"/>
      <c r="K125" s="62">
        <f t="shared" si="5"/>
        <v>0</v>
      </c>
      <c r="L125" s="54" t="str">
        <f t="shared" si="3"/>
        <v/>
      </c>
      <c r="M125" s="11" t="s">
        <v>41</v>
      </c>
    </row>
    <row r="126" spans="1:13" ht="20.100000000000001" customHeight="1" x14ac:dyDescent="0.25">
      <c r="A126" s="45">
        <f t="shared" si="4"/>
        <v>115</v>
      </c>
      <c r="B126" s="160"/>
      <c r="C126" s="55"/>
      <c r="D126" s="63"/>
      <c r="E126" s="57"/>
      <c r="F126" s="58"/>
      <c r="G126" s="59"/>
      <c r="H126" s="60"/>
      <c r="I126" s="60"/>
      <c r="J126" s="73"/>
      <c r="K126" s="62">
        <f t="shared" si="5"/>
        <v>0</v>
      </c>
      <c r="L126" s="54" t="str">
        <f t="shared" si="3"/>
        <v/>
      </c>
      <c r="M126" s="11" t="s">
        <v>41</v>
      </c>
    </row>
    <row r="127" spans="1:13" ht="20.100000000000001" customHeight="1" x14ac:dyDescent="0.25">
      <c r="A127" s="45">
        <f t="shared" si="4"/>
        <v>116</v>
      </c>
      <c r="B127" s="160"/>
      <c r="C127" s="55"/>
      <c r="D127" s="63"/>
      <c r="E127" s="57"/>
      <c r="F127" s="58"/>
      <c r="G127" s="59"/>
      <c r="H127" s="60"/>
      <c r="I127" s="60"/>
      <c r="J127" s="73"/>
      <c r="K127" s="62">
        <f t="shared" si="5"/>
        <v>0</v>
      </c>
      <c r="L127" s="54" t="str">
        <f t="shared" si="3"/>
        <v/>
      </c>
      <c r="M127" s="11" t="s">
        <v>41</v>
      </c>
    </row>
    <row r="128" spans="1:13" ht="20.100000000000001" customHeight="1" x14ac:dyDescent="0.25">
      <c r="A128" s="45">
        <f t="shared" si="4"/>
        <v>117</v>
      </c>
      <c r="B128" s="160"/>
      <c r="C128" s="55"/>
      <c r="D128" s="63"/>
      <c r="E128" s="57"/>
      <c r="F128" s="58"/>
      <c r="G128" s="59"/>
      <c r="H128" s="60"/>
      <c r="I128" s="60"/>
      <c r="J128" s="73"/>
      <c r="K128" s="62">
        <f t="shared" si="5"/>
        <v>0</v>
      </c>
      <c r="L128" s="54" t="str">
        <f t="shared" si="3"/>
        <v/>
      </c>
      <c r="M128" s="11" t="s">
        <v>41</v>
      </c>
    </row>
    <row r="129" spans="1:13" ht="20.100000000000001" customHeight="1" x14ac:dyDescent="0.25">
      <c r="A129" s="45">
        <f t="shared" si="4"/>
        <v>118</v>
      </c>
      <c r="B129" s="160"/>
      <c r="C129" s="55"/>
      <c r="D129" s="63"/>
      <c r="E129" s="57"/>
      <c r="F129" s="58"/>
      <c r="G129" s="59"/>
      <c r="H129" s="60"/>
      <c r="I129" s="60"/>
      <c r="J129" s="73"/>
      <c r="K129" s="62">
        <f t="shared" si="5"/>
        <v>0</v>
      </c>
      <c r="L129" s="54" t="str">
        <f t="shared" si="3"/>
        <v/>
      </c>
      <c r="M129" s="11" t="s">
        <v>41</v>
      </c>
    </row>
    <row r="130" spans="1:13" ht="20.100000000000001" customHeight="1" x14ac:dyDescent="0.25">
      <c r="A130" s="45">
        <f t="shared" si="4"/>
        <v>119</v>
      </c>
      <c r="B130" s="160"/>
      <c r="C130" s="55"/>
      <c r="D130" s="63"/>
      <c r="E130" s="57"/>
      <c r="F130" s="58"/>
      <c r="G130" s="59"/>
      <c r="H130" s="60"/>
      <c r="I130" s="60"/>
      <c r="J130" s="73"/>
      <c r="K130" s="62">
        <f t="shared" si="5"/>
        <v>0</v>
      </c>
      <c r="L130" s="54" t="str">
        <f t="shared" si="3"/>
        <v/>
      </c>
      <c r="M130" s="11" t="s">
        <v>41</v>
      </c>
    </row>
    <row r="131" spans="1:13" ht="20.100000000000001" customHeight="1" x14ac:dyDescent="0.25">
      <c r="A131" s="45">
        <f t="shared" si="4"/>
        <v>120</v>
      </c>
      <c r="B131" s="160"/>
      <c r="C131" s="55"/>
      <c r="D131" s="63"/>
      <c r="E131" s="57"/>
      <c r="F131" s="58"/>
      <c r="G131" s="59"/>
      <c r="H131" s="60"/>
      <c r="I131" s="60"/>
      <c r="J131" s="73"/>
      <c r="K131" s="62">
        <f t="shared" si="5"/>
        <v>0</v>
      </c>
      <c r="L131" s="54" t="str">
        <f t="shared" si="3"/>
        <v/>
      </c>
      <c r="M131" s="11" t="s">
        <v>41</v>
      </c>
    </row>
    <row r="132" spans="1:13" ht="20.100000000000001" customHeight="1" x14ac:dyDescent="0.25">
      <c r="A132" s="45">
        <f t="shared" si="4"/>
        <v>121</v>
      </c>
      <c r="B132" s="160"/>
      <c r="C132" s="55"/>
      <c r="D132" s="63"/>
      <c r="E132" s="57"/>
      <c r="F132" s="58"/>
      <c r="G132" s="59"/>
      <c r="H132" s="60"/>
      <c r="I132" s="60"/>
      <c r="J132" s="73"/>
      <c r="K132" s="62">
        <f t="shared" si="5"/>
        <v>0</v>
      </c>
      <c r="L132" s="54"/>
      <c r="M132" s="11" t="s">
        <v>41</v>
      </c>
    </row>
    <row r="133" spans="1:13" ht="20.100000000000001" customHeight="1" x14ac:dyDescent="0.25">
      <c r="A133" s="45">
        <f t="shared" si="4"/>
        <v>122</v>
      </c>
      <c r="B133" s="160"/>
      <c r="C133" s="55"/>
      <c r="D133" s="63"/>
      <c r="E133" s="57"/>
      <c r="F133" s="58"/>
      <c r="G133" s="59"/>
      <c r="H133" s="60"/>
      <c r="I133" s="60"/>
      <c r="J133" s="73"/>
      <c r="K133" s="62">
        <f t="shared" si="5"/>
        <v>0</v>
      </c>
      <c r="L133" s="54"/>
      <c r="M133" s="11" t="s">
        <v>41</v>
      </c>
    </row>
    <row r="134" spans="1:13" ht="20.100000000000001" customHeight="1" x14ac:dyDescent="0.25">
      <c r="A134" s="45">
        <f t="shared" si="4"/>
        <v>123</v>
      </c>
      <c r="B134" s="160"/>
      <c r="C134" s="55"/>
      <c r="D134" s="63"/>
      <c r="E134" s="57"/>
      <c r="F134" s="58"/>
      <c r="G134" s="59"/>
      <c r="H134" s="60"/>
      <c r="I134" s="60"/>
      <c r="J134" s="73"/>
      <c r="K134" s="62">
        <f t="shared" si="5"/>
        <v>0</v>
      </c>
      <c r="L134" s="54"/>
      <c r="M134" s="11" t="s">
        <v>41</v>
      </c>
    </row>
    <row r="135" spans="1:13" ht="20.100000000000001" customHeight="1" x14ac:dyDescent="0.25">
      <c r="A135" s="45">
        <f t="shared" si="4"/>
        <v>124</v>
      </c>
      <c r="B135" s="160"/>
      <c r="C135" s="55"/>
      <c r="D135" s="63"/>
      <c r="E135" s="57"/>
      <c r="F135" s="58"/>
      <c r="G135" s="59"/>
      <c r="H135" s="60"/>
      <c r="I135" s="60"/>
      <c r="J135" s="73"/>
      <c r="K135" s="62">
        <f t="shared" si="5"/>
        <v>0</v>
      </c>
      <c r="L135" s="54"/>
      <c r="M135" s="11" t="s">
        <v>41</v>
      </c>
    </row>
    <row r="136" spans="1:13" ht="20.100000000000001" customHeight="1" x14ac:dyDescent="0.25">
      <c r="A136" s="45">
        <f t="shared" si="4"/>
        <v>125</v>
      </c>
      <c r="B136" s="160"/>
      <c r="C136" s="55"/>
      <c r="D136" s="63"/>
      <c r="E136" s="57"/>
      <c r="F136" s="58"/>
      <c r="G136" s="59"/>
      <c r="H136" s="60"/>
      <c r="I136" s="60"/>
      <c r="J136" s="73"/>
      <c r="K136" s="62">
        <f t="shared" si="5"/>
        <v>0</v>
      </c>
      <c r="L136" s="54"/>
      <c r="M136" s="11" t="s">
        <v>41</v>
      </c>
    </row>
    <row r="137" spans="1:13" ht="20.100000000000001" customHeight="1" x14ac:dyDescent="0.25">
      <c r="A137" s="45">
        <f t="shared" si="4"/>
        <v>126</v>
      </c>
      <c r="B137" s="160"/>
      <c r="C137" s="55"/>
      <c r="D137" s="63"/>
      <c r="E137" s="57"/>
      <c r="F137" s="58"/>
      <c r="G137" s="59"/>
      <c r="H137" s="60"/>
      <c r="I137" s="60"/>
      <c r="J137" s="73"/>
      <c r="K137" s="62">
        <f t="shared" si="5"/>
        <v>0</v>
      </c>
      <c r="L137" s="54"/>
      <c r="M137" s="11" t="s">
        <v>41</v>
      </c>
    </row>
    <row r="138" spans="1:13" ht="20.100000000000001" customHeight="1" x14ac:dyDescent="0.25">
      <c r="A138" s="45">
        <f t="shared" si="4"/>
        <v>127</v>
      </c>
      <c r="B138" s="160"/>
      <c r="C138" s="55"/>
      <c r="D138" s="63"/>
      <c r="E138" s="57"/>
      <c r="F138" s="58"/>
      <c r="G138" s="59"/>
      <c r="H138" s="60"/>
      <c r="I138" s="60"/>
      <c r="J138" s="73"/>
      <c r="K138" s="62">
        <f t="shared" si="5"/>
        <v>0</v>
      </c>
      <c r="L138" s="54"/>
      <c r="M138" s="11" t="s">
        <v>41</v>
      </c>
    </row>
    <row r="139" spans="1:13" ht="20.100000000000001" customHeight="1" x14ac:dyDescent="0.25">
      <c r="A139" s="45">
        <f t="shared" si="4"/>
        <v>128</v>
      </c>
      <c r="B139" s="160"/>
      <c r="C139" s="55"/>
      <c r="D139" s="63"/>
      <c r="E139" s="57"/>
      <c r="F139" s="58"/>
      <c r="G139" s="59"/>
      <c r="H139" s="60"/>
      <c r="I139" s="60"/>
      <c r="J139" s="73"/>
      <c r="K139" s="62">
        <f t="shared" si="5"/>
        <v>0</v>
      </c>
      <c r="L139" s="54"/>
      <c r="M139" s="11" t="s">
        <v>41</v>
      </c>
    </row>
    <row r="140" spans="1:13" ht="20.100000000000001" customHeight="1" x14ac:dyDescent="0.25">
      <c r="A140" s="45">
        <f t="shared" si="4"/>
        <v>129</v>
      </c>
      <c r="B140" s="160"/>
      <c r="C140" s="55"/>
      <c r="D140" s="63"/>
      <c r="E140" s="57"/>
      <c r="F140" s="58"/>
      <c r="G140" s="59"/>
      <c r="H140" s="60"/>
      <c r="I140" s="60"/>
      <c r="J140" s="73"/>
      <c r="K140" s="62">
        <f t="shared" si="5"/>
        <v>0</v>
      </c>
      <c r="L140" s="54"/>
      <c r="M140" s="11" t="s">
        <v>41</v>
      </c>
    </row>
    <row r="141" spans="1:13" ht="20.100000000000001" customHeight="1" x14ac:dyDescent="0.25">
      <c r="A141" s="45">
        <f t="shared" si="4"/>
        <v>130</v>
      </c>
      <c r="B141" s="160"/>
      <c r="C141" s="55"/>
      <c r="D141" s="63"/>
      <c r="E141" s="57"/>
      <c r="F141" s="58"/>
      <c r="G141" s="59"/>
      <c r="H141" s="60"/>
      <c r="I141" s="60"/>
      <c r="J141" s="73"/>
      <c r="K141" s="62">
        <f t="shared" si="5"/>
        <v>0</v>
      </c>
      <c r="L141" s="54"/>
      <c r="M141" s="11" t="s">
        <v>41</v>
      </c>
    </row>
    <row r="142" spans="1:13" ht="20.100000000000001" customHeight="1" x14ac:dyDescent="0.25">
      <c r="A142" s="45">
        <f t="shared" si="4"/>
        <v>131</v>
      </c>
      <c r="B142" s="160"/>
      <c r="C142" s="55"/>
      <c r="D142" s="63"/>
      <c r="E142" s="57"/>
      <c r="F142" s="58"/>
      <c r="G142" s="59"/>
      <c r="H142" s="60"/>
      <c r="I142" s="60"/>
      <c r="J142" s="73"/>
      <c r="K142" s="62">
        <f t="shared" ref="K142:K151" si="6">SUMIF(B142:B142,"&lt;&gt;PC",H142:I142)</f>
        <v>0</v>
      </c>
      <c r="L142" s="54" t="str">
        <f t="shared" ref="L142:L149" si="7">IF(K142&gt;0,1,"")</f>
        <v/>
      </c>
      <c r="M142" s="11" t="s">
        <v>41</v>
      </c>
    </row>
    <row r="143" spans="1:13" ht="20.100000000000001" customHeight="1" x14ac:dyDescent="0.25">
      <c r="A143" s="45">
        <f t="shared" si="4"/>
        <v>132</v>
      </c>
      <c r="B143" s="160"/>
      <c r="C143" s="55"/>
      <c r="D143" s="63"/>
      <c r="E143" s="57"/>
      <c r="F143" s="58"/>
      <c r="G143" s="59"/>
      <c r="H143" s="60"/>
      <c r="I143" s="60"/>
      <c r="J143" s="73"/>
      <c r="K143" s="62">
        <f t="shared" si="6"/>
        <v>0</v>
      </c>
      <c r="L143" s="54" t="str">
        <f t="shared" si="7"/>
        <v/>
      </c>
      <c r="M143" s="11" t="s">
        <v>41</v>
      </c>
    </row>
    <row r="144" spans="1:13" ht="20.100000000000001" customHeight="1" x14ac:dyDescent="0.25">
      <c r="A144" s="45">
        <f t="shared" si="4"/>
        <v>133</v>
      </c>
      <c r="B144" s="160"/>
      <c r="C144" s="55"/>
      <c r="D144" s="63"/>
      <c r="E144" s="57"/>
      <c r="F144" s="58"/>
      <c r="G144" s="59"/>
      <c r="H144" s="60"/>
      <c r="I144" s="60"/>
      <c r="J144" s="73"/>
      <c r="K144" s="62">
        <f t="shared" si="6"/>
        <v>0</v>
      </c>
      <c r="L144" s="54" t="str">
        <f t="shared" si="7"/>
        <v/>
      </c>
      <c r="M144" s="11" t="s">
        <v>41</v>
      </c>
    </row>
    <row r="145" spans="1:19" ht="20.100000000000001" customHeight="1" x14ac:dyDescent="0.25">
      <c r="A145" s="45">
        <f t="shared" si="4"/>
        <v>134</v>
      </c>
      <c r="B145" s="160"/>
      <c r="C145" s="55"/>
      <c r="D145" s="63"/>
      <c r="E145" s="57"/>
      <c r="F145" s="58"/>
      <c r="G145" s="59"/>
      <c r="H145" s="60"/>
      <c r="I145" s="60"/>
      <c r="J145" s="73"/>
      <c r="K145" s="62">
        <f t="shared" si="6"/>
        <v>0</v>
      </c>
      <c r="L145" s="54" t="str">
        <f t="shared" si="7"/>
        <v/>
      </c>
      <c r="M145" s="11" t="s">
        <v>41</v>
      </c>
    </row>
    <row r="146" spans="1:19" ht="20.100000000000001" customHeight="1" x14ac:dyDescent="0.25">
      <c r="A146" s="45">
        <f t="shared" si="4"/>
        <v>135</v>
      </c>
      <c r="B146" s="160"/>
      <c r="C146" s="55"/>
      <c r="D146" s="63"/>
      <c r="E146" s="57"/>
      <c r="F146" s="58"/>
      <c r="G146" s="59"/>
      <c r="H146" s="60"/>
      <c r="I146" s="60"/>
      <c r="J146" s="73"/>
      <c r="K146" s="62">
        <f t="shared" si="6"/>
        <v>0</v>
      </c>
      <c r="L146" s="54" t="str">
        <f t="shared" si="7"/>
        <v/>
      </c>
      <c r="M146" s="11" t="s">
        <v>41</v>
      </c>
    </row>
    <row r="147" spans="1:19" ht="20.100000000000001" customHeight="1" x14ac:dyDescent="0.25">
      <c r="A147" s="45">
        <f t="shared" si="4"/>
        <v>136</v>
      </c>
      <c r="B147" s="160"/>
      <c r="C147" s="55"/>
      <c r="D147" s="63"/>
      <c r="E147" s="57"/>
      <c r="F147" s="58"/>
      <c r="G147" s="59"/>
      <c r="H147" s="60"/>
      <c r="I147" s="60"/>
      <c r="J147" s="73"/>
      <c r="K147" s="62">
        <f t="shared" si="6"/>
        <v>0</v>
      </c>
      <c r="L147" s="54" t="str">
        <f t="shared" si="7"/>
        <v/>
      </c>
      <c r="M147" s="11" t="s">
        <v>41</v>
      </c>
    </row>
    <row r="148" spans="1:19" ht="20.100000000000001" customHeight="1" x14ac:dyDescent="0.25">
      <c r="A148" s="45">
        <f t="shared" si="4"/>
        <v>137</v>
      </c>
      <c r="B148" s="160"/>
      <c r="C148" s="55"/>
      <c r="D148" s="63"/>
      <c r="E148" s="57"/>
      <c r="F148" s="58"/>
      <c r="G148" s="59"/>
      <c r="H148" s="60"/>
      <c r="I148" s="60"/>
      <c r="J148" s="73"/>
      <c r="K148" s="62">
        <f t="shared" si="6"/>
        <v>0</v>
      </c>
      <c r="L148" s="54" t="str">
        <f t="shared" si="7"/>
        <v/>
      </c>
      <c r="M148" s="11" t="s">
        <v>41</v>
      </c>
    </row>
    <row r="149" spans="1:19" ht="20.100000000000001" customHeight="1" x14ac:dyDescent="0.25">
      <c r="A149" s="45">
        <f t="shared" si="4"/>
        <v>138</v>
      </c>
      <c r="B149" s="160"/>
      <c r="C149" s="55"/>
      <c r="D149" s="63"/>
      <c r="E149" s="57"/>
      <c r="F149" s="58"/>
      <c r="G149" s="59"/>
      <c r="H149" s="60"/>
      <c r="I149" s="60"/>
      <c r="J149" s="73"/>
      <c r="K149" s="62">
        <f t="shared" si="6"/>
        <v>0</v>
      </c>
      <c r="L149" s="54" t="str">
        <f t="shared" si="7"/>
        <v/>
      </c>
      <c r="M149" s="11" t="s">
        <v>41</v>
      </c>
    </row>
    <row r="150" spans="1:19" ht="20.100000000000001" customHeight="1" x14ac:dyDescent="0.25">
      <c r="A150" s="45">
        <f t="shared" si="4"/>
        <v>139</v>
      </c>
      <c r="B150" s="160"/>
      <c r="C150" s="55"/>
      <c r="D150" s="63"/>
      <c r="E150" s="57"/>
      <c r="F150" s="58"/>
      <c r="G150" s="59"/>
      <c r="H150" s="60"/>
      <c r="I150" s="60"/>
      <c r="J150" s="73"/>
      <c r="K150" s="62">
        <f t="shared" si="6"/>
        <v>0</v>
      </c>
      <c r="L150" s="54" t="str">
        <f>IF(K150&gt;0,1,"")</f>
        <v/>
      </c>
      <c r="M150" s="11" t="s">
        <v>41</v>
      </c>
    </row>
    <row r="151" spans="1:19" ht="20.100000000000001" customHeight="1" thickBot="1" x14ac:dyDescent="0.3">
      <c r="A151" s="45">
        <f t="shared" ref="A151" si="8">ROW()-11</f>
        <v>140</v>
      </c>
      <c r="B151" s="160"/>
      <c r="C151" s="55"/>
      <c r="D151" s="63"/>
      <c r="E151" s="57"/>
      <c r="F151" s="58"/>
      <c r="G151" s="59"/>
      <c r="H151" s="60"/>
      <c r="I151" s="60"/>
      <c r="J151" s="61"/>
      <c r="K151" s="62">
        <f t="shared" si="6"/>
        <v>0</v>
      </c>
      <c r="L151" s="54" t="str">
        <f>IF(K151&gt;0,1,"")</f>
        <v/>
      </c>
      <c r="M151" s="11" t="s">
        <v>41</v>
      </c>
    </row>
    <row r="152" spans="1:19" ht="20.100000000000001" customHeight="1" thickBot="1" x14ac:dyDescent="0.3">
      <c r="A152" s="9" t="s">
        <v>4</v>
      </c>
      <c r="C152" s="197"/>
      <c r="D152" s="198"/>
      <c r="E152" s="80"/>
      <c r="F152" s="80"/>
      <c r="G152" s="81"/>
      <c r="H152" s="82"/>
      <c r="I152" s="82"/>
      <c r="J152" s="83"/>
      <c r="K152" s="84">
        <f>SUM(K12:K151)</f>
        <v>2650.42</v>
      </c>
      <c r="L152" s="85">
        <f>SUM(L12:L151)</f>
        <v>15</v>
      </c>
    </row>
    <row r="153" spans="1:19" ht="30" customHeight="1" thickBot="1" x14ac:dyDescent="0.3">
      <c r="A153" s="158" t="s">
        <v>87</v>
      </c>
      <c r="B153" s="202" t="s">
        <v>5</v>
      </c>
      <c r="C153" s="203"/>
      <c r="D153" s="204"/>
      <c r="E153" s="45"/>
      <c r="F153" s="45"/>
      <c r="G153" s="68"/>
      <c r="H153" s="86"/>
      <c r="I153" s="86"/>
      <c r="J153" s="87" t="s">
        <v>55</v>
      </c>
      <c r="K153" s="87" t="s">
        <v>56</v>
      </c>
      <c r="L153" s="88"/>
      <c r="M153" s="88"/>
      <c r="N153" s="89"/>
      <c r="O153" s="90"/>
      <c r="P153" s="90"/>
      <c r="Q153" s="90"/>
      <c r="R153" s="90"/>
    </row>
    <row r="154" spans="1:19" ht="30" customHeight="1" thickBot="1" x14ac:dyDescent="0.3">
      <c r="A154" s="161" t="s">
        <v>88</v>
      </c>
      <c r="B154" s="205" t="s">
        <v>85</v>
      </c>
      <c r="C154" s="206"/>
      <c r="D154" s="207"/>
      <c r="E154" s="91"/>
      <c r="F154" s="91"/>
      <c r="G154" s="91"/>
      <c r="H154" s="199" t="s">
        <v>57</v>
      </c>
      <c r="I154" s="200"/>
      <c r="J154" s="92">
        <f>-G163</f>
        <v>0</v>
      </c>
      <c r="K154" s="93">
        <f>L163</f>
        <v>0</v>
      </c>
      <c r="L154" s="94"/>
      <c r="M154" s="93"/>
    </row>
    <row r="155" spans="1:19" ht="30" customHeight="1" thickBot="1" x14ac:dyDescent="0.3">
      <c r="A155" s="162" t="s">
        <v>89</v>
      </c>
      <c r="B155" s="208" t="s">
        <v>86</v>
      </c>
      <c r="C155" s="209"/>
      <c r="D155" s="210"/>
      <c r="E155" s="95"/>
      <c r="F155" s="201" t="s">
        <v>58</v>
      </c>
      <c r="G155" s="200"/>
      <c r="H155" s="200"/>
      <c r="I155" s="200"/>
      <c r="J155" s="96">
        <f>-G183</f>
        <v>0</v>
      </c>
      <c r="K155" s="97">
        <f>L183</f>
        <v>0</v>
      </c>
      <c r="L155"/>
      <c r="M155" s="97"/>
    </row>
    <row r="156" spans="1:19" ht="30" customHeight="1" thickTop="1" thickBot="1" x14ac:dyDescent="0.3">
      <c r="C156" s="98"/>
      <c r="D156" s="184" t="s">
        <v>1</v>
      </c>
      <c r="E156" s="185"/>
      <c r="F156" s="186"/>
      <c r="G156" s="187">
        <f>K152+J154+J155+K154+K155</f>
        <v>2650.42</v>
      </c>
      <c r="H156" s="188"/>
      <c r="I156" s="99"/>
      <c r="J156" s="100">
        <f>K152+J154+J155</f>
        <v>2650.42</v>
      </c>
      <c r="K156" s="100">
        <f>K152+K154+K155</f>
        <v>2650.42</v>
      </c>
      <c r="L156"/>
    </row>
    <row r="157" spans="1:19" ht="30" customHeight="1" thickTop="1" x14ac:dyDescent="0.25">
      <c r="C157" s="170" t="s">
        <v>57</v>
      </c>
      <c r="D157" s="171"/>
      <c r="E157" s="171"/>
      <c r="F157" s="101"/>
      <c r="G157" s="90"/>
      <c r="I157" s="4"/>
      <c r="J157" s="102"/>
      <c r="K157" s="94"/>
      <c r="L157"/>
      <c r="N157" s="4"/>
    </row>
    <row r="158" spans="1:19" ht="30" customHeight="1" thickBot="1" x14ac:dyDescent="0.3">
      <c r="C158" s="103" t="s">
        <v>59</v>
      </c>
      <c r="D158" s="172" t="s">
        <v>60</v>
      </c>
      <c r="E158" s="173"/>
      <c r="F158" s="104" t="s">
        <v>61</v>
      </c>
      <c r="G158" s="105" t="s">
        <v>62</v>
      </c>
      <c r="H158" s="106" t="s">
        <v>63</v>
      </c>
      <c r="J158" s="107" t="s">
        <v>64</v>
      </c>
      <c r="K158" s="108" t="s">
        <v>65</v>
      </c>
      <c r="L158" s="109" t="s">
        <v>62</v>
      </c>
      <c r="M158" s="110" t="s">
        <v>66</v>
      </c>
      <c r="N158" s="168" t="s">
        <v>67</v>
      </c>
      <c r="O158" s="168"/>
      <c r="P158" s="168"/>
      <c r="Q158" s="168"/>
      <c r="R158" s="168"/>
      <c r="S158" s="168"/>
    </row>
    <row r="159" spans="1:19" ht="30" customHeight="1" thickBot="1" x14ac:dyDescent="0.3">
      <c r="C159" s="112"/>
      <c r="D159" s="174"/>
      <c r="E159" s="175"/>
      <c r="F159" s="113"/>
      <c r="G159" s="114"/>
      <c r="H159" s="115"/>
      <c r="J159" s="116"/>
      <c r="K159" s="117"/>
      <c r="L159" s="118"/>
      <c r="M159" s="119">
        <v>157.19</v>
      </c>
      <c r="N159" s="169"/>
      <c r="O159" s="169"/>
      <c r="P159" s="169"/>
      <c r="Q159" s="169"/>
      <c r="R159" s="169"/>
      <c r="S159" s="169"/>
    </row>
    <row r="160" spans="1:19" ht="30" customHeight="1" thickBot="1" x14ac:dyDescent="0.3">
      <c r="C160" s="121"/>
      <c r="D160" s="176"/>
      <c r="E160" s="177"/>
      <c r="F160" s="113"/>
      <c r="G160" s="122"/>
      <c r="H160" s="123"/>
      <c r="J160" s="124"/>
      <c r="K160" s="125"/>
      <c r="L160" s="126"/>
      <c r="M160" s="119"/>
      <c r="N160" s="168" t="s">
        <v>68</v>
      </c>
      <c r="O160" s="169"/>
      <c r="P160" s="169"/>
      <c r="Q160" s="169"/>
      <c r="R160" s="169"/>
      <c r="S160" s="169"/>
    </row>
    <row r="161" spans="3:19" ht="30" customHeight="1" thickBot="1" x14ac:dyDescent="0.3">
      <c r="C161" s="112"/>
      <c r="D161" s="176"/>
      <c r="E161" s="177"/>
      <c r="F161" s="113"/>
      <c r="G161" s="114"/>
      <c r="H161" s="115"/>
      <c r="J161" s="124"/>
      <c r="K161" s="125"/>
      <c r="L161" s="126"/>
      <c r="M161" s="119"/>
      <c r="N161" s="169"/>
      <c r="O161" s="169"/>
      <c r="P161" s="169"/>
      <c r="Q161" s="169"/>
      <c r="R161" s="169"/>
      <c r="S161" s="169"/>
    </row>
    <row r="162" spans="3:19" ht="30" customHeight="1" thickBot="1" x14ac:dyDescent="0.3">
      <c r="C162" s="127"/>
      <c r="D162" s="176"/>
      <c r="E162" s="177"/>
      <c r="F162" s="128"/>
      <c r="G162" s="114"/>
      <c r="H162" s="115"/>
      <c r="J162" s="124"/>
      <c r="K162" s="125"/>
      <c r="L162" s="126"/>
      <c r="M162" s="119"/>
    </row>
    <row r="163" spans="3:19" ht="30" customHeight="1" x14ac:dyDescent="0.25">
      <c r="C163" s="129"/>
      <c r="D163" s="130"/>
      <c r="E163" s="130"/>
      <c r="F163" s="131" t="s">
        <v>69</v>
      </c>
      <c r="G163" s="92">
        <f>SUM(G158:G162)</f>
        <v>0</v>
      </c>
      <c r="I163" s="130"/>
      <c r="K163" s="132" t="s">
        <v>69</v>
      </c>
      <c r="L163" s="93">
        <f>SUM(L158:L162)</f>
        <v>0</v>
      </c>
    </row>
    <row r="164" spans="3:19" ht="30" customHeight="1" x14ac:dyDescent="0.25">
      <c r="C164" s="178" t="s">
        <v>70</v>
      </c>
      <c r="D164" s="179"/>
      <c r="E164" s="179"/>
      <c r="F164" s="179"/>
      <c r="G164" s="179"/>
      <c r="H164" s="179"/>
      <c r="I164" s="179"/>
      <c r="J164" s="179"/>
      <c r="K164" s="179"/>
      <c r="L164" s="180"/>
    </row>
    <row r="165" spans="3:19" ht="30" customHeight="1" x14ac:dyDescent="0.25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</row>
    <row r="166" spans="3:19" ht="30" customHeight="1" x14ac:dyDescent="0.25">
      <c r="C166" s="133"/>
      <c r="D166" s="19"/>
      <c r="E166" s="19"/>
      <c r="F166" s="19"/>
      <c r="G166" s="19"/>
      <c r="H166" s="19"/>
      <c r="K166" s="94"/>
      <c r="L166"/>
      <c r="N166" s="111"/>
      <c r="O166" s="111"/>
      <c r="P166" s="111"/>
      <c r="Q166" s="111"/>
      <c r="R166" s="111"/>
    </row>
    <row r="167" spans="3:19" ht="30" customHeight="1" x14ac:dyDescent="0.25">
      <c r="C167" s="134" t="s">
        <v>71</v>
      </c>
      <c r="D167" s="65"/>
      <c r="E167" s="130"/>
      <c r="F167" s="130"/>
      <c r="G167" s="65"/>
      <c r="H167" s="135"/>
      <c r="I167" s="136"/>
      <c r="L167"/>
      <c r="N167" s="120"/>
      <c r="O167" s="120"/>
      <c r="P167" s="120"/>
      <c r="Q167" s="120"/>
      <c r="R167" s="120"/>
    </row>
    <row r="168" spans="3:19" ht="30" customHeight="1" thickBot="1" x14ac:dyDescent="0.3">
      <c r="C168" s="181" t="s">
        <v>60</v>
      </c>
      <c r="D168" s="182"/>
      <c r="E168" s="137" t="s">
        <v>72</v>
      </c>
      <c r="F168" s="138" t="s">
        <v>61</v>
      </c>
      <c r="G168" s="138" t="s">
        <v>62</v>
      </c>
      <c r="H168" s="139" t="s">
        <v>63</v>
      </c>
      <c r="J168" s="140" t="s">
        <v>73</v>
      </c>
      <c r="K168" s="141" t="s">
        <v>74</v>
      </c>
      <c r="L168" s="142" t="s">
        <v>62</v>
      </c>
      <c r="M168" s="110" t="s">
        <v>75</v>
      </c>
      <c r="N168" s="168" t="s">
        <v>76</v>
      </c>
      <c r="O168" s="168"/>
      <c r="P168" s="168"/>
      <c r="Q168" s="168"/>
      <c r="R168" s="168"/>
      <c r="S168" s="168"/>
    </row>
    <row r="169" spans="3:19" ht="30" customHeight="1" thickBot="1" x14ac:dyDescent="0.3">
      <c r="C169" s="166"/>
      <c r="D169" s="183"/>
      <c r="E169" s="143"/>
      <c r="F169" s="144"/>
      <c r="G169" s="145"/>
      <c r="H169" s="146"/>
      <c r="J169" s="147"/>
      <c r="K169" s="148"/>
      <c r="L169" s="149"/>
      <c r="M169" s="119"/>
      <c r="N169" s="169"/>
      <c r="O169" s="169"/>
      <c r="P169" s="169"/>
      <c r="Q169" s="169"/>
      <c r="R169" s="169"/>
      <c r="S169" s="169"/>
    </row>
    <row r="170" spans="3:19" ht="30" customHeight="1" thickBot="1" x14ac:dyDescent="0.3">
      <c r="C170" s="166"/>
      <c r="D170" s="167"/>
      <c r="E170" s="150"/>
      <c r="F170" s="151"/>
      <c r="G170" s="152"/>
      <c r="H170" s="153"/>
      <c r="J170" s="147"/>
      <c r="K170" s="148"/>
      <c r="L170" s="149"/>
      <c r="M170" s="119"/>
      <c r="N170" s="168" t="s">
        <v>77</v>
      </c>
      <c r="O170" s="169"/>
      <c r="P170" s="169"/>
      <c r="Q170" s="169"/>
      <c r="R170" s="169"/>
      <c r="S170" s="169"/>
    </row>
    <row r="171" spans="3:19" ht="30" customHeight="1" thickBot="1" x14ac:dyDescent="0.3">
      <c r="C171" s="166"/>
      <c r="D171" s="167"/>
      <c r="E171" s="150"/>
      <c r="F171" s="154"/>
      <c r="G171" s="152"/>
      <c r="H171" s="153"/>
      <c r="J171" s="147"/>
      <c r="K171" s="148"/>
      <c r="L171" s="149"/>
      <c r="M171" s="119"/>
      <c r="N171" s="169"/>
      <c r="O171" s="169"/>
      <c r="P171" s="169"/>
      <c r="Q171" s="169"/>
      <c r="R171" s="169"/>
      <c r="S171" s="169"/>
    </row>
    <row r="172" spans="3:19" ht="30" customHeight="1" x14ac:dyDescent="0.25">
      <c r="C172" s="130"/>
      <c r="D172" s="130"/>
      <c r="F172" s="95" t="s">
        <v>69</v>
      </c>
      <c r="G172" s="96">
        <f>SUM(G169:G171)</f>
        <v>0</v>
      </c>
      <c r="I172" s="130"/>
      <c r="K172" s="155" t="s">
        <v>69</v>
      </c>
      <c r="L172" s="97">
        <f>SUM(L169:L171)</f>
        <v>0</v>
      </c>
      <c r="M172" s="119"/>
    </row>
    <row r="173" spans="3:19" ht="20.100000000000001" customHeight="1" x14ac:dyDescent="0.25">
      <c r="C173" s="130"/>
      <c r="D173" s="130"/>
      <c r="E173" s="130"/>
      <c r="F173" s="130"/>
      <c r="G173" s="45" t="s">
        <v>78</v>
      </c>
      <c r="H173" s="102" t="s">
        <v>79</v>
      </c>
    </row>
    <row r="174" spans="3:19" ht="12.95" customHeight="1" x14ac:dyDescent="0.25">
      <c r="C174" s="94" t="s">
        <v>80</v>
      </c>
      <c r="G174" s="18">
        <v>0</v>
      </c>
      <c r="H174" s="68">
        <v>0</v>
      </c>
    </row>
    <row r="175" spans="3:19" ht="12.95" customHeight="1" x14ac:dyDescent="0.25">
      <c r="C175" s="94" t="s">
        <v>81</v>
      </c>
      <c r="G175" s="18">
        <v>0</v>
      </c>
      <c r="H175" s="68">
        <v>0</v>
      </c>
    </row>
    <row r="176" spans="3:19" ht="12.95" customHeight="1" x14ac:dyDescent="0.25">
      <c r="C176" s="94" t="s">
        <v>82</v>
      </c>
      <c r="G176" s="18">
        <v>0</v>
      </c>
      <c r="H176" s="68">
        <v>0</v>
      </c>
    </row>
    <row r="177" spans="3:8" ht="12.95" customHeight="1" x14ac:dyDescent="0.25">
      <c r="C177" s="94" t="s">
        <v>83</v>
      </c>
      <c r="G177" s="18">
        <v>0</v>
      </c>
      <c r="H177" s="68">
        <v>0</v>
      </c>
    </row>
    <row r="178" spans="3:8" ht="12.95" customHeight="1" x14ac:dyDescent="0.25">
      <c r="C178" s="94" t="s">
        <v>84</v>
      </c>
      <c r="G178" s="18">
        <v>0</v>
      </c>
      <c r="H178" s="68">
        <v>0</v>
      </c>
    </row>
    <row r="179" spans="3:8" ht="12.95" customHeight="1" x14ac:dyDescent="0.25">
      <c r="G179" s="102">
        <v>0</v>
      </c>
      <c r="H179" s="157">
        <v>0</v>
      </c>
    </row>
  </sheetData>
  <mergeCells count="44">
    <mergeCell ref="S3:T3"/>
    <mergeCell ref="B1:C1"/>
    <mergeCell ref="D1:F1"/>
    <mergeCell ref="B2:L2"/>
    <mergeCell ref="S2:T2"/>
    <mergeCell ref="S1:T1"/>
    <mergeCell ref="B7:C7"/>
    <mergeCell ref="K7:L7"/>
    <mergeCell ref="B8:C9"/>
    <mergeCell ref="D8:D9"/>
    <mergeCell ref="E8:E9"/>
    <mergeCell ref="F8:F9"/>
    <mergeCell ref="G8:G9"/>
    <mergeCell ref="H8:H9"/>
    <mergeCell ref="I8:I9"/>
    <mergeCell ref="J8:J9"/>
    <mergeCell ref="D156:F156"/>
    <mergeCell ref="G156:H156"/>
    <mergeCell ref="K8:L9"/>
    <mergeCell ref="B10:C10"/>
    <mergeCell ref="K10:L10"/>
    <mergeCell ref="A11:B11"/>
    <mergeCell ref="E11:F11"/>
    <mergeCell ref="C152:D152"/>
    <mergeCell ref="H154:I154"/>
    <mergeCell ref="F155:I155"/>
    <mergeCell ref="B153:D153"/>
    <mergeCell ref="B154:D154"/>
    <mergeCell ref="B155:D155"/>
    <mergeCell ref="C170:D170"/>
    <mergeCell ref="N170:S171"/>
    <mergeCell ref="C171:D171"/>
    <mergeCell ref="C157:E157"/>
    <mergeCell ref="D158:E158"/>
    <mergeCell ref="N158:S159"/>
    <mergeCell ref="D159:E159"/>
    <mergeCell ref="D160:E160"/>
    <mergeCell ref="N160:S161"/>
    <mergeCell ref="D161:E161"/>
    <mergeCell ref="D162:E162"/>
    <mergeCell ref="C164:L165"/>
    <mergeCell ref="C168:D168"/>
    <mergeCell ref="N168:S169"/>
    <mergeCell ref="C169:D169"/>
  </mergeCells>
  <conditionalFormatting sqref="K1">
    <cfRule type="cellIs" dxfId="31" priority="20" operator="equal">
      <formula>$G$1</formula>
    </cfRule>
    <cfRule type="cellIs" dxfId="30" priority="21" operator="notEqual">
      <formula>$G$1</formula>
    </cfRule>
  </conditionalFormatting>
  <conditionalFormatting sqref="M3:M4">
    <cfRule type="cellIs" dxfId="29" priority="19" operator="equal">
      <formula>$G$182</formula>
    </cfRule>
  </conditionalFormatting>
  <conditionalFormatting sqref="J156">
    <cfRule type="cellIs" dxfId="28" priority="17" operator="lessThan">
      <formula>$K$152</formula>
    </cfRule>
  </conditionalFormatting>
  <conditionalFormatting sqref="K156">
    <cfRule type="cellIs" dxfId="27" priority="15" operator="greaterThan">
      <formula>$K$152</formula>
    </cfRule>
  </conditionalFormatting>
  <conditionalFormatting sqref="K12:K151">
    <cfRule type="cellIs" dxfId="26" priority="14" operator="equal">
      <formula>0</formula>
    </cfRule>
  </conditionalFormatting>
  <conditionalFormatting sqref="J156:K156">
    <cfRule type="cellIs" dxfId="25" priority="16" operator="equal">
      <formula>$K$152</formula>
    </cfRule>
  </conditionalFormatting>
  <conditionalFormatting sqref="K5">
    <cfRule type="cellIs" dxfId="24" priority="13" operator="equal">
      <formula>"PC"</formula>
    </cfRule>
  </conditionalFormatting>
  <conditionalFormatting sqref="A152">
    <cfRule type="cellIs" dxfId="23" priority="12" operator="equal">
      <formula>"PC"</formula>
    </cfRule>
  </conditionalFormatting>
  <conditionalFormatting sqref="R2:R3">
    <cfRule type="cellIs" dxfId="22" priority="6" operator="equal">
      <formula>"PC"</formula>
    </cfRule>
  </conditionalFormatting>
  <conditionalFormatting sqref="R1">
    <cfRule type="cellIs" dxfId="21" priority="5" operator="equal">
      <formula>"PC1"</formula>
    </cfRule>
  </conditionalFormatting>
  <conditionalFormatting sqref="A154:A155">
    <cfRule type="cellIs" dxfId="20" priority="2" operator="equal">
      <formula>"PC"</formula>
    </cfRule>
  </conditionalFormatting>
  <conditionalFormatting sqref="A153">
    <cfRule type="cellIs" dxfId="19" priority="1" operator="equal">
      <formula>"PC1"</formula>
    </cfRule>
  </conditionalFormatting>
  <conditionalFormatting sqref="B12:B151 D12:D151">
    <cfRule type="expression" dxfId="18" priority="3">
      <formula>AND($B12&lt;&gt;"",$B12="PC3")</formula>
    </cfRule>
    <cfRule type="expression" dxfId="17" priority="4">
      <formula>AND($B12&lt;&gt;"",$B12="PC2")</formula>
    </cfRule>
    <cfRule type="expression" dxfId="16" priority="18">
      <formula>AND($B12&lt;&gt;"",$B12="PC1")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secretariat2</dc:creator>
  <cp:lastModifiedBy>Courtin</cp:lastModifiedBy>
  <dcterms:created xsi:type="dcterms:W3CDTF">2023-05-12T14:15:24Z</dcterms:created>
  <dcterms:modified xsi:type="dcterms:W3CDTF">2023-05-15T07:17:30Z</dcterms:modified>
</cp:coreProperties>
</file>