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ine\Desktop\"/>
    </mc:Choice>
  </mc:AlternateContent>
  <xr:revisionPtr revIDLastSave="0" documentId="13_ncr:1_{2379CE23-A9D3-4F42-912C-49E75B12B424}" xr6:coauthVersionLast="45" xr6:coauthVersionMax="45" xr10:uidLastSave="{00000000-0000-0000-0000-000000000000}"/>
  <bookViews>
    <workbookView xWindow="-120" yWindow="-120" windowWidth="20730" windowHeight="11070" xr2:uid="{00000000-000D-0000-FFFF-FFFF00000000}"/>
  </bookViews>
  <sheets>
    <sheet name="Facture TTC" sheetId="9" r:id="rId1"/>
    <sheet name="Calculs" sheetId="11" r:id="rId2"/>
    <sheet name="Données" sheetId="8" r:id="rId3"/>
  </sheets>
  <definedNames>
    <definedName name="Données">Données!$B$2:$E$102</definedName>
  </definedNames>
  <calcPr calcId="191029" fullPrecision="0"/>
</workbook>
</file>

<file path=xl/calcChain.xml><?xml version="1.0" encoding="utf-8"?>
<calcChain xmlns="http://schemas.openxmlformats.org/spreadsheetml/2006/main">
  <c r="B13" i="9" l="1"/>
  <c r="F18" i="9"/>
  <c r="G18" i="9"/>
  <c r="H18" i="9"/>
  <c r="I18" i="9"/>
  <c r="F19" i="9"/>
  <c r="G19" i="9"/>
  <c r="H19" i="9"/>
  <c r="I19" i="9"/>
  <c r="F20" i="9"/>
  <c r="G20" i="9"/>
  <c r="H20" i="9"/>
  <c r="I20" i="9"/>
  <c r="F21" i="9"/>
  <c r="G21" i="9"/>
  <c r="H21" i="9"/>
  <c r="I21" i="9"/>
  <c r="F22" i="9"/>
  <c r="G22" i="9"/>
  <c r="H22" i="9"/>
  <c r="I22" i="9"/>
  <c r="F23" i="9"/>
  <c r="G23" i="9"/>
  <c r="H23" i="9"/>
  <c r="I23" i="9"/>
  <c r="F24" i="9"/>
  <c r="G24" i="9"/>
  <c r="H24" i="9"/>
  <c r="I24" i="9"/>
  <c r="F25" i="9"/>
  <c r="G25" i="9"/>
  <c r="H25" i="9"/>
  <c r="I25" i="9"/>
  <c r="F26" i="9"/>
  <c r="G26" i="9"/>
  <c r="H26" i="9"/>
  <c r="I26" i="9"/>
  <c r="F27" i="9"/>
  <c r="G27" i="9"/>
  <c r="H27" i="9"/>
  <c r="I27" i="9"/>
  <c r="F28" i="9"/>
  <c r="G28" i="9"/>
  <c r="H28" i="9"/>
  <c r="I28" i="9"/>
  <c r="F29" i="9"/>
  <c r="G29" i="9"/>
  <c r="H29" i="9"/>
  <c r="I29" i="9"/>
  <c r="F30" i="9"/>
  <c r="G30" i="9"/>
  <c r="H30" i="9"/>
  <c r="I30" i="9"/>
  <c r="F31" i="9"/>
  <c r="G31" i="9"/>
  <c r="H31" i="9"/>
  <c r="I31" i="9"/>
  <c r="F32" i="9"/>
  <c r="G32" i="9"/>
  <c r="H32" i="9"/>
  <c r="I32" i="9"/>
  <c r="F33" i="9"/>
  <c r="G33" i="9"/>
  <c r="H33" i="9"/>
  <c r="I33" i="9"/>
  <c r="F34" i="9"/>
  <c r="G34" i="9"/>
  <c r="H34" i="9"/>
  <c r="I34" i="9"/>
  <c r="F38" i="9"/>
  <c r="D39" i="9"/>
  <c r="F39" i="9"/>
  <c r="F40" i="9" s="1"/>
  <c r="B46" i="9"/>
  <c r="B47" i="9"/>
  <c r="B50" i="9"/>
  <c r="H41" i="9" l="1"/>
  <c r="G41" i="9"/>
  <c r="I41" i="9"/>
  <c r="F42" i="9" l="1"/>
  <c r="F43" i="9" s="1"/>
  <c r="C13" i="9" l="1"/>
  <c r="A3" i="11"/>
  <c r="B3" i="11" l="1"/>
  <c r="G5" i="11"/>
  <c r="D3" i="11" l="1"/>
  <c r="C3" i="11"/>
  <c r="E3" i="11"/>
  <c r="A4" i="11"/>
  <c r="F3" i="11" l="1"/>
  <c r="B4" i="11"/>
  <c r="A5" i="11" s="1"/>
  <c r="G6" i="11" l="1"/>
  <c r="B5" i="11"/>
  <c r="A6" i="11" s="1"/>
  <c r="B6" i="11" s="1"/>
  <c r="C4" i="11"/>
  <c r="E4" i="11"/>
  <c r="D4" i="11"/>
  <c r="F4" i="11" l="1"/>
  <c r="C9" i="11"/>
  <c r="C47" i="9" s="1"/>
  <c r="E6" i="11"/>
  <c r="F6" i="11" s="1"/>
  <c r="G3" i="11"/>
  <c r="G4" i="11"/>
  <c r="D6" i="11"/>
  <c r="C6" i="11"/>
  <c r="C5" i="11"/>
  <c r="E5" i="11"/>
  <c r="F5" i="11" s="1"/>
  <c r="D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 WILLARD</author>
  </authors>
  <commentList>
    <comment ref="G1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Marc WILLARD: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ENTRER DATE
JJ/MM/AA</t>
        </r>
      </text>
    </comment>
    <comment ref="E3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Marc WILLARD: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ENTRER TAUX REMISE</t>
        </r>
      </text>
    </comment>
  </commentList>
</comments>
</file>

<file path=xl/sharedStrings.xml><?xml version="1.0" encoding="utf-8"?>
<sst xmlns="http://schemas.openxmlformats.org/spreadsheetml/2006/main" count="142" uniqueCount="137">
  <si>
    <t>Membre d'une A.G.A. - Les chèques sont acceptés</t>
  </si>
  <si>
    <t xml:space="preserve">Les factures sont payables à 30 jours sans escompte en cas de paiement anticipé </t>
  </si>
  <si>
    <t>mille</t>
  </si>
  <si>
    <t>vingts</t>
  </si>
  <si>
    <t>quatre-vingt</t>
  </si>
  <si>
    <t>centime</t>
  </si>
  <si>
    <t>et</t>
  </si>
  <si>
    <t>s</t>
  </si>
  <si>
    <t>cents</t>
  </si>
  <si>
    <t>FACTURE TTC</t>
  </si>
  <si>
    <t>NET TTC</t>
  </si>
  <si>
    <t>Désignation</t>
  </si>
  <si>
    <t>Q</t>
  </si>
  <si>
    <t>TVA/Tx</t>
  </si>
  <si>
    <t>NET HT</t>
  </si>
  <si>
    <t>VENTILATION TVA</t>
  </si>
  <si>
    <t>TOTAL TVA</t>
  </si>
  <si>
    <t xml:space="preserve"> </t>
  </si>
  <si>
    <t>un</t>
  </si>
  <si>
    <t>deux</t>
  </si>
  <si>
    <t>trois</t>
  </si>
  <si>
    <t>quatre</t>
  </si>
  <si>
    <t>cinq</t>
  </si>
  <si>
    <t>six</t>
  </si>
  <si>
    <t>sept</t>
  </si>
  <si>
    <t>huit</t>
  </si>
  <si>
    <t>neuf</t>
  </si>
  <si>
    <t>dix</t>
  </si>
  <si>
    <t>onze</t>
  </si>
  <si>
    <t>douze</t>
  </si>
  <si>
    <t>treize</t>
  </si>
  <si>
    <t>quatorze</t>
  </si>
  <si>
    <t>quinze</t>
  </si>
  <si>
    <t>seize</t>
  </si>
  <si>
    <t>dix-sept</t>
  </si>
  <si>
    <t>dix-huit</t>
  </si>
  <si>
    <t>dix-neuf</t>
  </si>
  <si>
    <t>vingt</t>
  </si>
  <si>
    <t>vingt et un</t>
  </si>
  <si>
    <t>vingt-deux</t>
  </si>
  <si>
    <t>vingt-trois</t>
  </si>
  <si>
    <t>vingt-quatre</t>
  </si>
  <si>
    <t>vingt-cinq</t>
  </si>
  <si>
    <t>vingt-six</t>
  </si>
  <si>
    <t>vingt-sept</t>
  </si>
  <si>
    <t>vingt-huit</t>
  </si>
  <si>
    <t>vingt-neuf</t>
  </si>
  <si>
    <t>trente</t>
  </si>
  <si>
    <t>trente et un</t>
  </si>
  <si>
    <t>trente-deux</t>
  </si>
  <si>
    <t>trente-trois</t>
  </si>
  <si>
    <t>trente-quatre</t>
  </si>
  <si>
    <t>trente-cinq</t>
  </si>
  <si>
    <t>trente-six</t>
  </si>
  <si>
    <t>trente-huit</t>
  </si>
  <si>
    <t>trente-neuf</t>
  </si>
  <si>
    <t>quarante et un</t>
  </si>
  <si>
    <t xml:space="preserve">quarante-deux </t>
  </si>
  <si>
    <t>quarante-trois</t>
  </si>
  <si>
    <t>quarante-quatre</t>
  </si>
  <si>
    <t>quarante-cinq</t>
  </si>
  <si>
    <t>quarante-six</t>
  </si>
  <si>
    <t>quarante-sept</t>
  </si>
  <si>
    <t>quarante-huit</t>
  </si>
  <si>
    <t>quarante-neuf</t>
  </si>
  <si>
    <t xml:space="preserve">cinquante </t>
  </si>
  <si>
    <t>cinquante et un</t>
  </si>
  <si>
    <t>cinquante-deux</t>
  </si>
  <si>
    <t>cinquante-quatre</t>
  </si>
  <si>
    <t>cinquante-cinq</t>
  </si>
  <si>
    <t>cinquante-six</t>
  </si>
  <si>
    <t>cinquante-sept</t>
  </si>
  <si>
    <t>cinquante-huit</t>
  </si>
  <si>
    <t>cinquante-neuf</t>
  </si>
  <si>
    <t>soixante</t>
  </si>
  <si>
    <t>soixante et un</t>
  </si>
  <si>
    <t>soixante-deux</t>
  </si>
  <si>
    <t>soixante-trois</t>
  </si>
  <si>
    <t>soixante-quatre</t>
  </si>
  <si>
    <t>soixante-cinq</t>
  </si>
  <si>
    <t>soixante-six</t>
  </si>
  <si>
    <t>soixante-sept</t>
  </si>
  <si>
    <t>soixante-huit</t>
  </si>
  <si>
    <t>soixante-neuf</t>
  </si>
  <si>
    <t>soixante-dix</t>
  </si>
  <si>
    <t>soixante et onze</t>
  </si>
  <si>
    <t>soixante-douze</t>
  </si>
  <si>
    <t>soixante-treize</t>
  </si>
  <si>
    <t>soixante-quatorze</t>
  </si>
  <si>
    <t>soixante-quinze</t>
  </si>
  <si>
    <t>soixante-seize</t>
  </si>
  <si>
    <t>soixante-dix-sept</t>
  </si>
  <si>
    <t>soixante-dix-huit</t>
  </si>
  <si>
    <t>soixante-dix-neuf</t>
  </si>
  <si>
    <t>quatre-vingts</t>
  </si>
  <si>
    <t>quatre-vingt-un</t>
  </si>
  <si>
    <t>quatre-vingt-deux</t>
  </si>
  <si>
    <t>quatre-vingt-trois</t>
  </si>
  <si>
    <t>quatre-vingt-quatre</t>
  </si>
  <si>
    <t>quatre-vingt-cinq</t>
  </si>
  <si>
    <t>quatre-vingt-six</t>
  </si>
  <si>
    <t>quatre-vingt-sept</t>
  </si>
  <si>
    <t>quatre-vingt-huit</t>
  </si>
  <si>
    <t>quatre-vingt-neuf</t>
  </si>
  <si>
    <t>quatre-vingt-dix</t>
  </si>
  <si>
    <t>quatre-vingt-onze</t>
  </si>
  <si>
    <t>quatre-vingt-douze</t>
  </si>
  <si>
    <t>quatre-vingt-treize</t>
  </si>
  <si>
    <t>quatre-vingt-quatorze</t>
  </si>
  <si>
    <t>quatre-vingt-quinze</t>
  </si>
  <si>
    <t>quatre-vingt-seize</t>
  </si>
  <si>
    <t>quatre-vingt-dix-sept</t>
  </si>
  <si>
    <t>quatre-vingt-dix-huit</t>
  </si>
  <si>
    <t>quatre-vingt-dix-neuf</t>
  </si>
  <si>
    <t>cent</t>
  </si>
  <si>
    <t>quarante</t>
  </si>
  <si>
    <t>cinquante-trois</t>
  </si>
  <si>
    <t>CODE</t>
  </si>
  <si>
    <t>TAUX TVA</t>
  </si>
  <si>
    <t>TVA 1</t>
  </si>
  <si>
    <t>TVA 2</t>
  </si>
  <si>
    <t>TVA 3</t>
  </si>
  <si>
    <t>euros</t>
  </si>
  <si>
    <t>PUHT</t>
  </si>
  <si>
    <t>Ligne HT</t>
  </si>
  <si>
    <t>BRUT HT</t>
  </si>
  <si>
    <t>centimes</t>
  </si>
  <si>
    <t>trente-sept</t>
  </si>
  <si>
    <t>Société Tartempion</t>
  </si>
  <si>
    <t>15 av de la Liberté - 99999 Trifouilly-les-Oies</t>
  </si>
  <si>
    <t>Tél 12-34-56-78</t>
  </si>
  <si>
    <t>Tartempion@orange.fr</t>
  </si>
  <si>
    <t>SARL au capital de 8000 euros</t>
  </si>
  <si>
    <t>RCS Tulle 12345678912345</t>
  </si>
  <si>
    <t>TVA FR 1234567891234567           BNP Tulle 12345 12345 12345678912 12</t>
  </si>
  <si>
    <t>Trifouilly, le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</si>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</sst>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F&quot;_-;\-* #,##0.00\ &quot;F&quot;_-;_-* &quot;-&quot;??\ &quot;F&quot;_-;_-@_-"/>
    <numFmt numFmtId="165" formatCode="d\ mmmm\ yyyy"/>
    <numFmt numFmtId="166" formatCode="#,##0_ ;\-#,##0\ "/>
    <numFmt numFmtId="167" formatCode="d\ mm\ yy"/>
    <numFmt numFmtId="168" formatCode="_-* #,##0.00\ [$€-1]_-;\-* #,##0.00\ [$€-1]_-;_-* &quot;-&quot;??\ [$€-1]_-;_-@_-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49" fontId="0" fillId="0" borderId="0" xfId="0" applyNumberFormat="1"/>
    <xf numFmtId="0" fontId="0" fillId="0" borderId="1" xfId="0" applyBorder="1"/>
    <xf numFmtId="0" fontId="4" fillId="0" borderId="0" xfId="0" applyFont="1" applyFill="1" applyBorder="1"/>
    <xf numFmtId="0" fontId="0" fillId="0" borderId="2" xfId="0" applyBorder="1"/>
    <xf numFmtId="0" fontId="0" fillId="0" borderId="3" xfId="0" applyBorder="1"/>
    <xf numFmtId="0" fontId="4" fillId="0" borderId="2" xfId="0" applyFont="1" applyFill="1" applyBorder="1"/>
    <xf numFmtId="0" fontId="0" fillId="0" borderId="0" xfId="0" applyBorder="1"/>
    <xf numFmtId="0" fontId="5" fillId="0" borderId="0" xfId="0" applyFont="1"/>
    <xf numFmtId="164" fontId="3" fillId="0" borderId="0" xfId="0" applyNumberFormat="1" applyFont="1" applyFill="1" applyBorder="1"/>
    <xf numFmtId="164" fontId="0" fillId="0" borderId="0" xfId="0" applyNumberFormat="1" applyBorder="1"/>
    <xf numFmtId="164" fontId="0" fillId="0" borderId="0" xfId="0" applyNumberFormat="1"/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Fill="1" applyBorder="1"/>
    <xf numFmtId="164" fontId="2" fillId="0" borderId="0" xfId="0" applyNumberFormat="1" applyFont="1"/>
    <xf numFmtId="10" fontId="0" fillId="0" borderId="0" xfId="0" applyNumberFormat="1"/>
    <xf numFmtId="49" fontId="2" fillId="0" borderId="0" xfId="0" applyNumberFormat="1" applyFont="1"/>
    <xf numFmtId="10" fontId="4" fillId="0" borderId="0" xfId="0" applyNumberFormat="1" applyFont="1" applyFill="1" applyBorder="1"/>
    <xf numFmtId="10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0" fillId="2" borderId="0" xfId="0" applyNumberFormat="1" applyFill="1"/>
    <xf numFmtId="0" fontId="6" fillId="2" borderId="4" xfId="0" applyNumberFormat="1" applyFont="1" applyFill="1" applyBorder="1"/>
    <xf numFmtId="0" fontId="6" fillId="2" borderId="5" xfId="0" applyNumberFormat="1" applyFont="1" applyFill="1" applyBorder="1"/>
    <xf numFmtId="0" fontId="6" fillId="2" borderId="6" xfId="0" applyNumberFormat="1" applyFont="1" applyFill="1" applyBorder="1"/>
    <xf numFmtId="0" fontId="2" fillId="0" borderId="0" xfId="0" applyFont="1"/>
    <xf numFmtId="0" fontId="5" fillId="0" borderId="0" xfId="0" applyFont="1" applyAlignment="1">
      <alignment horizontal="right"/>
    </xf>
    <xf numFmtId="0" fontId="6" fillId="2" borderId="7" xfId="0" applyNumberFormat="1" applyFont="1" applyFill="1" applyBorder="1"/>
    <xf numFmtId="0" fontId="6" fillId="2" borderId="8" xfId="0" applyNumberFormat="1" applyFont="1" applyFill="1" applyBorder="1"/>
    <xf numFmtId="0" fontId="0" fillId="2" borderId="8" xfId="0" applyNumberFormat="1" applyFill="1" applyBorder="1"/>
    <xf numFmtId="0" fontId="6" fillId="2" borderId="9" xfId="0" applyNumberFormat="1" applyFont="1" applyFill="1" applyBorder="1"/>
    <xf numFmtId="2" fontId="7" fillId="2" borderId="0" xfId="0" applyNumberFormat="1" applyFont="1" applyFill="1"/>
    <xf numFmtId="1" fontId="7" fillId="2" borderId="0" xfId="0" applyNumberFormat="1" applyFont="1" applyFill="1" applyProtection="1">
      <protection locked="0"/>
    </xf>
    <xf numFmtId="0" fontId="7" fillId="2" borderId="0" xfId="0" applyNumberFormat="1" applyFont="1" applyFill="1"/>
    <xf numFmtId="1" fontId="7" fillId="2" borderId="0" xfId="0" applyNumberFormat="1" applyFont="1" applyFill="1"/>
    <xf numFmtId="0" fontId="8" fillId="3" borderId="0" xfId="0" applyNumberFormat="1" applyFont="1" applyFill="1"/>
    <xf numFmtId="0" fontId="7" fillId="3" borderId="0" xfId="0" applyNumberFormat="1" applyFont="1" applyFill="1"/>
    <xf numFmtId="0" fontId="2" fillId="2" borderId="0" xfId="0" applyNumberFormat="1" applyFont="1" applyFill="1"/>
    <xf numFmtId="165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49" fontId="2" fillId="4" borderId="0" xfId="0" applyNumberFormat="1" applyFont="1" applyFill="1" applyAlignment="1" applyProtection="1">
      <alignment horizontal="left"/>
      <protection locked="0"/>
    </xf>
    <xf numFmtId="49" fontId="2" fillId="4" borderId="0" xfId="0" applyNumberFormat="1" applyFont="1" applyFill="1" applyProtection="1">
      <protection locked="0"/>
    </xf>
    <xf numFmtId="164" fontId="0" fillId="0" borderId="0" xfId="0" applyNumberFormat="1" applyFill="1" applyBorder="1" applyAlignment="1" applyProtection="1">
      <protection locked="0"/>
    </xf>
    <xf numFmtId="10" fontId="0" fillId="0" borderId="0" xfId="0" applyNumberFormat="1" applyFill="1" applyBorder="1" applyAlignment="1"/>
    <xf numFmtId="164" fontId="0" fillId="0" borderId="0" xfId="0" applyNumberFormat="1" applyFill="1" applyBorder="1" applyAlignment="1"/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167" fontId="2" fillId="4" borderId="0" xfId="0" applyNumberFormat="1" applyFont="1" applyFill="1" applyAlignment="1" applyProtection="1">
      <alignment horizontal="left"/>
      <protection locked="0"/>
    </xf>
    <xf numFmtId="164" fontId="14" fillId="0" borderId="0" xfId="0" applyNumberFormat="1" applyFont="1" applyFill="1" applyBorder="1" applyAlignment="1" applyProtection="1">
      <alignment horizontal="left"/>
      <protection locked="0"/>
    </xf>
    <xf numFmtId="164" fontId="13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left"/>
    </xf>
    <xf numFmtId="10" fontId="0" fillId="0" borderId="10" xfId="0" applyNumberFormat="1" applyFill="1" applyBorder="1" applyAlignment="1"/>
    <xf numFmtId="166" fontId="0" fillId="0" borderId="10" xfId="0" applyNumberFormat="1" applyFill="1" applyBorder="1" applyAlignment="1" applyProtection="1">
      <protection locked="0"/>
    </xf>
    <xf numFmtId="164" fontId="13" fillId="0" borderId="11" xfId="0" applyNumberFormat="1" applyFont="1" applyFill="1" applyBorder="1" applyAlignment="1" applyProtection="1">
      <alignment horizontal="center"/>
      <protection locked="0"/>
    </xf>
    <xf numFmtId="164" fontId="13" fillId="0" borderId="11" xfId="0" applyNumberFormat="1" applyFont="1" applyFill="1" applyBorder="1" applyAlignment="1" applyProtection="1">
      <alignment horizontal="right"/>
      <protection locked="0"/>
    </xf>
    <xf numFmtId="164" fontId="13" fillId="0" borderId="12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 horizontal="left"/>
      <protection locked="0"/>
    </xf>
    <xf numFmtId="164" fontId="13" fillId="0" borderId="14" xfId="0" applyNumberFormat="1" applyFont="1" applyFill="1" applyBorder="1" applyAlignment="1" applyProtection="1">
      <alignment horizontal="center"/>
      <protection locked="0"/>
    </xf>
    <xf numFmtId="10" fontId="0" fillId="0" borderId="15" xfId="0" applyNumberFormat="1" applyFill="1" applyBorder="1" applyAlignment="1"/>
    <xf numFmtId="49" fontId="0" fillId="0" borderId="16" xfId="0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0" fillId="0" borderId="17" xfId="0" applyNumberFormat="1" applyFill="1" applyBorder="1" applyAlignment="1"/>
    <xf numFmtId="164" fontId="4" fillId="0" borderId="0" xfId="0" applyNumberFormat="1" applyFont="1" applyBorder="1"/>
    <xf numFmtId="0" fontId="4" fillId="0" borderId="0" xfId="0" applyFont="1" applyBorder="1"/>
    <xf numFmtId="164" fontId="2" fillId="0" borderId="16" xfId="0" applyNumberFormat="1" applyFont="1" applyBorder="1"/>
    <xf numFmtId="0" fontId="2" fillId="4" borderId="15" xfId="0" applyFont="1" applyFill="1" applyBorder="1" applyAlignment="1" applyProtection="1">
      <alignment horizontal="right"/>
      <protection locked="0"/>
    </xf>
    <xf numFmtId="1" fontId="4" fillId="0" borderId="13" xfId="0" applyNumberFormat="1" applyFont="1" applyBorder="1" applyAlignment="1">
      <alignment horizontal="right"/>
    </xf>
    <xf numFmtId="10" fontId="4" fillId="0" borderId="18" xfId="0" applyNumberFormat="1" applyFont="1" applyBorder="1" applyAlignment="1">
      <alignment horizontal="left"/>
    </xf>
    <xf numFmtId="1" fontId="4" fillId="0" borderId="16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left"/>
    </xf>
    <xf numFmtId="164" fontId="4" fillId="0" borderId="17" xfId="0" applyNumberFormat="1" applyFont="1" applyBorder="1"/>
    <xf numFmtId="164" fontId="2" fillId="0" borderId="0" xfId="0" applyNumberFormat="1" applyFont="1" applyFill="1" applyBorder="1"/>
    <xf numFmtId="164" fontId="3" fillId="0" borderId="20" xfId="0" applyNumberFormat="1" applyFont="1" applyFill="1" applyBorder="1"/>
    <xf numFmtId="164" fontId="15" fillId="0" borderId="21" xfId="0" applyNumberFormat="1" applyFont="1" applyBorder="1"/>
    <xf numFmtId="0" fontId="15" fillId="0" borderId="21" xfId="0" applyFont="1" applyBorder="1"/>
    <xf numFmtId="164" fontId="3" fillId="0" borderId="22" xfId="0" applyNumberFormat="1" applyFont="1" applyFill="1" applyBorder="1"/>
    <xf numFmtId="164" fontId="15" fillId="0" borderId="0" xfId="0" applyNumberFormat="1" applyFont="1" applyBorder="1"/>
    <xf numFmtId="0" fontId="15" fillId="0" borderId="0" xfId="0" applyFont="1" applyBorder="1"/>
    <xf numFmtId="164" fontId="15" fillId="0" borderId="23" xfId="0" applyNumberFormat="1" applyFont="1" applyBorder="1"/>
    <xf numFmtId="0" fontId="15" fillId="0" borderId="23" xfId="0" applyFont="1" applyBorder="1"/>
    <xf numFmtId="0" fontId="2" fillId="0" borderId="0" xfId="0" applyFont="1" applyAlignment="1">
      <alignment horizontal="right"/>
    </xf>
    <xf numFmtId="168" fontId="0" fillId="0" borderId="10" xfId="0" applyNumberFormat="1" applyFill="1" applyBorder="1" applyAlignment="1"/>
    <xf numFmtId="168" fontId="0" fillId="0" borderId="18" xfId="0" applyNumberFormat="1" applyFill="1" applyBorder="1" applyAlignment="1"/>
    <xf numFmtId="168" fontId="0" fillId="0" borderId="15" xfId="0" applyNumberFormat="1" applyFill="1" applyBorder="1" applyAlignment="1"/>
    <xf numFmtId="168" fontId="0" fillId="0" borderId="19" xfId="0" applyNumberFormat="1" applyFill="1" applyBorder="1" applyAlignment="1"/>
    <xf numFmtId="168" fontId="0" fillId="0" borderId="14" xfId="0" applyNumberFormat="1" applyFill="1" applyBorder="1" applyAlignment="1"/>
    <xf numFmtId="168" fontId="2" fillId="0" borderId="19" xfId="0" applyNumberFormat="1" applyFont="1" applyBorder="1"/>
    <xf numFmtId="168" fontId="4" fillId="0" borderId="24" xfId="0" applyNumberFormat="1" applyFont="1" applyBorder="1"/>
    <xf numFmtId="168" fontId="4" fillId="0" borderId="25" xfId="0" applyNumberFormat="1" applyFont="1" applyBorder="1"/>
    <xf numFmtId="168" fontId="4" fillId="0" borderId="26" xfId="0" applyNumberFormat="1" applyFont="1" applyBorder="1"/>
    <xf numFmtId="168" fontId="2" fillId="0" borderId="27" xfId="0" applyNumberFormat="1" applyFont="1" applyBorder="1"/>
    <xf numFmtId="0" fontId="3" fillId="0" borderId="28" xfId="0" applyNumberFormat="1" applyFont="1" applyFill="1" applyBorder="1"/>
    <xf numFmtId="166" fontId="0" fillId="0" borderId="15" xfId="0" applyNumberFormat="1" applyFill="1" applyBorder="1" applyAlignment="1" applyProtection="1">
      <protection locked="0"/>
    </xf>
    <xf numFmtId="0" fontId="16" fillId="0" borderId="29" xfId="0" applyFont="1" applyBorder="1" applyAlignment="1">
      <alignment horizontal="left"/>
    </xf>
    <xf numFmtId="0" fontId="0" fillId="0" borderId="30" xfId="0" applyBorder="1"/>
    <xf numFmtId="49" fontId="17" fillId="0" borderId="31" xfId="0" applyNumberFormat="1" applyFont="1" applyFill="1" applyBorder="1"/>
    <xf numFmtId="0" fontId="0" fillId="0" borderId="31" xfId="0" applyBorder="1"/>
    <xf numFmtId="164" fontId="17" fillId="0" borderId="31" xfId="0" applyNumberFormat="1" applyFont="1" applyFill="1" applyBorder="1" applyAlignment="1">
      <alignment horizontal="left"/>
    </xf>
    <xf numFmtId="10" fontId="0" fillId="0" borderId="0" xfId="0" applyNumberFormat="1" applyBorder="1"/>
    <xf numFmtId="0" fontId="18" fillId="0" borderId="29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164" fontId="0" fillId="0" borderId="34" xfId="0" applyNumberFormat="1" applyBorder="1"/>
    <xf numFmtId="0" fontId="0" fillId="0" borderId="35" xfId="0" applyBorder="1"/>
    <xf numFmtId="0" fontId="0" fillId="0" borderId="33" xfId="0" applyBorder="1"/>
    <xf numFmtId="0" fontId="0" fillId="0" borderId="36" xfId="0" applyBorder="1"/>
    <xf numFmtId="164" fontId="1" fillId="0" borderId="31" xfId="1" applyNumberFormat="1" applyFill="1" applyBorder="1" applyAlignment="1" applyProtection="1">
      <alignment horizontal="left"/>
    </xf>
    <xf numFmtId="164" fontId="4" fillId="0" borderId="41" xfId="0" applyNumberFormat="1" applyFont="1" applyBorder="1"/>
    <xf numFmtId="0" fontId="16" fillId="0" borderId="29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18" fillId="0" borderId="35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165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167" fontId="2" fillId="4" borderId="0" xfId="0" applyNumberFormat="1" applyFont="1" applyFill="1" applyAlignment="1" applyProtection="1">
      <alignment horizontal="left"/>
      <protection locked="0"/>
    </xf>
    <xf numFmtId="164" fontId="13" fillId="0" borderId="37" xfId="0" applyNumberFormat="1" applyFont="1" applyFill="1" applyBorder="1" applyAlignment="1" applyProtection="1">
      <alignment horizontal="center"/>
      <protection locked="0"/>
    </xf>
    <xf numFmtId="164" fontId="13" fillId="0" borderId="38" xfId="0" applyNumberFormat="1" applyFont="1" applyFill="1" applyBorder="1" applyAlignment="1" applyProtection="1">
      <alignment horizontal="center"/>
      <protection locked="0"/>
    </xf>
    <xf numFmtId="164" fontId="13" fillId="0" borderId="39" xfId="0" applyNumberFormat="1" applyFont="1" applyFill="1" applyBorder="1" applyAlignment="1" applyProtection="1">
      <alignment horizontal="center"/>
      <protection locked="0"/>
    </xf>
    <xf numFmtId="164" fontId="13" fillId="0" borderId="25" xfId="0" applyNumberFormat="1" applyFont="1" applyFill="1" applyBorder="1" applyAlignment="1" applyProtection="1">
      <alignment horizontal="center"/>
      <protection locked="0"/>
    </xf>
    <xf numFmtId="164" fontId="13" fillId="0" borderId="40" xfId="0" applyNumberFormat="1" applyFont="1" applyFill="1" applyBorder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0</xdr:row>
      <xdr:rowOff>152400</xdr:rowOff>
    </xdr:from>
    <xdr:to>
      <xdr:col>8</xdr:col>
      <xdr:colOff>400050</xdr:colOff>
      <xdr:row>5</xdr:row>
      <xdr:rowOff>0</xdr:rowOff>
    </xdr:to>
    <xdr:pic>
      <xdr:nvPicPr>
        <xdr:cNvPr id="4107" name="Picture 1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91175" y="152400"/>
          <a:ext cx="800100" cy="857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rtempion@orange.f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topLeftCell="A10" workbookViewId="0">
      <selection activeCell="D21" sqref="D21"/>
    </sheetView>
  </sheetViews>
  <sheetFormatPr baseColWidth="10" defaultRowHeight="12.75" x14ac:dyDescent="0.2"/>
  <cols>
    <col min="1" max="1" width="8" style="1" customWidth="1"/>
    <col min="2" max="2" width="29.140625" customWidth="1"/>
    <col min="3" max="3" width="7.42578125" style="15" customWidth="1"/>
    <col min="4" max="4" width="10.85546875" style="11" customWidth="1"/>
    <col min="5" max="5" width="6.5703125" customWidth="1"/>
    <col min="6" max="6" width="11" style="11" customWidth="1"/>
    <col min="7" max="7" width="8.42578125" style="11" bestFit="1" customWidth="1"/>
    <col min="8" max="9" width="8.42578125" customWidth="1"/>
  </cols>
  <sheetData>
    <row r="1" spans="1:9" ht="19.5" x14ac:dyDescent="0.25">
      <c r="A1" s="112" t="s">
        <v>128</v>
      </c>
      <c r="B1" s="113"/>
      <c r="C1" s="113"/>
      <c r="D1" s="113"/>
      <c r="E1" s="113"/>
      <c r="F1" s="113"/>
      <c r="G1" s="113"/>
      <c r="H1" s="95"/>
      <c r="I1" s="96"/>
    </row>
    <row r="2" spans="1:9" ht="15" x14ac:dyDescent="0.2">
      <c r="A2" s="97" t="s">
        <v>129</v>
      </c>
      <c r="B2" s="3"/>
      <c r="C2" s="17"/>
      <c r="D2" s="10"/>
      <c r="E2" s="3"/>
      <c r="F2" s="13"/>
      <c r="G2" s="10"/>
      <c r="H2" s="98"/>
      <c r="I2" s="108"/>
    </row>
    <row r="3" spans="1:9" ht="15.75" x14ac:dyDescent="0.25">
      <c r="A3" s="99" t="s">
        <v>130</v>
      </c>
      <c r="B3" s="3"/>
      <c r="C3" s="100"/>
      <c r="D3" s="9"/>
      <c r="E3" s="3"/>
      <c r="F3" s="13"/>
      <c r="G3" s="10"/>
      <c r="H3" s="98"/>
      <c r="I3" s="108"/>
    </row>
    <row r="4" spans="1:9" ht="16.5" thickBot="1" x14ac:dyDescent="0.3">
      <c r="A4" s="110" t="s">
        <v>131</v>
      </c>
      <c r="B4" s="3"/>
      <c r="C4" s="100"/>
      <c r="D4" s="9"/>
      <c r="E4" s="3"/>
      <c r="F4" s="13"/>
      <c r="G4" s="10"/>
      <c r="H4" s="98"/>
      <c r="I4" s="108"/>
    </row>
    <row r="5" spans="1:9" x14ac:dyDescent="0.2">
      <c r="A5" s="101" t="s">
        <v>132</v>
      </c>
      <c r="B5" s="102"/>
      <c r="C5" s="102"/>
      <c r="D5" s="102"/>
      <c r="E5" s="102"/>
      <c r="F5" s="102"/>
      <c r="G5" s="102"/>
      <c r="H5" s="103"/>
      <c r="I5" s="104"/>
    </row>
    <row r="6" spans="1:9" ht="15.75" x14ac:dyDescent="0.25">
      <c r="A6" s="105" t="s">
        <v>133</v>
      </c>
      <c r="B6" s="3"/>
      <c r="C6" s="100"/>
      <c r="D6" s="9"/>
      <c r="E6" s="3"/>
      <c r="F6" s="13"/>
      <c r="G6" s="10"/>
      <c r="H6" s="98"/>
      <c r="I6" s="108"/>
    </row>
    <row r="7" spans="1:9" ht="13.5" thickBot="1" x14ac:dyDescent="0.25">
      <c r="A7" s="114" t="s">
        <v>134</v>
      </c>
      <c r="B7" s="115"/>
      <c r="C7" s="115"/>
      <c r="D7" s="115"/>
      <c r="E7" s="115"/>
      <c r="F7" s="115"/>
      <c r="G7" s="106"/>
      <c r="H7" s="107"/>
      <c r="I7" s="109"/>
    </row>
    <row r="8" spans="1:9" ht="13.5" thickBot="1" x14ac:dyDescent="0.25">
      <c r="B8" s="26"/>
      <c r="C8" s="38"/>
      <c r="D8" s="39"/>
    </row>
    <row r="9" spans="1:9" ht="16.5" thickTop="1" x14ac:dyDescent="0.25">
      <c r="B9" s="19"/>
      <c r="E9" s="6"/>
      <c r="F9" s="74"/>
      <c r="G9" s="75"/>
      <c r="H9" s="76"/>
      <c r="I9" s="2"/>
    </row>
    <row r="10" spans="1:9" ht="15.75" x14ac:dyDescent="0.25">
      <c r="E10" s="6"/>
      <c r="F10" s="77"/>
      <c r="G10" s="78"/>
      <c r="H10" s="79"/>
      <c r="I10" s="4"/>
    </row>
    <row r="11" spans="1:9" ht="16.5" thickBot="1" x14ac:dyDescent="0.3">
      <c r="B11" s="20"/>
      <c r="E11" s="6"/>
      <c r="F11" s="93"/>
      <c r="G11" s="80"/>
      <c r="H11" s="81"/>
      <c r="I11" s="5"/>
    </row>
    <row r="12" spans="1:9" ht="13.5" thickTop="1" x14ac:dyDescent="0.2">
      <c r="B12" s="20"/>
      <c r="E12" s="3"/>
      <c r="F12" s="73"/>
      <c r="G12" s="10"/>
      <c r="H12" s="7"/>
      <c r="I12" s="7"/>
    </row>
    <row r="13" spans="1:9" x14ac:dyDescent="0.2">
      <c r="B13" s="26" t="str">
        <f>"FACTURE"</f>
        <v>FACTURE</v>
      </c>
      <c r="C13" s="116" t="str">
        <f>RIGHT(YEAR($G$14),2)&amp;MONTH($G$14)&amp;DAY($G$14)&amp;"/"&amp;LEFT($F$43,2)</f>
        <v>0010/0</v>
      </c>
      <c r="D13" s="117"/>
      <c r="F13" s="16"/>
      <c r="G13" s="40"/>
      <c r="H13" s="41"/>
    </row>
    <row r="14" spans="1:9" x14ac:dyDescent="0.2">
      <c r="B14" s="49"/>
      <c r="C14" s="18"/>
      <c r="F14" s="12" t="s">
        <v>135</v>
      </c>
      <c r="G14" s="118"/>
      <c r="H14" s="118"/>
    </row>
    <row r="15" spans="1:9" x14ac:dyDescent="0.2">
      <c r="B15" s="49"/>
      <c r="C15" s="18"/>
      <c r="F15" s="12"/>
      <c r="G15" s="47"/>
      <c r="H15" s="47"/>
    </row>
    <row r="16" spans="1:9" ht="13.5" thickBot="1" x14ac:dyDescent="0.25"/>
    <row r="17" spans="1:9" ht="13.5" thickTop="1" x14ac:dyDescent="0.2">
      <c r="A17" s="55" t="s">
        <v>136</v>
      </c>
      <c r="B17" s="53" t="s">
        <v>11</v>
      </c>
      <c r="C17" s="53" t="s">
        <v>13</v>
      </c>
      <c r="D17" s="53" t="s">
        <v>123</v>
      </c>
      <c r="E17" s="54" t="s">
        <v>12</v>
      </c>
      <c r="F17" s="53" t="s">
        <v>124</v>
      </c>
      <c r="G17" s="53" t="s">
        <v>119</v>
      </c>
      <c r="H17" s="53" t="s">
        <v>120</v>
      </c>
      <c r="I17" s="57" t="s">
        <v>121</v>
      </c>
    </row>
    <row r="18" spans="1:9" x14ac:dyDescent="0.2">
      <c r="A18" s="56"/>
      <c r="B18" s="50"/>
      <c r="C18" s="51"/>
      <c r="D18" s="83"/>
      <c r="E18" s="52"/>
      <c r="F18" s="83">
        <f>IF(ISNUMBER(E18),D18*E18,0)</f>
        <v>0</v>
      </c>
      <c r="G18" s="83">
        <f>IF($C18=$B$40,$F18*$C18,0)</f>
        <v>0</v>
      </c>
      <c r="H18" s="83">
        <f>IF($C18=$B$41,$F18*$C18,0)</f>
        <v>0</v>
      </c>
      <c r="I18" s="84">
        <f>IF($C18=$B$42,$F18*$C18,0)</f>
        <v>0</v>
      </c>
    </row>
    <row r="19" spans="1:9" x14ac:dyDescent="0.2">
      <c r="A19" s="56"/>
      <c r="B19" s="50"/>
      <c r="C19" s="51"/>
      <c r="D19" s="83"/>
      <c r="E19" s="52"/>
      <c r="F19" s="83">
        <f t="shared" ref="F19:F34" si="0">IF(ISNUMBER(E19),D19*E19,0)</f>
        <v>0</v>
      </c>
      <c r="G19" s="83">
        <f t="shared" ref="G19:G34" si="1">IF($C19=$B$40,$F19*$C19,0)</f>
        <v>0</v>
      </c>
      <c r="H19" s="83">
        <f t="shared" ref="H19:H34" si="2">IF($C19=$B$41,$F19*$C19,0)</f>
        <v>0</v>
      </c>
      <c r="I19" s="84">
        <f t="shared" ref="I19:I34" si="3">IF($C19=$B$42,$F19*$C19,0)</f>
        <v>0</v>
      </c>
    </row>
    <row r="20" spans="1:9" x14ac:dyDescent="0.2">
      <c r="A20" s="56"/>
      <c r="B20" s="50"/>
      <c r="C20" s="51"/>
      <c r="D20" s="83"/>
      <c r="E20" s="52"/>
      <c r="F20" s="83">
        <f t="shared" si="0"/>
        <v>0</v>
      </c>
      <c r="G20" s="83">
        <f t="shared" si="1"/>
        <v>0</v>
      </c>
      <c r="H20" s="83">
        <f t="shared" si="2"/>
        <v>0</v>
      </c>
      <c r="I20" s="84">
        <f t="shared" si="3"/>
        <v>0</v>
      </c>
    </row>
    <row r="21" spans="1:9" x14ac:dyDescent="0.2">
      <c r="A21" s="56"/>
      <c r="B21" s="50"/>
      <c r="C21" s="51"/>
      <c r="D21" s="83"/>
      <c r="E21" s="52"/>
      <c r="F21" s="83">
        <f t="shared" si="0"/>
        <v>0</v>
      </c>
      <c r="G21" s="83">
        <f t="shared" si="1"/>
        <v>0</v>
      </c>
      <c r="H21" s="83">
        <f t="shared" si="2"/>
        <v>0</v>
      </c>
      <c r="I21" s="84">
        <f t="shared" si="3"/>
        <v>0</v>
      </c>
    </row>
    <row r="22" spans="1:9" x14ac:dyDescent="0.2">
      <c r="A22" s="56"/>
      <c r="B22" s="50"/>
      <c r="C22" s="51"/>
      <c r="D22" s="83"/>
      <c r="E22" s="52"/>
      <c r="F22" s="83">
        <f t="shared" si="0"/>
        <v>0</v>
      </c>
      <c r="G22" s="83">
        <f t="shared" si="1"/>
        <v>0</v>
      </c>
      <c r="H22" s="83">
        <f t="shared" si="2"/>
        <v>0</v>
      </c>
      <c r="I22" s="84">
        <f t="shared" si="3"/>
        <v>0</v>
      </c>
    </row>
    <row r="23" spans="1:9" x14ac:dyDescent="0.2">
      <c r="A23" s="56"/>
      <c r="B23" s="50"/>
      <c r="C23" s="51"/>
      <c r="D23" s="83"/>
      <c r="E23" s="52"/>
      <c r="F23" s="83">
        <f t="shared" si="0"/>
        <v>0</v>
      </c>
      <c r="G23" s="83">
        <f t="shared" si="1"/>
        <v>0</v>
      </c>
      <c r="H23" s="83">
        <f t="shared" si="2"/>
        <v>0</v>
      </c>
      <c r="I23" s="84">
        <f t="shared" si="3"/>
        <v>0</v>
      </c>
    </row>
    <row r="24" spans="1:9" x14ac:dyDescent="0.2">
      <c r="A24" s="56"/>
      <c r="B24" s="50"/>
      <c r="C24" s="51"/>
      <c r="D24" s="83"/>
      <c r="E24" s="52"/>
      <c r="F24" s="83">
        <f t="shared" si="0"/>
        <v>0</v>
      </c>
      <c r="G24" s="83">
        <f t="shared" si="1"/>
        <v>0</v>
      </c>
      <c r="H24" s="83">
        <f t="shared" si="2"/>
        <v>0</v>
      </c>
      <c r="I24" s="84">
        <f t="shared" si="3"/>
        <v>0</v>
      </c>
    </row>
    <row r="25" spans="1:9" x14ac:dyDescent="0.2">
      <c r="A25" s="56"/>
      <c r="B25" s="50"/>
      <c r="C25" s="51"/>
      <c r="D25" s="83"/>
      <c r="E25" s="52"/>
      <c r="F25" s="83">
        <f t="shared" si="0"/>
        <v>0</v>
      </c>
      <c r="G25" s="83">
        <f t="shared" si="1"/>
        <v>0</v>
      </c>
      <c r="H25" s="83">
        <f t="shared" si="2"/>
        <v>0</v>
      </c>
      <c r="I25" s="84">
        <f t="shared" si="3"/>
        <v>0</v>
      </c>
    </row>
    <row r="26" spans="1:9" x14ac:dyDescent="0.2">
      <c r="A26" s="56"/>
      <c r="B26" s="50"/>
      <c r="C26" s="51"/>
      <c r="D26" s="83"/>
      <c r="E26" s="52"/>
      <c r="F26" s="83">
        <f t="shared" si="0"/>
        <v>0</v>
      </c>
      <c r="G26" s="83">
        <f t="shared" si="1"/>
        <v>0</v>
      </c>
      <c r="H26" s="83">
        <f t="shared" si="2"/>
        <v>0</v>
      </c>
      <c r="I26" s="84">
        <f t="shared" si="3"/>
        <v>0</v>
      </c>
    </row>
    <row r="27" spans="1:9" x14ac:dyDescent="0.2">
      <c r="A27" s="56"/>
      <c r="B27" s="50"/>
      <c r="C27" s="51"/>
      <c r="D27" s="83"/>
      <c r="E27" s="52"/>
      <c r="F27" s="83">
        <f t="shared" si="0"/>
        <v>0</v>
      </c>
      <c r="G27" s="83">
        <f t="shared" si="1"/>
        <v>0</v>
      </c>
      <c r="H27" s="83">
        <f t="shared" si="2"/>
        <v>0</v>
      </c>
      <c r="I27" s="84">
        <f t="shared" si="3"/>
        <v>0</v>
      </c>
    </row>
    <row r="28" spans="1:9" x14ac:dyDescent="0.2">
      <c r="A28" s="56"/>
      <c r="B28" s="50"/>
      <c r="C28" s="51"/>
      <c r="D28" s="83"/>
      <c r="E28" s="52"/>
      <c r="F28" s="83">
        <f t="shared" si="0"/>
        <v>0</v>
      </c>
      <c r="G28" s="83">
        <f t="shared" si="1"/>
        <v>0</v>
      </c>
      <c r="H28" s="83">
        <f t="shared" si="2"/>
        <v>0</v>
      </c>
      <c r="I28" s="84">
        <f t="shared" si="3"/>
        <v>0</v>
      </c>
    </row>
    <row r="29" spans="1:9" x14ac:dyDescent="0.2">
      <c r="A29" s="56"/>
      <c r="B29" s="50"/>
      <c r="C29" s="51"/>
      <c r="D29" s="83"/>
      <c r="E29" s="52"/>
      <c r="F29" s="83">
        <f t="shared" si="0"/>
        <v>0</v>
      </c>
      <c r="G29" s="83">
        <f t="shared" si="1"/>
        <v>0</v>
      </c>
      <c r="H29" s="83">
        <f t="shared" si="2"/>
        <v>0</v>
      </c>
      <c r="I29" s="84">
        <f t="shared" si="3"/>
        <v>0</v>
      </c>
    </row>
    <row r="30" spans="1:9" x14ac:dyDescent="0.2">
      <c r="A30" s="56"/>
      <c r="B30" s="50"/>
      <c r="C30" s="51"/>
      <c r="D30" s="83"/>
      <c r="E30" s="52"/>
      <c r="F30" s="83">
        <f t="shared" si="0"/>
        <v>0</v>
      </c>
      <c r="G30" s="83">
        <f t="shared" si="1"/>
        <v>0</v>
      </c>
      <c r="H30" s="83">
        <f t="shared" si="2"/>
        <v>0</v>
      </c>
      <c r="I30" s="84">
        <f t="shared" si="3"/>
        <v>0</v>
      </c>
    </row>
    <row r="31" spans="1:9" x14ac:dyDescent="0.2">
      <c r="A31" s="56"/>
      <c r="B31" s="50"/>
      <c r="C31" s="51"/>
      <c r="D31" s="83"/>
      <c r="E31" s="52"/>
      <c r="F31" s="83">
        <f t="shared" si="0"/>
        <v>0</v>
      </c>
      <c r="G31" s="83">
        <f t="shared" si="1"/>
        <v>0</v>
      </c>
      <c r="H31" s="83">
        <f t="shared" si="2"/>
        <v>0</v>
      </c>
      <c r="I31" s="84">
        <f t="shared" si="3"/>
        <v>0</v>
      </c>
    </row>
    <row r="32" spans="1:9" x14ac:dyDescent="0.2">
      <c r="A32" s="56"/>
      <c r="B32" s="50"/>
      <c r="C32" s="51"/>
      <c r="D32" s="83"/>
      <c r="E32" s="52"/>
      <c r="F32" s="83">
        <f t="shared" si="0"/>
        <v>0</v>
      </c>
      <c r="G32" s="83">
        <f t="shared" si="1"/>
        <v>0</v>
      </c>
      <c r="H32" s="83">
        <f t="shared" si="2"/>
        <v>0</v>
      </c>
      <c r="I32" s="84">
        <f t="shared" si="3"/>
        <v>0</v>
      </c>
    </row>
    <row r="33" spans="1:9" x14ac:dyDescent="0.2">
      <c r="A33" s="56"/>
      <c r="B33" s="50"/>
      <c r="C33" s="51"/>
      <c r="D33" s="83"/>
      <c r="E33" s="52"/>
      <c r="F33" s="83">
        <f t="shared" si="0"/>
        <v>0</v>
      </c>
      <c r="G33" s="83">
        <f t="shared" si="1"/>
        <v>0</v>
      </c>
      <c r="H33" s="83">
        <f t="shared" si="2"/>
        <v>0</v>
      </c>
      <c r="I33" s="84">
        <f t="shared" si="3"/>
        <v>0</v>
      </c>
    </row>
    <row r="34" spans="1:9" ht="13.5" thickBot="1" x14ac:dyDescent="0.25">
      <c r="A34" s="59"/>
      <c r="B34" s="60"/>
      <c r="C34" s="58"/>
      <c r="D34" s="85"/>
      <c r="E34" s="94"/>
      <c r="F34" s="85">
        <f t="shared" si="0"/>
        <v>0</v>
      </c>
      <c r="G34" s="85">
        <f t="shared" si="1"/>
        <v>0</v>
      </c>
      <c r="H34" s="85">
        <f t="shared" si="2"/>
        <v>0</v>
      </c>
      <c r="I34" s="86">
        <f t="shared" si="3"/>
        <v>0</v>
      </c>
    </row>
    <row r="35" spans="1:9" ht="13.5" thickTop="1" x14ac:dyDescent="0.2">
      <c r="A35" s="45"/>
      <c r="B35" s="46"/>
      <c r="C35" s="43"/>
      <c r="D35" s="44"/>
      <c r="E35" s="42"/>
      <c r="F35" s="44"/>
      <c r="G35" s="44"/>
      <c r="H35" s="44"/>
      <c r="I35" s="44"/>
    </row>
    <row r="36" spans="1:9" x14ac:dyDescent="0.2">
      <c r="A36" s="45"/>
      <c r="B36" s="46"/>
      <c r="C36" s="43"/>
      <c r="D36" s="44"/>
      <c r="E36" s="42"/>
      <c r="F36" s="44"/>
      <c r="G36" s="44"/>
      <c r="H36" s="44"/>
      <c r="I36" s="44"/>
    </row>
    <row r="37" spans="1:9" ht="13.5" thickBot="1" x14ac:dyDescent="0.25">
      <c r="A37" s="45"/>
      <c r="B37" s="46"/>
      <c r="C37" s="43"/>
      <c r="D37" s="44"/>
      <c r="E37" s="42"/>
      <c r="F37" s="44"/>
      <c r="G37" s="44"/>
      <c r="H37" s="44"/>
      <c r="I37" s="44"/>
    </row>
    <row r="38" spans="1:9" ht="14.25" thickTop="1" thickBot="1" x14ac:dyDescent="0.25">
      <c r="A38" s="61"/>
      <c r="B38" s="62"/>
      <c r="C38" s="43"/>
      <c r="D38" s="119" t="s">
        <v>125</v>
      </c>
      <c r="E38" s="120"/>
      <c r="F38" s="87">
        <f>SUM(F18:F34)</f>
        <v>0</v>
      </c>
      <c r="G38" s="63"/>
      <c r="H38" s="44"/>
      <c r="I38" s="44"/>
    </row>
    <row r="39" spans="1:9" ht="13.5" customHeight="1" thickTop="1" thickBot="1" x14ac:dyDescent="0.25">
      <c r="A39" s="55" t="s">
        <v>117</v>
      </c>
      <c r="B39" s="57" t="s">
        <v>118</v>
      </c>
      <c r="D39" s="66" t="str">
        <f>IF(E39&gt;0,"REMISE %","")</f>
        <v>REMISE %</v>
      </c>
      <c r="E39" s="67" t="s">
        <v>17</v>
      </c>
      <c r="F39" s="88">
        <f>IF(ISNUMBER(E39),-F38*E39/100,0)</f>
        <v>0</v>
      </c>
      <c r="G39" s="14"/>
      <c r="H39" s="11"/>
      <c r="I39" s="11"/>
    </row>
    <row r="40" spans="1:9" ht="14.25" customHeight="1" thickTop="1" thickBot="1" x14ac:dyDescent="0.25">
      <c r="A40" s="68">
        <v>1</v>
      </c>
      <c r="B40" s="69">
        <v>7.0000000000000007E-2</v>
      </c>
      <c r="D40" s="121" t="s">
        <v>14</v>
      </c>
      <c r="E40" s="122"/>
      <c r="F40" s="89">
        <f>F38+F39</f>
        <v>0</v>
      </c>
    </row>
    <row r="41" spans="1:9" ht="16.5" customHeight="1" thickTop="1" thickBot="1" x14ac:dyDescent="0.25">
      <c r="A41" s="68">
        <v>2</v>
      </c>
      <c r="B41" s="69">
        <v>0.1</v>
      </c>
      <c r="D41" s="121" t="s">
        <v>15</v>
      </c>
      <c r="E41" s="123"/>
      <c r="F41" s="122"/>
      <c r="G41" s="90">
        <f>IF(ISNUMBER($E$39),SUM(G$18:G$34)*(100-$E$39)/100,SUM(G$18:G$34))</f>
        <v>0</v>
      </c>
      <c r="H41" s="90">
        <f>IF(ISNUMBER($E$39),SUM(H$18:H$34)*(100-$E$39)/100,SUM(H$18:H$34))</f>
        <v>0</v>
      </c>
      <c r="I41" s="91">
        <f>IF(ISNUMBER($E$39),SUM(I$18:I$34)*(100-$E$39)/100,SUM(I$18:I$34))</f>
        <v>0</v>
      </c>
    </row>
    <row r="42" spans="1:9" ht="14.25" thickTop="1" thickBot="1" x14ac:dyDescent="0.25">
      <c r="A42" s="70">
        <v>3</v>
      </c>
      <c r="B42" s="71">
        <v>0.2</v>
      </c>
      <c r="D42" s="121" t="s">
        <v>16</v>
      </c>
      <c r="E42" s="122"/>
      <c r="F42" s="91">
        <f>SUM(G41:I41)</f>
        <v>0</v>
      </c>
      <c r="G42" s="64"/>
      <c r="H42" s="65"/>
      <c r="I42" s="65"/>
    </row>
    <row r="43" spans="1:9" ht="14.25" thickTop="1" thickBot="1" x14ac:dyDescent="0.25">
      <c r="D43" s="121" t="s">
        <v>10</v>
      </c>
      <c r="E43" s="122"/>
      <c r="F43" s="92">
        <f>F40+F42</f>
        <v>0</v>
      </c>
      <c r="G43" s="72"/>
      <c r="H43" s="65"/>
      <c r="I43" s="65"/>
    </row>
    <row r="44" spans="1:9" ht="13.5" thickTop="1" x14ac:dyDescent="0.2">
      <c r="D44" s="49"/>
      <c r="E44" s="49"/>
      <c r="F44" s="111"/>
      <c r="G44" s="64"/>
      <c r="H44" s="65"/>
      <c r="I44" s="65"/>
    </row>
    <row r="46" spans="1:9" x14ac:dyDescent="0.2">
      <c r="B46" s="8" t="str">
        <f>IF(H13="F","Facture arrêtée à la somme de:",IF(H13="D","Devis arrêté à la somme de:",""))</f>
        <v/>
      </c>
    </row>
    <row r="47" spans="1:9" x14ac:dyDescent="0.2">
      <c r="B47" s="25" t="str">
        <f>"Facture arrêtée à la somme de:"</f>
        <v>Facture arrêtée à la somme de:</v>
      </c>
      <c r="C47" s="25" t="str">
        <f>Calculs!C9</f>
        <v xml:space="preserve"> euro</v>
      </c>
      <c r="D47" s="14"/>
      <c r="E47" s="25"/>
      <c r="F47" s="14"/>
      <c r="G47" s="14"/>
      <c r="H47" s="25"/>
    </row>
    <row r="48" spans="1:9" x14ac:dyDescent="0.2">
      <c r="B48" s="82"/>
      <c r="C48" s="25"/>
      <c r="D48" s="14"/>
      <c r="E48" s="25"/>
      <c r="F48" s="14"/>
      <c r="G48" s="14"/>
      <c r="H48" s="25"/>
    </row>
    <row r="50" spans="1:2" x14ac:dyDescent="0.2">
      <c r="B50" s="48" t="str">
        <f>"En votre aimable règlement"</f>
        <v>En votre aimable règlement</v>
      </c>
    </row>
    <row r="56" spans="1:2" x14ac:dyDescent="0.2">
      <c r="A56" s="1" t="s">
        <v>0</v>
      </c>
    </row>
    <row r="57" spans="1:2" x14ac:dyDescent="0.2">
      <c r="A57" s="1" t="s">
        <v>1</v>
      </c>
    </row>
  </sheetData>
  <mergeCells count="9">
    <mergeCell ref="D43:E43"/>
    <mergeCell ref="D41:F41"/>
    <mergeCell ref="D42:E42"/>
    <mergeCell ref="D40:E40"/>
    <mergeCell ref="A1:G1"/>
    <mergeCell ref="A7:F7"/>
    <mergeCell ref="C13:D13"/>
    <mergeCell ref="G14:H14"/>
    <mergeCell ref="D38:E38"/>
  </mergeCells>
  <phoneticPr fontId="0" type="noConversion"/>
  <dataValidations count="1">
    <dataValidation type="list" allowBlank="1" showInputMessage="1" showErrorMessage="1" sqref="C18:C34" xr:uid="{063A63EC-0F70-4217-B1E3-F335B8CEDDA7}">
      <formula1>$B$40:$B$42</formula1>
    </dataValidation>
  </dataValidations>
  <hyperlinks>
    <hyperlink ref="A4" r:id="rId1" xr:uid="{00000000-0004-0000-0000-000000000000}"/>
  </hyperlinks>
  <pageMargins left="0.39370078740157483" right="0.19685039370078741" top="0.39370078740157483" bottom="0.39370078740157483" header="0" footer="0"/>
  <pageSetup paperSize="9" orientation="portrait" verticalDpi="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9"/>
  <sheetViews>
    <sheetView topLeftCell="B1" workbookViewId="0">
      <selection activeCell="B4" sqref="B4"/>
    </sheetView>
  </sheetViews>
  <sheetFormatPr baseColWidth="10" defaultRowHeight="15" x14ac:dyDescent="0.2"/>
  <cols>
    <col min="1" max="1" width="11.5703125" style="33" customWidth="1"/>
    <col min="2" max="2" width="5.85546875" style="33" customWidth="1"/>
    <col min="3" max="3" width="18.5703125" style="33" customWidth="1"/>
    <col min="4" max="4" width="17.85546875" style="33" customWidth="1"/>
    <col min="5" max="5" width="18.28515625" style="33" customWidth="1"/>
    <col min="6" max="6" width="17.5703125" style="33" customWidth="1"/>
    <col min="7" max="16384" width="11.42578125" style="33"/>
  </cols>
  <sheetData>
    <row r="2" spans="1:7" ht="15.75" x14ac:dyDescent="0.25">
      <c r="A2" s="35" t="s">
        <v>9</v>
      </c>
      <c r="B2" s="36"/>
    </row>
    <row r="3" spans="1:7" x14ac:dyDescent="0.2">
      <c r="A3" s="31">
        <f>'Facture TTC'!F43</f>
        <v>0</v>
      </c>
      <c r="B3" s="32">
        <f>INT($A3/1000)</f>
        <v>0</v>
      </c>
      <c r="C3" s="33" t="str">
        <f>IF(B3&lt;1,"",IF(B3=1,"",IF(B3=80,LEFT(VLOOKUP(B3,Données,2,2),12),VLOOKUP(B3,Données,2,2))))</f>
        <v/>
      </c>
      <c r="D3" s="33" t="str">
        <f>IF($B$3=1,VLOOKUP($B$3,Données,3,2),VLOOKUP($B$3,Données,2,2))</f>
        <v xml:space="preserve"> </v>
      </c>
      <c r="E3" s="33" t="str">
        <f>IF($B$3=0,VLOOKUP($B$3,Données,4,2),VLOOKUP(1,Données,4,2))</f>
        <v xml:space="preserve"> </v>
      </c>
      <c r="F3" s="33" t="str">
        <f>D3&amp;" "&amp;E3</f>
        <v xml:space="preserve">   </v>
      </c>
      <c r="G3" s="33" t="str">
        <f>IF($B$6&gt;=1,"et","")</f>
        <v/>
      </c>
    </row>
    <row r="4" spans="1:7" x14ac:dyDescent="0.2">
      <c r="A4" s="31">
        <f>A3-(B3*1000)</f>
        <v>0</v>
      </c>
      <c r="B4" s="32">
        <f>INT($A4/100)</f>
        <v>0</v>
      </c>
      <c r="C4" s="33" t="str">
        <f>IF(B4&lt;1,"",IF(B4=1,"",VLOOKUP(B4,Données,2,2)))</f>
        <v/>
      </c>
      <c r="D4" s="33" t="str">
        <f>IF(B4=1,VLOOKUP(B4,Données,3,2),VLOOKUP(B4,Données,2,2))</f>
        <v xml:space="preserve"> </v>
      </c>
      <c r="E4" s="33" t="str">
        <f>IF($B$4=0,VLOOKUP($B$4,Données,4,2),VLOOKUP(100,Données,2,2))</f>
        <v xml:space="preserve"> </v>
      </c>
      <c r="F4" s="33" t="str">
        <f>D4&amp;" "&amp;E4</f>
        <v xml:space="preserve">   </v>
      </c>
      <c r="G4" s="33" t="str">
        <f>IF($B$6=1,"centime",IF($B$6&gt;1,"centimes",""))</f>
        <v/>
      </c>
    </row>
    <row r="5" spans="1:7" x14ac:dyDescent="0.2">
      <c r="A5" s="31">
        <f>A4-(B4*100)</f>
        <v>0</v>
      </c>
      <c r="B5" s="32">
        <f>INT($A5)</f>
        <v>0</v>
      </c>
      <c r="C5" s="33" t="str">
        <f>IF(B5&lt;1,"",IF(B5=80,LEFT(VLOOKUP(B5,Données,2,2),12),VLOOKUP(B5,Données,2,2)))</f>
        <v/>
      </c>
      <c r="D5" s="33" t="str">
        <f>IF(B5=1,VLOOKUP(B5,Données,3,2),VLOOKUP(B5,Données,2,2))</f>
        <v xml:space="preserve"> </v>
      </c>
      <c r="E5" s="33" t="str">
        <f>IF($B$5=0,VLOOKUP($B$5,Données,4,2),IF(AND($B$5=80,$B$6=0),VLOOKUP($B$5,Données,3,2),VLOOKUP($B$5,Données,2,2)))</f>
        <v xml:space="preserve"> </v>
      </c>
      <c r="F5" s="33" t="str">
        <f>E5</f>
        <v xml:space="preserve"> </v>
      </c>
      <c r="G5" s="33" t="str">
        <f>IF(A3&gt;=2,"euros","euro")</f>
        <v>euro</v>
      </c>
    </row>
    <row r="6" spans="1:7" x14ac:dyDescent="0.2">
      <c r="A6" s="31">
        <f>(A5-B5)*100</f>
        <v>0</v>
      </c>
      <c r="B6" s="34">
        <f>A6</f>
        <v>0</v>
      </c>
      <c r="C6" s="33" t="str">
        <f>IF(B6&lt;1,"",VLOOKUP(B6,Données,2,2))</f>
        <v/>
      </c>
      <c r="D6" s="33" t="str">
        <f>IF(B6=1,VLOOKUP(B6,Données,3,2),VLOOKUP(B6,Données,2,2))</f>
        <v xml:space="preserve"> </v>
      </c>
      <c r="E6" s="33" t="str">
        <f>IF($B$6=0,VLOOKUP($B$6,Données,4,2),IF($B$6=80,VLOOKUP($B$6,Données,3,2),VLOOKUP($B$6,Données,2,2)))</f>
        <v xml:space="preserve"> </v>
      </c>
      <c r="F6" s="33" t="str">
        <f>E6</f>
        <v xml:space="preserve"> </v>
      </c>
      <c r="G6" s="33" t="str">
        <f>IF($A$5&gt;1,"s","")</f>
        <v/>
      </c>
    </row>
    <row r="9" spans="1:7" x14ac:dyDescent="0.2">
      <c r="C9" s="36" t="str">
        <f>IF($B$3=0,"",$F$3)&amp;IF($B$4&gt;0," "&amp;$F$4,"")&amp;IF($B$5&gt;0," "&amp;$F$5,"")&amp;" "&amp;$G$5&amp;IF($A$6&gt;0," "&amp;$G$3&amp;" "&amp;$F$6&amp;" "&amp;$G$4,"")</f>
        <v xml:space="preserve"> euro</v>
      </c>
      <c r="D9" s="36"/>
      <c r="E9" s="36"/>
      <c r="F9" s="3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B1:F103"/>
  <sheetViews>
    <sheetView topLeftCell="B1" workbookViewId="0">
      <selection activeCell="F100" sqref="F100"/>
    </sheetView>
  </sheetViews>
  <sheetFormatPr baseColWidth="10" defaultColWidth="19.140625" defaultRowHeight="12.75" x14ac:dyDescent="0.2"/>
  <cols>
    <col min="1" max="1" width="3.5703125" style="21" customWidth="1"/>
    <col min="2" max="2" width="5.28515625" style="21" customWidth="1"/>
    <col min="3" max="3" width="26.140625" style="21" customWidth="1"/>
    <col min="4" max="4" width="28.140625" style="21" customWidth="1"/>
    <col min="5" max="5" width="26.140625" style="21" customWidth="1"/>
    <col min="6" max="16384" width="19.140625" style="21"/>
  </cols>
  <sheetData>
    <row r="1" spans="2:6" ht="13.5" thickBot="1" x14ac:dyDescent="0.25"/>
    <row r="2" spans="2:6" ht="16.5" thickTop="1" x14ac:dyDescent="0.25">
      <c r="B2" s="27">
        <v>0</v>
      </c>
      <c r="C2" s="22" t="s">
        <v>17</v>
      </c>
      <c r="D2" s="27" t="s">
        <v>17</v>
      </c>
      <c r="E2" s="22" t="s">
        <v>17</v>
      </c>
      <c r="F2" s="37"/>
    </row>
    <row r="3" spans="2:6" ht="15.75" x14ac:dyDescent="0.25">
      <c r="B3" s="28">
        <v>1</v>
      </c>
      <c r="C3" s="23" t="s">
        <v>18</v>
      </c>
      <c r="D3" s="28" t="s">
        <v>17</v>
      </c>
      <c r="E3" s="23" t="s">
        <v>2</v>
      </c>
      <c r="F3" s="37"/>
    </row>
    <row r="4" spans="2:6" ht="15.75" x14ac:dyDescent="0.25">
      <c r="B4" s="28">
        <v>2</v>
      </c>
      <c r="C4" s="23" t="s">
        <v>19</v>
      </c>
      <c r="D4" s="29"/>
      <c r="E4" s="23"/>
      <c r="F4" s="37"/>
    </row>
    <row r="5" spans="2:6" ht="15.75" x14ac:dyDescent="0.25">
      <c r="B5" s="28">
        <v>3</v>
      </c>
      <c r="C5" s="23" t="s">
        <v>20</v>
      </c>
      <c r="D5" s="29"/>
      <c r="E5" s="23"/>
    </row>
    <row r="6" spans="2:6" ht="15.75" x14ac:dyDescent="0.25">
      <c r="B6" s="28">
        <v>4</v>
      </c>
      <c r="C6" s="23" t="s">
        <v>21</v>
      </c>
      <c r="D6" s="29"/>
      <c r="E6" s="23"/>
    </row>
    <row r="7" spans="2:6" ht="15.75" x14ac:dyDescent="0.25">
      <c r="B7" s="28">
        <v>5</v>
      </c>
      <c r="C7" s="23" t="s">
        <v>22</v>
      </c>
      <c r="D7" s="29"/>
      <c r="E7" s="23"/>
    </row>
    <row r="8" spans="2:6" ht="15.75" x14ac:dyDescent="0.25">
      <c r="B8" s="28">
        <v>6</v>
      </c>
      <c r="C8" s="23" t="s">
        <v>23</v>
      </c>
      <c r="D8" s="28"/>
      <c r="E8" s="23"/>
    </row>
    <row r="9" spans="2:6" ht="15.75" x14ac:dyDescent="0.25">
      <c r="B9" s="28">
        <v>7</v>
      </c>
      <c r="C9" s="23" t="s">
        <v>24</v>
      </c>
      <c r="D9" s="28"/>
      <c r="E9" s="23"/>
    </row>
    <row r="10" spans="2:6" ht="15.75" x14ac:dyDescent="0.25">
      <c r="B10" s="28">
        <v>8</v>
      </c>
      <c r="C10" s="23" t="s">
        <v>25</v>
      </c>
      <c r="D10" s="28"/>
      <c r="E10" s="23"/>
    </row>
    <row r="11" spans="2:6" ht="15.75" x14ac:dyDescent="0.25">
      <c r="B11" s="28">
        <v>9</v>
      </c>
      <c r="C11" s="23" t="s">
        <v>26</v>
      </c>
      <c r="D11" s="28"/>
      <c r="E11" s="23"/>
    </row>
    <row r="12" spans="2:6" ht="15.75" x14ac:dyDescent="0.25">
      <c r="B12" s="28">
        <v>10</v>
      </c>
      <c r="C12" s="23" t="s">
        <v>27</v>
      </c>
      <c r="D12" s="28"/>
      <c r="E12" s="23"/>
    </row>
    <row r="13" spans="2:6" ht="15.75" x14ac:dyDescent="0.25">
      <c r="B13" s="28">
        <v>11</v>
      </c>
      <c r="C13" s="23" t="s">
        <v>28</v>
      </c>
      <c r="D13" s="28"/>
      <c r="E13" s="23"/>
    </row>
    <row r="14" spans="2:6" ht="15.75" x14ac:dyDescent="0.25">
      <c r="B14" s="28">
        <v>12</v>
      </c>
      <c r="C14" s="23" t="s">
        <v>29</v>
      </c>
      <c r="D14" s="28"/>
      <c r="E14" s="23"/>
    </row>
    <row r="15" spans="2:6" ht="15.75" x14ac:dyDescent="0.25">
      <c r="B15" s="28">
        <v>13</v>
      </c>
      <c r="C15" s="23" t="s">
        <v>30</v>
      </c>
      <c r="D15" s="28"/>
      <c r="E15" s="23"/>
    </row>
    <row r="16" spans="2:6" ht="15.75" x14ac:dyDescent="0.25">
      <c r="B16" s="28">
        <v>14</v>
      </c>
      <c r="C16" s="23" t="s">
        <v>31</v>
      </c>
      <c r="D16" s="28"/>
      <c r="E16" s="23"/>
    </row>
    <row r="17" spans="2:5" ht="15.75" x14ac:dyDescent="0.25">
      <c r="B17" s="28">
        <v>15</v>
      </c>
      <c r="C17" s="23" t="s">
        <v>32</v>
      </c>
      <c r="D17" s="28"/>
      <c r="E17" s="23"/>
    </row>
    <row r="18" spans="2:5" ht="15.75" x14ac:dyDescent="0.25">
      <c r="B18" s="28">
        <v>16</v>
      </c>
      <c r="C18" s="23" t="s">
        <v>33</v>
      </c>
      <c r="D18" s="28"/>
      <c r="E18" s="23"/>
    </row>
    <row r="19" spans="2:5" ht="15.75" x14ac:dyDescent="0.25">
      <c r="B19" s="28">
        <v>17</v>
      </c>
      <c r="C19" s="23" t="s">
        <v>34</v>
      </c>
      <c r="D19" s="28"/>
      <c r="E19" s="23"/>
    </row>
    <row r="20" spans="2:5" ht="15.75" x14ac:dyDescent="0.25">
      <c r="B20" s="28">
        <v>18</v>
      </c>
      <c r="C20" s="23" t="s">
        <v>35</v>
      </c>
      <c r="D20" s="28"/>
      <c r="E20" s="23"/>
    </row>
    <row r="21" spans="2:5" ht="15.75" x14ac:dyDescent="0.25">
      <c r="B21" s="28">
        <v>19</v>
      </c>
      <c r="C21" s="23" t="s">
        <v>36</v>
      </c>
      <c r="D21" s="28"/>
      <c r="E21" s="23"/>
    </row>
    <row r="22" spans="2:5" ht="15.75" x14ac:dyDescent="0.25">
      <c r="B22" s="28">
        <v>20</v>
      </c>
      <c r="C22" s="23" t="s">
        <v>37</v>
      </c>
      <c r="D22" s="28" t="s">
        <v>3</v>
      </c>
      <c r="E22" s="23"/>
    </row>
    <row r="23" spans="2:5" ht="15.75" x14ac:dyDescent="0.25">
      <c r="B23" s="28">
        <v>21</v>
      </c>
      <c r="C23" s="23" t="s">
        <v>38</v>
      </c>
      <c r="D23" s="28"/>
      <c r="E23" s="23"/>
    </row>
    <row r="24" spans="2:5" ht="15.75" x14ac:dyDescent="0.25">
      <c r="B24" s="28">
        <v>22</v>
      </c>
      <c r="C24" s="23" t="s">
        <v>39</v>
      </c>
      <c r="D24" s="28"/>
      <c r="E24" s="23"/>
    </row>
    <row r="25" spans="2:5" ht="15.75" x14ac:dyDescent="0.25">
      <c r="B25" s="28">
        <v>23</v>
      </c>
      <c r="C25" s="23" t="s">
        <v>40</v>
      </c>
      <c r="D25" s="28"/>
      <c r="E25" s="23"/>
    </row>
    <row r="26" spans="2:5" ht="15.75" x14ac:dyDescent="0.25">
      <c r="B26" s="28">
        <v>24</v>
      </c>
      <c r="C26" s="23" t="s">
        <v>41</v>
      </c>
      <c r="D26" s="28"/>
      <c r="E26" s="23"/>
    </row>
    <row r="27" spans="2:5" ht="15.75" x14ac:dyDescent="0.25">
      <c r="B27" s="28">
        <v>25</v>
      </c>
      <c r="C27" s="23" t="s">
        <v>42</v>
      </c>
      <c r="D27" s="28"/>
      <c r="E27" s="23"/>
    </row>
    <row r="28" spans="2:5" ht="15.75" x14ac:dyDescent="0.25">
      <c r="B28" s="28">
        <v>26</v>
      </c>
      <c r="C28" s="23" t="s">
        <v>43</v>
      </c>
      <c r="D28" s="28"/>
      <c r="E28" s="23"/>
    </row>
    <row r="29" spans="2:5" ht="15.75" x14ac:dyDescent="0.25">
      <c r="B29" s="28">
        <v>27</v>
      </c>
      <c r="C29" s="23" t="s">
        <v>44</v>
      </c>
      <c r="D29" s="28"/>
      <c r="E29" s="23"/>
    </row>
    <row r="30" spans="2:5" ht="15.75" x14ac:dyDescent="0.25">
      <c r="B30" s="28">
        <v>28</v>
      </c>
      <c r="C30" s="23" t="s">
        <v>45</v>
      </c>
      <c r="D30" s="28"/>
      <c r="E30" s="23"/>
    </row>
    <row r="31" spans="2:5" ht="15.75" x14ac:dyDescent="0.25">
      <c r="B31" s="28">
        <v>29</v>
      </c>
      <c r="C31" s="23" t="s">
        <v>46</v>
      </c>
      <c r="D31" s="28"/>
      <c r="E31" s="23"/>
    </row>
    <row r="32" spans="2:5" ht="15.75" x14ac:dyDescent="0.25">
      <c r="B32" s="28">
        <v>30</v>
      </c>
      <c r="C32" s="23" t="s">
        <v>47</v>
      </c>
      <c r="D32" s="28"/>
      <c r="E32" s="23"/>
    </row>
    <row r="33" spans="2:5" ht="15.75" x14ac:dyDescent="0.25">
      <c r="B33" s="28">
        <v>31</v>
      </c>
      <c r="C33" s="23" t="s">
        <v>48</v>
      </c>
      <c r="D33" s="28"/>
      <c r="E33" s="23"/>
    </row>
    <row r="34" spans="2:5" ht="15.75" x14ac:dyDescent="0.25">
      <c r="B34" s="28">
        <v>32</v>
      </c>
      <c r="C34" s="23" t="s">
        <v>49</v>
      </c>
      <c r="D34" s="28"/>
      <c r="E34" s="23"/>
    </row>
    <row r="35" spans="2:5" ht="15.75" x14ac:dyDescent="0.25">
      <c r="B35" s="28">
        <v>33</v>
      </c>
      <c r="C35" s="23" t="s">
        <v>50</v>
      </c>
      <c r="D35" s="28"/>
      <c r="E35" s="23"/>
    </row>
    <row r="36" spans="2:5" ht="15.75" x14ac:dyDescent="0.25">
      <c r="B36" s="28">
        <v>34</v>
      </c>
      <c r="C36" s="23" t="s">
        <v>51</v>
      </c>
      <c r="D36" s="28"/>
      <c r="E36" s="23"/>
    </row>
    <row r="37" spans="2:5" ht="15.75" x14ac:dyDescent="0.25">
      <c r="B37" s="28">
        <v>35</v>
      </c>
      <c r="C37" s="23" t="s">
        <v>52</v>
      </c>
      <c r="D37" s="28"/>
      <c r="E37" s="23"/>
    </row>
    <row r="38" spans="2:5" ht="15.75" x14ac:dyDescent="0.25">
      <c r="B38" s="28">
        <v>36</v>
      </c>
      <c r="C38" s="23" t="s">
        <v>53</v>
      </c>
      <c r="D38" s="28"/>
      <c r="E38" s="23"/>
    </row>
    <row r="39" spans="2:5" ht="15.75" x14ac:dyDescent="0.25">
      <c r="B39" s="28">
        <v>37</v>
      </c>
      <c r="C39" s="23" t="s">
        <v>127</v>
      </c>
      <c r="D39" s="28"/>
      <c r="E39" s="23"/>
    </row>
    <row r="40" spans="2:5" ht="15.75" x14ac:dyDescent="0.25">
      <c r="B40" s="28">
        <v>38</v>
      </c>
      <c r="C40" s="23" t="s">
        <v>54</v>
      </c>
      <c r="D40" s="28"/>
      <c r="E40" s="23"/>
    </row>
    <row r="41" spans="2:5" ht="15.75" x14ac:dyDescent="0.25">
      <c r="B41" s="28">
        <v>39</v>
      </c>
      <c r="C41" s="23" t="s">
        <v>55</v>
      </c>
      <c r="D41" s="28"/>
      <c r="E41" s="23"/>
    </row>
    <row r="42" spans="2:5" ht="15.75" x14ac:dyDescent="0.25">
      <c r="B42" s="28">
        <v>40</v>
      </c>
      <c r="C42" s="23" t="s">
        <v>115</v>
      </c>
      <c r="D42" s="28"/>
      <c r="E42" s="23"/>
    </row>
    <row r="43" spans="2:5" ht="15.75" x14ac:dyDescent="0.25">
      <c r="B43" s="28">
        <v>41</v>
      </c>
      <c r="C43" s="23" t="s">
        <v>56</v>
      </c>
      <c r="D43" s="28"/>
      <c r="E43" s="23"/>
    </row>
    <row r="44" spans="2:5" ht="15.75" x14ac:dyDescent="0.25">
      <c r="B44" s="28">
        <v>42</v>
      </c>
      <c r="C44" s="23" t="s">
        <v>57</v>
      </c>
      <c r="D44" s="28"/>
      <c r="E44" s="23"/>
    </row>
    <row r="45" spans="2:5" ht="15.75" x14ac:dyDescent="0.25">
      <c r="B45" s="28">
        <v>43</v>
      </c>
      <c r="C45" s="23" t="s">
        <v>58</v>
      </c>
      <c r="D45" s="28"/>
      <c r="E45" s="23"/>
    </row>
    <row r="46" spans="2:5" ht="15.75" x14ac:dyDescent="0.25">
      <c r="B46" s="28">
        <v>44</v>
      </c>
      <c r="C46" s="23" t="s">
        <v>59</v>
      </c>
      <c r="D46" s="28"/>
      <c r="E46" s="23"/>
    </row>
    <row r="47" spans="2:5" ht="15.75" x14ac:dyDescent="0.25">
      <c r="B47" s="28">
        <v>45</v>
      </c>
      <c r="C47" s="23" t="s">
        <v>60</v>
      </c>
      <c r="D47" s="28"/>
      <c r="E47" s="23"/>
    </row>
    <row r="48" spans="2:5" ht="15.75" x14ac:dyDescent="0.25">
      <c r="B48" s="28">
        <v>46</v>
      </c>
      <c r="C48" s="23" t="s">
        <v>61</v>
      </c>
      <c r="D48" s="28"/>
      <c r="E48" s="23"/>
    </row>
    <row r="49" spans="2:5" ht="15.75" x14ac:dyDescent="0.25">
      <c r="B49" s="28">
        <v>47</v>
      </c>
      <c r="C49" s="23" t="s">
        <v>62</v>
      </c>
      <c r="D49" s="28"/>
      <c r="E49" s="23"/>
    </row>
    <row r="50" spans="2:5" ht="15.75" x14ac:dyDescent="0.25">
      <c r="B50" s="28">
        <v>48</v>
      </c>
      <c r="C50" s="23" t="s">
        <v>63</v>
      </c>
      <c r="D50" s="28"/>
      <c r="E50" s="23"/>
    </row>
    <row r="51" spans="2:5" ht="15.75" x14ac:dyDescent="0.25">
      <c r="B51" s="28">
        <v>49</v>
      </c>
      <c r="C51" s="23" t="s">
        <v>64</v>
      </c>
      <c r="D51" s="28"/>
      <c r="E51" s="23"/>
    </row>
    <row r="52" spans="2:5" ht="15.75" x14ac:dyDescent="0.25">
      <c r="B52" s="28">
        <v>50</v>
      </c>
      <c r="C52" s="23" t="s">
        <v>65</v>
      </c>
      <c r="D52" s="28"/>
      <c r="E52" s="23"/>
    </row>
    <row r="53" spans="2:5" ht="15.75" x14ac:dyDescent="0.25">
      <c r="B53" s="28">
        <v>51</v>
      </c>
      <c r="C53" s="23" t="s">
        <v>66</v>
      </c>
      <c r="D53" s="28"/>
      <c r="E53" s="23"/>
    </row>
    <row r="54" spans="2:5" ht="15.75" x14ac:dyDescent="0.25">
      <c r="B54" s="28">
        <v>52</v>
      </c>
      <c r="C54" s="23" t="s">
        <v>67</v>
      </c>
      <c r="D54" s="28"/>
      <c r="E54" s="23"/>
    </row>
    <row r="55" spans="2:5" ht="15.75" x14ac:dyDescent="0.25">
      <c r="B55" s="28">
        <v>53</v>
      </c>
      <c r="C55" s="23" t="s">
        <v>116</v>
      </c>
      <c r="D55" s="28"/>
      <c r="E55" s="23"/>
    </row>
    <row r="56" spans="2:5" ht="15.75" x14ac:dyDescent="0.25">
      <c r="B56" s="28">
        <v>54</v>
      </c>
      <c r="C56" s="23" t="s">
        <v>68</v>
      </c>
      <c r="D56" s="28"/>
      <c r="E56" s="23"/>
    </row>
    <row r="57" spans="2:5" ht="15.75" x14ac:dyDescent="0.25">
      <c r="B57" s="28">
        <v>55</v>
      </c>
      <c r="C57" s="23" t="s">
        <v>69</v>
      </c>
      <c r="D57" s="28"/>
      <c r="E57" s="23"/>
    </row>
    <row r="58" spans="2:5" ht="15.75" x14ac:dyDescent="0.25">
      <c r="B58" s="28">
        <v>56</v>
      </c>
      <c r="C58" s="23" t="s">
        <v>70</v>
      </c>
      <c r="D58" s="28"/>
      <c r="E58" s="23"/>
    </row>
    <row r="59" spans="2:5" ht="15.75" x14ac:dyDescent="0.25">
      <c r="B59" s="28">
        <v>57</v>
      </c>
      <c r="C59" s="23" t="s">
        <v>71</v>
      </c>
      <c r="D59" s="28"/>
      <c r="E59" s="23"/>
    </row>
    <row r="60" spans="2:5" ht="15.75" x14ac:dyDescent="0.25">
      <c r="B60" s="28">
        <v>58</v>
      </c>
      <c r="C60" s="23" t="s">
        <v>72</v>
      </c>
      <c r="D60" s="28"/>
      <c r="E60" s="23"/>
    </row>
    <row r="61" spans="2:5" ht="15.75" x14ac:dyDescent="0.25">
      <c r="B61" s="28">
        <v>59</v>
      </c>
      <c r="C61" s="23" t="s">
        <v>73</v>
      </c>
      <c r="D61" s="28"/>
      <c r="E61" s="23"/>
    </row>
    <row r="62" spans="2:5" ht="15.75" x14ac:dyDescent="0.25">
      <c r="B62" s="28">
        <v>60</v>
      </c>
      <c r="C62" s="23" t="s">
        <v>74</v>
      </c>
      <c r="D62" s="28"/>
      <c r="E62" s="23"/>
    </row>
    <row r="63" spans="2:5" ht="15.75" x14ac:dyDescent="0.25">
      <c r="B63" s="28">
        <v>61</v>
      </c>
      <c r="C63" s="23" t="s">
        <v>75</v>
      </c>
      <c r="D63" s="28"/>
      <c r="E63" s="23"/>
    </row>
    <row r="64" spans="2:5" ht="15.75" x14ac:dyDescent="0.25">
      <c r="B64" s="28">
        <v>62</v>
      </c>
      <c r="C64" s="23" t="s">
        <v>76</v>
      </c>
      <c r="D64" s="28"/>
      <c r="E64" s="23"/>
    </row>
    <row r="65" spans="2:5" ht="15.75" x14ac:dyDescent="0.25">
      <c r="B65" s="28">
        <v>63</v>
      </c>
      <c r="C65" s="23" t="s">
        <v>77</v>
      </c>
      <c r="D65" s="28"/>
      <c r="E65" s="23"/>
    </row>
    <row r="66" spans="2:5" ht="15.75" x14ac:dyDescent="0.25">
      <c r="B66" s="28">
        <v>64</v>
      </c>
      <c r="C66" s="23" t="s">
        <v>78</v>
      </c>
      <c r="D66" s="28"/>
      <c r="E66" s="23"/>
    </row>
    <row r="67" spans="2:5" ht="15.75" x14ac:dyDescent="0.25">
      <c r="B67" s="28">
        <v>65</v>
      </c>
      <c r="C67" s="23" t="s">
        <v>79</v>
      </c>
      <c r="D67" s="28"/>
      <c r="E67" s="23"/>
    </row>
    <row r="68" spans="2:5" ht="15.75" x14ac:dyDescent="0.25">
      <c r="B68" s="28">
        <v>66</v>
      </c>
      <c r="C68" s="23" t="s">
        <v>80</v>
      </c>
      <c r="D68" s="28"/>
      <c r="E68" s="23"/>
    </row>
    <row r="69" spans="2:5" ht="15.75" x14ac:dyDescent="0.25">
      <c r="B69" s="28">
        <v>67</v>
      </c>
      <c r="C69" s="23" t="s">
        <v>81</v>
      </c>
      <c r="D69" s="28"/>
      <c r="E69" s="23"/>
    </row>
    <row r="70" spans="2:5" ht="15.75" x14ac:dyDescent="0.25">
      <c r="B70" s="28">
        <v>68</v>
      </c>
      <c r="C70" s="23" t="s">
        <v>82</v>
      </c>
      <c r="D70" s="28"/>
      <c r="E70" s="23"/>
    </row>
    <row r="71" spans="2:5" ht="15.75" x14ac:dyDescent="0.25">
      <c r="B71" s="28">
        <v>69</v>
      </c>
      <c r="C71" s="23" t="s">
        <v>83</v>
      </c>
      <c r="D71" s="28"/>
      <c r="E71" s="23"/>
    </row>
    <row r="72" spans="2:5" ht="15.75" x14ac:dyDescent="0.25">
      <c r="B72" s="28">
        <v>70</v>
      </c>
      <c r="C72" s="23" t="s">
        <v>84</v>
      </c>
      <c r="D72" s="28"/>
      <c r="E72" s="23"/>
    </row>
    <row r="73" spans="2:5" ht="15.75" x14ac:dyDescent="0.25">
      <c r="B73" s="28">
        <v>71</v>
      </c>
      <c r="C73" s="23" t="s">
        <v>85</v>
      </c>
      <c r="D73" s="28"/>
      <c r="E73" s="23"/>
    </row>
    <row r="74" spans="2:5" ht="15.75" x14ac:dyDescent="0.25">
      <c r="B74" s="28">
        <v>72</v>
      </c>
      <c r="C74" s="23" t="s">
        <v>86</v>
      </c>
      <c r="D74" s="28"/>
      <c r="E74" s="23"/>
    </row>
    <row r="75" spans="2:5" ht="15.75" x14ac:dyDescent="0.25">
      <c r="B75" s="28">
        <v>73</v>
      </c>
      <c r="C75" s="23" t="s">
        <v>87</v>
      </c>
      <c r="D75" s="28"/>
      <c r="E75" s="23"/>
    </row>
    <row r="76" spans="2:5" ht="15.75" x14ac:dyDescent="0.25">
      <c r="B76" s="28">
        <v>74</v>
      </c>
      <c r="C76" s="23" t="s">
        <v>88</v>
      </c>
      <c r="D76" s="28"/>
      <c r="E76" s="23"/>
    </row>
    <row r="77" spans="2:5" ht="15.75" x14ac:dyDescent="0.25">
      <c r="B77" s="28">
        <v>75</v>
      </c>
      <c r="C77" s="23" t="s">
        <v>89</v>
      </c>
      <c r="D77" s="28"/>
      <c r="E77" s="23"/>
    </row>
    <row r="78" spans="2:5" ht="15.75" x14ac:dyDescent="0.25">
      <c r="B78" s="28">
        <v>76</v>
      </c>
      <c r="C78" s="23" t="s">
        <v>90</v>
      </c>
      <c r="D78" s="28"/>
      <c r="E78" s="23"/>
    </row>
    <row r="79" spans="2:5" ht="15.75" x14ac:dyDescent="0.25">
      <c r="B79" s="28">
        <v>77</v>
      </c>
      <c r="C79" s="23" t="s">
        <v>91</v>
      </c>
      <c r="D79" s="28"/>
      <c r="E79" s="23"/>
    </row>
    <row r="80" spans="2:5" ht="15.75" x14ac:dyDescent="0.25">
      <c r="B80" s="28">
        <v>78</v>
      </c>
      <c r="C80" s="23" t="s">
        <v>92</v>
      </c>
      <c r="D80" s="28"/>
      <c r="E80" s="23"/>
    </row>
    <row r="81" spans="2:5" ht="15.75" x14ac:dyDescent="0.25">
      <c r="B81" s="28">
        <v>79</v>
      </c>
      <c r="C81" s="23" t="s">
        <v>93</v>
      </c>
      <c r="D81" s="28"/>
      <c r="E81" s="23"/>
    </row>
    <row r="82" spans="2:5" ht="15.75" x14ac:dyDescent="0.25">
      <c r="B82" s="28">
        <v>80</v>
      </c>
      <c r="C82" s="23" t="s">
        <v>4</v>
      </c>
      <c r="D82" s="28" t="s">
        <v>94</v>
      </c>
      <c r="E82" s="23"/>
    </row>
    <row r="83" spans="2:5" ht="15.75" x14ac:dyDescent="0.25">
      <c r="B83" s="28">
        <v>81</v>
      </c>
      <c r="C83" s="23" t="s">
        <v>95</v>
      </c>
      <c r="D83" s="28"/>
      <c r="E83" s="23"/>
    </row>
    <row r="84" spans="2:5" ht="15.75" x14ac:dyDescent="0.25">
      <c r="B84" s="28">
        <v>82</v>
      </c>
      <c r="C84" s="23" t="s">
        <v>96</v>
      </c>
      <c r="D84" s="28"/>
      <c r="E84" s="23"/>
    </row>
    <row r="85" spans="2:5" ht="15.75" x14ac:dyDescent="0.25">
      <c r="B85" s="28">
        <v>83</v>
      </c>
      <c r="C85" s="23" t="s">
        <v>97</v>
      </c>
      <c r="D85" s="28"/>
      <c r="E85" s="23"/>
    </row>
    <row r="86" spans="2:5" ht="15.75" x14ac:dyDescent="0.25">
      <c r="B86" s="28">
        <v>84</v>
      </c>
      <c r="C86" s="23" t="s">
        <v>98</v>
      </c>
      <c r="D86" s="28"/>
      <c r="E86" s="23"/>
    </row>
    <row r="87" spans="2:5" ht="15.75" x14ac:dyDescent="0.25">
      <c r="B87" s="28">
        <v>85</v>
      </c>
      <c r="C87" s="23" t="s">
        <v>99</v>
      </c>
      <c r="D87" s="28"/>
      <c r="E87" s="23"/>
    </row>
    <row r="88" spans="2:5" ht="15.75" x14ac:dyDescent="0.25">
      <c r="B88" s="28">
        <v>86</v>
      </c>
      <c r="C88" s="23" t="s">
        <v>100</v>
      </c>
      <c r="D88" s="28"/>
      <c r="E88" s="23"/>
    </row>
    <row r="89" spans="2:5" ht="15.75" x14ac:dyDescent="0.25">
      <c r="B89" s="28">
        <v>87</v>
      </c>
      <c r="C89" s="23" t="s">
        <v>101</v>
      </c>
      <c r="D89" s="28"/>
      <c r="E89" s="23"/>
    </row>
    <row r="90" spans="2:5" ht="15.75" x14ac:dyDescent="0.25">
      <c r="B90" s="28">
        <v>88</v>
      </c>
      <c r="C90" s="23" t="s">
        <v>102</v>
      </c>
      <c r="D90" s="28"/>
      <c r="E90" s="23"/>
    </row>
    <row r="91" spans="2:5" ht="15.75" x14ac:dyDescent="0.25">
      <c r="B91" s="28">
        <v>89</v>
      </c>
      <c r="C91" s="23" t="s">
        <v>103</v>
      </c>
      <c r="D91" s="28"/>
      <c r="E91" s="23"/>
    </row>
    <row r="92" spans="2:5" ht="15.75" x14ac:dyDescent="0.25">
      <c r="B92" s="28">
        <v>90</v>
      </c>
      <c r="C92" s="23" t="s">
        <v>104</v>
      </c>
      <c r="D92" s="28"/>
      <c r="E92" s="23"/>
    </row>
    <row r="93" spans="2:5" ht="15.75" x14ac:dyDescent="0.25">
      <c r="B93" s="28">
        <v>91</v>
      </c>
      <c r="C93" s="23" t="s">
        <v>105</v>
      </c>
      <c r="D93" s="28"/>
      <c r="E93" s="23"/>
    </row>
    <row r="94" spans="2:5" ht="15.75" x14ac:dyDescent="0.25">
      <c r="B94" s="28">
        <v>92</v>
      </c>
      <c r="C94" s="23" t="s">
        <v>106</v>
      </c>
      <c r="D94" s="28"/>
      <c r="E94" s="23"/>
    </row>
    <row r="95" spans="2:5" ht="15.75" x14ac:dyDescent="0.25">
      <c r="B95" s="28">
        <v>93</v>
      </c>
      <c r="C95" s="23" t="s">
        <v>107</v>
      </c>
      <c r="D95" s="28"/>
      <c r="E95" s="23"/>
    </row>
    <row r="96" spans="2:5" ht="15.75" x14ac:dyDescent="0.25">
      <c r="B96" s="28">
        <v>94</v>
      </c>
      <c r="C96" s="23" t="s">
        <v>108</v>
      </c>
      <c r="D96" s="28"/>
      <c r="E96" s="23"/>
    </row>
    <row r="97" spans="2:5" ht="15.75" x14ac:dyDescent="0.25">
      <c r="B97" s="28">
        <v>95</v>
      </c>
      <c r="C97" s="23" t="s">
        <v>109</v>
      </c>
      <c r="D97" s="28"/>
      <c r="E97" s="23" t="s">
        <v>122</v>
      </c>
    </row>
    <row r="98" spans="2:5" ht="15.75" x14ac:dyDescent="0.25">
      <c r="B98" s="28">
        <v>96</v>
      </c>
      <c r="C98" s="23" t="s">
        <v>110</v>
      </c>
      <c r="D98" s="28" t="s">
        <v>5</v>
      </c>
      <c r="E98" s="23" t="s">
        <v>126</v>
      </c>
    </row>
    <row r="99" spans="2:5" ht="15.75" x14ac:dyDescent="0.25">
      <c r="B99" s="28">
        <v>97</v>
      </c>
      <c r="C99" s="23" t="s">
        <v>111</v>
      </c>
      <c r="D99" s="28" t="s">
        <v>6</v>
      </c>
      <c r="E99" s="23"/>
    </row>
    <row r="100" spans="2:5" ht="15.75" x14ac:dyDescent="0.25">
      <c r="B100" s="28">
        <v>98</v>
      </c>
      <c r="C100" s="23" t="s">
        <v>112</v>
      </c>
      <c r="D100" s="28" t="s">
        <v>7</v>
      </c>
      <c r="E100" s="23"/>
    </row>
    <row r="101" spans="2:5" ht="15.75" x14ac:dyDescent="0.25">
      <c r="B101" s="28">
        <v>99</v>
      </c>
      <c r="C101" s="23" t="s">
        <v>113</v>
      </c>
      <c r="D101" s="28" t="s">
        <v>2</v>
      </c>
      <c r="E101" s="23"/>
    </row>
    <row r="102" spans="2:5" ht="16.5" thickBot="1" x14ac:dyDescent="0.3">
      <c r="B102" s="30">
        <v>100</v>
      </c>
      <c r="C102" s="24" t="s">
        <v>114</v>
      </c>
      <c r="D102" s="30" t="s">
        <v>8</v>
      </c>
      <c r="E102" s="24"/>
    </row>
    <row r="103" spans="2:5" ht="13.5" thickTop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Facture TTC</vt:lpstr>
      <vt:lpstr>Calculs</vt:lpstr>
      <vt:lpstr>Données</vt:lpstr>
      <vt:lpstr>Données</vt:lpstr>
    </vt:vector>
  </TitlesOfParts>
  <Company>kalliweb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brucine</dc:creator>
  <cp:lastModifiedBy>brucine</cp:lastModifiedBy>
  <cp:lastPrinted>2023-05-29T06:41:42Z</cp:lastPrinted>
  <dcterms:created xsi:type="dcterms:W3CDTF">1999-08-06T11:59:42Z</dcterms:created>
  <dcterms:modified xsi:type="dcterms:W3CDTF">2023-05-29T07:05:59Z</dcterms:modified>
</cp:coreProperties>
</file>