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abinetima-my.sharepoint.com/personal/sblois_cabinet-ima_fr/Documents/Bureau/"/>
    </mc:Choice>
  </mc:AlternateContent>
  <xr:revisionPtr revIDLastSave="8" documentId="8_{500846E8-4030-4E72-A790-B51CCDC02284}" xr6:coauthVersionLast="47" xr6:coauthVersionMax="47" xr10:uidLastSave="{3A8B9484-8468-4519-8236-36FAB0D16B7E}"/>
  <bookViews>
    <workbookView xWindow="28680" yWindow="-120" windowWidth="29040" windowHeight="18240" xr2:uid="{00000000-000D-0000-FFFF-FFFF00000000}"/>
  </bookViews>
  <sheets>
    <sheet name="Congés 2023" sheetId="1" r:id="rId1"/>
    <sheet name="TT Principe" sheetId="2" r:id="rId2"/>
  </sheets>
  <definedNames>
    <definedName name="_xlnm._FilterDatabase" localSheetId="1" hidden="1">'TT Principe'!$A$1:$K$1</definedName>
    <definedName name="Annee">M1_JANVIER,M2_FEVRIER,M3_MARS,M4_AVRIL,M5_MAI,M6_JUIN,M7_JUILLET,M8_AOUT,M9_SEPTEMBRE,M10_OCTOBRE,M11_NOVEMBRE,M12_DECEMBRE,M13_JANVIER2</definedName>
    <definedName name="M1_JANVIER">'Congés 2023'!$C$4:$AG$18</definedName>
    <definedName name="M10_OCTOBRE">'Congés 2023'!#REF!</definedName>
    <definedName name="M11_NOVEMBRE">'Congés 2023'!#REF!</definedName>
    <definedName name="M12_DECEMBRE">'Congés 2023'!#REF!</definedName>
    <definedName name="M13_JANVIER2">'Congés 2023'!#REF!</definedName>
    <definedName name="M2_FEVRIER">'Congés 2023'!#REF!</definedName>
    <definedName name="M3_MARS">'Congés 2023'!#REF!</definedName>
    <definedName name="M4_AVRIL">'Congés 2023'!#REF!</definedName>
    <definedName name="M5_MAI">'Congés 2023'!#REF!</definedName>
    <definedName name="M6_JUIN">'Congés 2023'!#REF!</definedName>
    <definedName name="M7_JUILLET">'Congés 2023'!#REF!</definedName>
    <definedName name="M8_AOUT">'Congés 2023'!#REF!</definedName>
    <definedName name="M9_SEPTEMBRE">'Congés 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" i="1" l="1"/>
  <c r="AO10" i="1" s="1"/>
  <c r="AG3" i="1"/>
  <c r="AG2" i="1" s="1" a="1"/>
  <c r="AG2" i="1" s="1"/>
  <c r="AF3" i="1"/>
  <c r="AF2" i="1" s="1" a="1"/>
  <c r="AF2" i="1" s="1"/>
  <c r="AE3" i="1"/>
  <c r="AE2" i="1" s="1" a="1"/>
  <c r="AE2" i="1" s="1"/>
  <c r="AD3" i="1"/>
  <c r="AD2" i="1" s="1" a="1"/>
  <c r="AD2" i="1" s="1"/>
  <c r="AC3" i="1"/>
  <c r="AC2" i="1" s="1" a="1"/>
  <c r="AC2" i="1" s="1"/>
  <c r="AB3" i="1"/>
  <c r="AB2" i="1" s="1" a="1"/>
  <c r="AB2" i="1" s="1"/>
  <c r="AA3" i="1"/>
  <c r="AA2" i="1" s="1" a="1"/>
  <c r="AA2" i="1" s="1"/>
  <c r="Z3" i="1"/>
  <c r="Z2" i="1" s="1" a="1"/>
  <c r="Z2" i="1" s="1"/>
  <c r="Y3" i="1"/>
  <c r="Y2" i="1" s="1" a="1"/>
  <c r="Y2" i="1" s="1"/>
  <c r="X3" i="1"/>
  <c r="X2" i="1" s="1" a="1"/>
  <c r="X2" i="1" s="1"/>
  <c r="W3" i="1"/>
  <c r="W2" i="1" s="1" a="1"/>
  <c r="W2" i="1" s="1"/>
  <c r="V3" i="1"/>
  <c r="V2" i="1" s="1" a="1"/>
  <c r="V2" i="1" s="1"/>
  <c r="U3" i="1"/>
  <c r="U2" i="1" s="1" a="1"/>
  <c r="U2" i="1" s="1"/>
  <c r="T3" i="1"/>
  <c r="T2" i="1" s="1" a="1"/>
  <c r="T2" i="1" s="1"/>
  <c r="S3" i="1"/>
  <c r="S2" i="1" s="1" a="1"/>
  <c r="S2" i="1" s="1"/>
  <c r="R3" i="1"/>
  <c r="R2" i="1" s="1" a="1"/>
  <c r="R2" i="1" s="1"/>
  <c r="Q3" i="1"/>
  <c r="Q2" i="1" s="1" a="1"/>
  <c r="Q2" i="1" s="1"/>
  <c r="P3" i="1"/>
  <c r="P2" i="1" s="1" a="1"/>
  <c r="P2" i="1" s="1"/>
  <c r="O3" i="1"/>
  <c r="O2" i="1" s="1" a="1"/>
  <c r="O2" i="1" s="1"/>
  <c r="N3" i="1"/>
  <c r="N2" i="1" s="1" a="1"/>
  <c r="N2" i="1" s="1"/>
  <c r="M3" i="1"/>
  <c r="M2" i="1" s="1" a="1"/>
  <c r="M2" i="1" s="1"/>
  <c r="L3" i="1"/>
  <c r="L2" i="1" s="1" a="1"/>
  <c r="L2" i="1" s="1"/>
  <c r="K3" i="1"/>
  <c r="K2" i="1" s="1" a="1"/>
  <c r="K2" i="1" s="1"/>
  <c r="J3" i="1"/>
  <c r="J2" i="1" s="1" a="1"/>
  <c r="J2" i="1" s="1"/>
  <c r="I3" i="1"/>
  <c r="I2" i="1" s="1" a="1"/>
  <c r="I2" i="1" s="1"/>
  <c r="H3" i="1"/>
  <c r="H2" i="1" s="1" a="1"/>
  <c r="H2" i="1" s="1"/>
  <c r="G3" i="1"/>
  <c r="G18" i="1" s="1" a="1"/>
  <c r="G18" i="1" s="1"/>
  <c r="F3" i="1"/>
  <c r="F2" i="1" s="1" a="1"/>
  <c r="F2" i="1" s="1"/>
  <c r="E3" i="1"/>
  <c r="E2" i="1" s="1" a="1"/>
  <c r="E2" i="1" s="1"/>
  <c r="D3" i="1"/>
  <c r="D2" i="1" s="1" a="1"/>
  <c r="D2" i="1" s="1"/>
  <c r="C3" i="1"/>
  <c r="C2" i="1" s="1" a="1"/>
  <c r="C2" i="1" s="1"/>
  <c r="F19" i="2"/>
  <c r="G19" i="2"/>
  <c r="H19" i="2"/>
  <c r="K19" i="2"/>
  <c r="F20" i="2"/>
  <c r="G20" i="2"/>
  <c r="H20" i="2"/>
  <c r="K20" i="2"/>
  <c r="E20" i="2"/>
  <c r="E19" i="2"/>
  <c r="C9" i="1" l="1" a="1"/>
  <c r="C9" i="1" s="1"/>
  <c r="F4" i="1" a="1"/>
  <c r="F4" i="1" s="1"/>
  <c r="F10" i="1" a="1"/>
  <c r="F10" i="1" s="1"/>
  <c r="C10" i="1" a="1"/>
  <c r="C10" i="1" s="1"/>
  <c r="C14" i="1" a="1"/>
  <c r="C14" i="1" s="1"/>
  <c r="F12" i="1" a="1"/>
  <c r="F12" i="1" s="1"/>
  <c r="C15" i="1" a="1"/>
  <c r="C15" i="1" s="1"/>
  <c r="G4" i="1" a="1"/>
  <c r="G4" i="1" s="1"/>
  <c r="C4" i="1" a="1"/>
  <c r="C4" i="1" s="1"/>
  <c r="G10" i="1" a="1"/>
  <c r="G10" i="1" s="1"/>
  <c r="E6" i="1" a="1"/>
  <c r="E6" i="1" s="1"/>
  <c r="G2" i="1" a="1"/>
  <c r="G2" i="1" s="1"/>
  <c r="E12" i="1" a="1"/>
  <c r="E12" i="1" s="1"/>
  <c r="AO11" i="1"/>
  <c r="E18" i="1" a="1"/>
  <c r="E18" i="1" s="1"/>
  <c r="G12" i="1" a="1"/>
  <c r="G12" i="1" s="1"/>
  <c r="C16" i="1" a="1"/>
  <c r="C16" i="1" s="1"/>
  <c r="E7" i="1" a="1"/>
  <c r="E7" i="1" s="1"/>
  <c r="E14" i="1" a="1"/>
  <c r="E14" i="1" s="1"/>
  <c r="F5" i="1" a="1"/>
  <c r="F5" i="1" s="1"/>
  <c r="F13" i="1" a="1"/>
  <c r="F13" i="1" s="1"/>
  <c r="G5" i="1" a="1"/>
  <c r="G5" i="1" s="1"/>
  <c r="G13" i="1" a="1"/>
  <c r="G13" i="1" s="1"/>
  <c r="C5" i="1" a="1"/>
  <c r="C5" i="1" s="1"/>
  <c r="C11" i="1" a="1"/>
  <c r="C11" i="1" s="1"/>
  <c r="C17" i="1" a="1"/>
  <c r="C17" i="1" s="1"/>
  <c r="E8" i="1" a="1"/>
  <c r="E8" i="1" s="1"/>
  <c r="E15" i="1" a="1"/>
  <c r="E15" i="1" s="1"/>
  <c r="F6" i="1" a="1"/>
  <c r="F6" i="1" s="1"/>
  <c r="F14" i="1" a="1"/>
  <c r="F14" i="1" s="1"/>
  <c r="G6" i="1" a="1"/>
  <c r="G6" i="1" s="1"/>
  <c r="G14" i="1" a="1"/>
  <c r="G14" i="1" s="1"/>
  <c r="C6" i="1" a="1"/>
  <c r="C6" i="1" s="1"/>
  <c r="C12" i="1" a="1"/>
  <c r="C12" i="1" s="1"/>
  <c r="E9" i="1" a="1"/>
  <c r="E9" i="1" s="1"/>
  <c r="E16" i="1" a="1"/>
  <c r="E16" i="1" s="1"/>
  <c r="F7" i="1" a="1"/>
  <c r="F7" i="1" s="1"/>
  <c r="F15" i="1" a="1"/>
  <c r="F15" i="1" s="1"/>
  <c r="G7" i="1" a="1"/>
  <c r="G7" i="1" s="1"/>
  <c r="G15" i="1" a="1"/>
  <c r="G15" i="1" s="1"/>
  <c r="C7" i="1" a="1"/>
  <c r="C7" i="1" s="1"/>
  <c r="C13" i="1" a="1"/>
  <c r="C13" i="1" s="1"/>
  <c r="C18" i="1" a="1"/>
  <c r="C18" i="1" s="1"/>
  <c r="E10" i="1" a="1"/>
  <c r="E10" i="1" s="1"/>
  <c r="E17" i="1" a="1"/>
  <c r="E17" i="1" s="1"/>
  <c r="F8" i="1" a="1"/>
  <c r="F8" i="1" s="1"/>
  <c r="F16" i="1" a="1"/>
  <c r="F16" i="1" s="1"/>
  <c r="G8" i="1" a="1"/>
  <c r="G8" i="1" s="1"/>
  <c r="G16" i="1" a="1"/>
  <c r="G16" i="1" s="1"/>
  <c r="C8" i="1" a="1"/>
  <c r="C8" i="1" s="1"/>
  <c r="E11" i="1" a="1"/>
  <c r="E11" i="1" s="1"/>
  <c r="F9" i="1" a="1"/>
  <c r="F9" i="1" s="1"/>
  <c r="F17" i="1" a="1"/>
  <c r="F17" i="1" s="1"/>
  <c r="G9" i="1" a="1"/>
  <c r="G9" i="1" s="1"/>
  <c r="G17" i="1" a="1"/>
  <c r="G17" i="1" s="1"/>
  <c r="E5" i="1" a="1"/>
  <c r="E5" i="1" s="1"/>
  <c r="E13" i="1" a="1"/>
  <c r="E13" i="1" s="1"/>
  <c r="E4" i="1" a="1"/>
  <c r="E4" i="1" s="1"/>
  <c r="F11" i="1" a="1"/>
  <c r="F11" i="1" s="1"/>
  <c r="F18" i="1" a="1"/>
  <c r="F18" i="1" s="1"/>
  <c r="G11" i="1" a="1"/>
  <c r="G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<sst xmlns="http://schemas.openxmlformats.org/spreadsheetml/2006/main" count="175" uniqueCount="61">
  <si>
    <t>D</t>
  </si>
  <si>
    <t>L</t>
  </si>
  <si>
    <t>M</t>
  </si>
  <si>
    <t>J</t>
  </si>
  <si>
    <t>V</t>
  </si>
  <si>
    <t>S</t>
  </si>
  <si>
    <t>TT</t>
  </si>
  <si>
    <t>Pôle</t>
  </si>
  <si>
    <t>Collaborateur</t>
  </si>
  <si>
    <t>Dispositif</t>
  </si>
  <si>
    <t>Service</t>
  </si>
  <si>
    <t>Lundi</t>
  </si>
  <si>
    <t>Mardi</t>
  </si>
  <si>
    <t>Mercredi</t>
  </si>
  <si>
    <t>Jeudi</t>
  </si>
  <si>
    <t>Vendredi</t>
  </si>
  <si>
    <t>Flottant</t>
  </si>
  <si>
    <t>Fixe</t>
  </si>
  <si>
    <t>Télétravail</t>
  </si>
  <si>
    <t>Travail sur site</t>
  </si>
  <si>
    <t>TSS</t>
  </si>
  <si>
    <t>Fonctions Supports</t>
  </si>
  <si>
    <t>Pas intéressée</t>
  </si>
  <si>
    <t>Absente</t>
  </si>
  <si>
    <t>Hors pôle</t>
  </si>
  <si>
    <t>Légende</t>
  </si>
  <si>
    <t>Signification</t>
  </si>
  <si>
    <t>Congés</t>
  </si>
  <si>
    <t>Formation</t>
  </si>
  <si>
    <t>jour de l'an</t>
  </si>
  <si>
    <t>Lundi de Pâques</t>
  </si>
  <si>
    <t>Fête de travail</t>
  </si>
  <si>
    <t>Victoire 1945</t>
  </si>
  <si>
    <t>Jeudi Ascension</t>
  </si>
  <si>
    <t>Lundi Pentecôte</t>
  </si>
  <si>
    <t>Fête nationale</t>
  </si>
  <si>
    <t>Assomption</t>
  </si>
  <si>
    <t>Toussaint</t>
  </si>
  <si>
    <t>Armistice</t>
  </si>
  <si>
    <t>Noël</t>
  </si>
  <si>
    <t>C</t>
  </si>
  <si>
    <t>F</t>
  </si>
  <si>
    <t>RTT</t>
  </si>
  <si>
    <t>Samedi</t>
  </si>
  <si>
    <t>Dimanche</t>
  </si>
  <si>
    <t>Utilisateur 1</t>
  </si>
  <si>
    <t>Utilisateur 2</t>
  </si>
  <si>
    <t>Utilisateur 3</t>
  </si>
  <si>
    <t>Utilisateur 4</t>
  </si>
  <si>
    <t>Utilisateur 5</t>
  </si>
  <si>
    <t>Utilisateur 6</t>
  </si>
  <si>
    <t>Utilisateur 7</t>
  </si>
  <si>
    <t>Utilisateur 8</t>
  </si>
  <si>
    <t>Utilisateur 9</t>
  </si>
  <si>
    <t>Utilisateur 10</t>
  </si>
  <si>
    <t>Utilisateur 11</t>
  </si>
  <si>
    <t>Utilisateur 12</t>
  </si>
  <si>
    <t>Utilisateur 13</t>
  </si>
  <si>
    <t>Utilisateur 14</t>
  </si>
  <si>
    <t>Utilisateur 15</t>
  </si>
  <si>
    <t>Utilisateur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</si>
</sst>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yy"/>
    <numFmt numFmtId="166" formatCode="d"/>
    <numFmt numFmtId="169" formatCode="ddd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color theme="1"/>
      <name val="Arial"/>
      <family val="2"/>
    </font>
    <font>
      <sz val="8"/>
      <name val="Calibri"/>
      <family val="2"/>
      <scheme val="minor"/>
    </font>
    <font>
      <strike/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169" fontId="7" fillId="0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6" borderId="0" xfId="0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166" fontId="7" fillId="0" borderId="6" xfId="1" applyNumberFormat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0" fontId="7" fillId="3" borderId="11" xfId="1" applyFont="1" applyFill="1" applyBorder="1" applyAlignment="1">
      <alignment vertical="center"/>
    </xf>
  </cellXfs>
  <cellStyles count="2">
    <cellStyle name="Normal" xfId="0" builtinId="0"/>
    <cellStyle name="Normal_Feuil1" xfId="1" xr:uid="{995F4F71-FE25-4DA3-8889-AA815AE035C0}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alignment horizontal="center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835EB9-59E4-4B11-A666-6C37722DA1FF}" name="Tableau1" displayName="Tableau1" ref="A1:K17" totalsRowShown="0">
  <autoFilter ref="A1:K17" xr:uid="{D8835EB9-59E4-4B11-A666-6C37722DA1FF}"/>
  <tableColumns count="11">
    <tableColumn id="1" xr3:uid="{038C2DAD-6EF2-42FF-86E5-C3F2173BA542}" name="Service"/>
    <tableColumn id="2" xr3:uid="{A21C7F64-8C28-45EB-8439-798E428ED775}" name="Pôle"/>
    <tableColumn id="3" xr3:uid="{E620CF6C-97F6-4704-8F90-338AF3094C77}" name="Collaborateur"/>
    <tableColumn id="4" xr3:uid="{F317663E-3D3B-4E15-A797-EF178B128636}" name="Dispositif"/>
    <tableColumn id="5" xr3:uid="{4D0A5413-5D32-4816-994A-C5D5D155AF5C}" name="Lundi"/>
    <tableColumn id="6" xr3:uid="{BA68A493-5B07-4289-ACC6-CC4CD9B3B480}" name="Mardi" dataDxfId="12"/>
    <tableColumn id="7" xr3:uid="{45520C6C-A5AD-416E-8277-C79DB3F9DEDB}" name="Mercredi"/>
    <tableColumn id="8" xr3:uid="{7539E081-8DED-4162-8EE3-117D6D70F13F}" name="Jeudi"/>
    <tableColumn id="11" xr3:uid="{31427EEB-FFBF-4DAE-9804-69B63BB74A22}" name="Vendredi" dataDxfId="4"/>
    <tableColumn id="10" xr3:uid="{55014F9C-7354-4BA7-A65B-3BC8F9B8EEB4}" name="Samedi" dataDxfId="5"/>
    <tableColumn id="9" xr3:uid="{5CCC51FC-4771-403B-A994-A52D3915D903}" name="Dimanch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55F484-5BC4-4F32-9B3F-C645227C8FF6}" name="Tableau3" displayName="Tableau3" ref="N1:O7" totalsRowShown="0">
  <autoFilter ref="N1:O7" xr:uid="{FC55F484-5BC4-4F32-9B3F-C645227C8FF6}"/>
  <tableColumns count="2">
    <tableColumn id="1" xr3:uid="{3C28DA12-D544-467A-8FA4-7E8DC426D756}" name="Légende" dataDxfId="11"/>
    <tableColumn id="2" xr3:uid="{6D5B4BA7-DDAD-4F90-962C-B0A97556863C}" name="Signification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O252"/>
  <sheetViews>
    <sheetView showGridLines="0" tabSelected="1" zoomScaleNormal="100" workbookViewId="0">
      <selection activeCell="B19" sqref="B19"/>
    </sheetView>
  </sheetViews>
  <sheetFormatPr baseColWidth="10" defaultColWidth="9.140625" defaultRowHeight="15"/>
  <cols>
    <col min="1" max="1" width="3.7109375" style="7" customWidth="1"/>
    <col min="2" max="2" width="49.140625" style="7" bestFit="1" customWidth="1"/>
    <col min="3" max="3" width="3.5703125" style="7" bestFit="1" customWidth="1"/>
    <col min="4" max="4" width="15.140625" style="7" customWidth="1"/>
    <col min="5" max="5" width="8" style="7" bestFit="1" customWidth="1"/>
    <col min="6" max="6" width="4" style="7" bestFit="1" customWidth="1"/>
    <col min="7" max="7" width="8" style="7" bestFit="1" customWidth="1"/>
    <col min="8" max="9" width="2.85546875" style="7" bestFit="1" customWidth="1"/>
    <col min="10" max="10" width="3.5703125" style="7" bestFit="1" customWidth="1"/>
    <col min="11" max="11" width="2.85546875" style="7" bestFit="1" customWidth="1"/>
    <col min="12" max="13" width="3.5703125" style="7" bestFit="1" customWidth="1"/>
    <col min="14" max="15" width="3" style="7" bestFit="1" customWidth="1"/>
    <col min="16" max="17" width="3.5703125" style="7" bestFit="1" customWidth="1"/>
    <col min="18" max="19" width="3" style="7" bestFit="1" customWidth="1"/>
    <col min="20" max="20" width="3.5703125" style="7" bestFit="1" customWidth="1"/>
    <col min="21" max="26" width="3" style="7" bestFit="1" customWidth="1"/>
    <col min="27" max="27" width="3.5703125" style="7" bestFit="1" customWidth="1"/>
    <col min="28" max="30" width="3" style="7" bestFit="1" customWidth="1"/>
    <col min="31" max="31" width="3.5703125" style="7" bestFit="1" customWidth="1"/>
    <col min="32" max="33" width="3" style="7" bestFit="1" customWidth="1"/>
    <col min="34" max="35" width="9.140625" style="7"/>
    <col min="36" max="36" width="10.42578125" style="7" bestFit="1" customWidth="1"/>
    <col min="37" max="39" width="9.140625" style="7"/>
    <col min="40" max="40" width="23.28515625" style="7" customWidth="1"/>
    <col min="41" max="41" width="10.7109375" style="7" bestFit="1" customWidth="1"/>
    <col min="42" max="16384" width="9.140625" style="7"/>
  </cols>
  <sheetData>
    <row r="2" spans="2:41">
      <c r="B2" s="8">
        <v>44927</v>
      </c>
      <c r="C2" s="9" t="str" cm="1">
        <f t="array" ref="C2">IF(C3="","",INDEX($AM$22:$AM$28,WEEKDAY(C3,2)))</f>
        <v>D</v>
      </c>
      <c r="D2" s="9" t="str" cm="1">
        <f t="array" ref="D2">IF(D3="","",INDEX($AM$22:$AM$28,WEEKDAY(D3,2)))</f>
        <v>L</v>
      </c>
      <c r="E2" s="9" t="str" cm="1">
        <f t="array" ref="E2">IF(E3="","",INDEX($AM$22:$AM$28,WEEKDAY(E3,2)))</f>
        <v>M</v>
      </c>
      <c r="F2" s="9" t="str" cm="1">
        <f t="array" ref="F2">IF(F3="","",INDEX($AM$22:$AM$28,WEEKDAY(F3,2)))</f>
        <v>M</v>
      </c>
      <c r="G2" s="9" t="str" cm="1">
        <f t="array" ref="G2">IF(G3="","",INDEX($AM$22:$AM$28,WEEKDAY(G3,2)))</f>
        <v>J</v>
      </c>
      <c r="H2" s="9" t="str" cm="1">
        <f t="array" ref="H2">IF(H3="","",INDEX($AM$22:$AM$28,WEEKDAY(H3,2)))</f>
        <v>V</v>
      </c>
      <c r="I2" s="9" t="str" cm="1">
        <f t="array" ref="I2">IF(I3="","",INDEX($AM$22:$AM$28,WEEKDAY(I3,2)))</f>
        <v>S</v>
      </c>
      <c r="J2" s="9" t="str" cm="1">
        <f t="array" ref="J2">IF(J3="","",INDEX($AM$22:$AM$28,WEEKDAY(J3,2)))</f>
        <v>D</v>
      </c>
      <c r="K2" s="9" t="str" cm="1">
        <f t="array" ref="K2">IF(K3="","",INDEX($AM$22:$AM$28,WEEKDAY(K3,2)))</f>
        <v>L</v>
      </c>
      <c r="L2" s="9" t="str" cm="1">
        <f t="array" ref="L2">IF(L3="","",INDEX($AM$22:$AM$28,WEEKDAY(L3,2)))</f>
        <v>M</v>
      </c>
      <c r="M2" s="9" t="str" cm="1">
        <f t="array" ref="M2">IF(M3="","",INDEX($AM$22:$AM$28,WEEKDAY(M3,2)))</f>
        <v>M</v>
      </c>
      <c r="N2" s="9" t="str" cm="1">
        <f t="array" ref="N2">IF(N3="","",INDEX($AM$22:$AM$28,WEEKDAY(N3,2)))</f>
        <v>J</v>
      </c>
      <c r="O2" s="9" t="str" cm="1">
        <f t="array" ref="O2">IF(O3="","",INDEX($AM$22:$AM$28,WEEKDAY(O3,2)))</f>
        <v>V</v>
      </c>
      <c r="P2" s="9" t="str" cm="1">
        <f t="array" ref="P2">IF(P3="","",INDEX($AM$22:$AM$28,WEEKDAY(P3,2)))</f>
        <v>S</v>
      </c>
      <c r="Q2" s="9" t="str" cm="1">
        <f t="array" ref="Q2">IF(Q3="","",INDEX($AM$22:$AM$28,WEEKDAY(Q3,2)))</f>
        <v>D</v>
      </c>
      <c r="R2" s="9" t="str" cm="1">
        <f t="array" ref="R2">IF(R3="","",INDEX($AM$22:$AM$28,WEEKDAY(R3,2)))</f>
        <v>L</v>
      </c>
      <c r="S2" s="9" t="str" cm="1">
        <f t="array" ref="S2">IF(S3="","",INDEX($AM$22:$AM$28,WEEKDAY(S3,2)))</f>
        <v>M</v>
      </c>
      <c r="T2" s="9" t="str" cm="1">
        <f t="array" ref="T2">IF(T3="","",INDEX($AM$22:$AM$28,WEEKDAY(T3,2)))</f>
        <v>M</v>
      </c>
      <c r="U2" s="9" t="str" cm="1">
        <f t="array" ref="U2">IF(U3="","",INDEX($AM$22:$AM$28,WEEKDAY(U3,2)))</f>
        <v>J</v>
      </c>
      <c r="V2" s="9" t="str" cm="1">
        <f t="array" ref="V2">IF(V3="","",INDEX($AM$22:$AM$28,WEEKDAY(V3,2)))</f>
        <v>V</v>
      </c>
      <c r="W2" s="9" t="str" cm="1">
        <f t="array" ref="W2">IF(W3="","",INDEX($AM$22:$AM$28,WEEKDAY(W3,2)))</f>
        <v>S</v>
      </c>
      <c r="X2" s="9" t="str" cm="1">
        <f t="array" ref="X2">IF(X3="","",INDEX($AM$22:$AM$28,WEEKDAY(X3,2)))</f>
        <v>D</v>
      </c>
      <c r="Y2" s="9" t="str" cm="1">
        <f t="array" ref="Y2">IF(Y3="","",INDEX($AM$22:$AM$28,WEEKDAY(Y3,2)))</f>
        <v>L</v>
      </c>
      <c r="Z2" s="9" t="str" cm="1">
        <f t="array" ref="Z2">IF(Z3="","",INDEX($AM$22:$AM$28,WEEKDAY(Z3,2)))</f>
        <v>M</v>
      </c>
      <c r="AA2" s="9" t="str" cm="1">
        <f t="array" ref="AA2">IF(AA3="","",INDEX($AM$22:$AM$28,WEEKDAY(AA3,2)))</f>
        <v>M</v>
      </c>
      <c r="AB2" s="9" t="str" cm="1">
        <f t="array" ref="AB2">IF(AB3="","",INDEX($AM$22:$AM$28,WEEKDAY(AB3,2)))</f>
        <v>J</v>
      </c>
      <c r="AC2" s="9" t="str" cm="1">
        <f t="array" ref="AC2">IF(AC3="","",INDEX($AM$22:$AM$28,WEEKDAY(AC3,2)))</f>
        <v>V</v>
      </c>
      <c r="AD2" s="9" t="str" cm="1">
        <f t="array" ref="AD2">IF(AD3="","",INDEX($AM$22:$AM$28,WEEKDAY(AD3,2)))</f>
        <v>S</v>
      </c>
      <c r="AE2" s="9" t="str" cm="1">
        <f t="array" ref="AE2">IF(AE3="","",INDEX($AM$22:$AM$28,WEEKDAY(AE3,2)))</f>
        <v>D</v>
      </c>
      <c r="AF2" s="9" t="str" cm="1">
        <f t="array" ref="AF2">IF(AF3="","",INDEX($AM$22:$AM$28,WEEKDAY(AF3,2)))</f>
        <v>L</v>
      </c>
      <c r="AG2" s="9" t="str" cm="1">
        <f t="array" ref="AG2">IF(AG3="","",INDEX($AM$22:$AM$28,WEEKDAY(AG3,2)))</f>
        <v>M</v>
      </c>
    </row>
    <row r="3" spans="2:41" ht="15.75" thickBot="1">
      <c r="B3" s="10"/>
      <c r="C3" s="11">
        <f>IF(MONTH($B2+(COLUMN(A$1)-1))=MONTH($B2),$B2+(COLUMN(A$1)-1),"")</f>
        <v>44927</v>
      </c>
      <c r="D3" s="31">
        <f t="shared" ref="D3:AG3" si="0">IF(MONTH($B2+(COLUMN(B$1)-1))=MONTH($B2),$B2+(COLUMN(B$1)-1),"")</f>
        <v>44928</v>
      </c>
      <c r="E3" s="11">
        <f t="shared" si="0"/>
        <v>44929</v>
      </c>
      <c r="F3" s="11">
        <f t="shared" si="0"/>
        <v>44930</v>
      </c>
      <c r="G3" s="11">
        <f t="shared" si="0"/>
        <v>44931</v>
      </c>
      <c r="H3" s="11">
        <f t="shared" si="0"/>
        <v>44932</v>
      </c>
      <c r="I3" s="11">
        <f t="shared" si="0"/>
        <v>44933</v>
      </c>
      <c r="J3" s="11">
        <f t="shared" si="0"/>
        <v>44934</v>
      </c>
      <c r="K3" s="11">
        <f t="shared" si="0"/>
        <v>44935</v>
      </c>
      <c r="L3" s="11">
        <f t="shared" si="0"/>
        <v>44936</v>
      </c>
      <c r="M3" s="11">
        <f t="shared" si="0"/>
        <v>44937</v>
      </c>
      <c r="N3" s="11">
        <f t="shared" si="0"/>
        <v>44938</v>
      </c>
      <c r="O3" s="11">
        <f t="shared" si="0"/>
        <v>44939</v>
      </c>
      <c r="P3" s="11">
        <f t="shared" si="0"/>
        <v>44940</v>
      </c>
      <c r="Q3" s="11">
        <f t="shared" si="0"/>
        <v>44941</v>
      </c>
      <c r="R3" s="11">
        <f t="shared" si="0"/>
        <v>44942</v>
      </c>
      <c r="S3" s="11">
        <f t="shared" si="0"/>
        <v>44943</v>
      </c>
      <c r="T3" s="11">
        <f t="shared" si="0"/>
        <v>44944</v>
      </c>
      <c r="U3" s="11">
        <f t="shared" si="0"/>
        <v>44945</v>
      </c>
      <c r="V3" s="11">
        <f t="shared" si="0"/>
        <v>44946</v>
      </c>
      <c r="W3" s="11">
        <f t="shared" si="0"/>
        <v>44947</v>
      </c>
      <c r="X3" s="11">
        <f t="shared" si="0"/>
        <v>44948</v>
      </c>
      <c r="Y3" s="11">
        <f t="shared" si="0"/>
        <v>44949</v>
      </c>
      <c r="Z3" s="11">
        <f t="shared" si="0"/>
        <v>44950</v>
      </c>
      <c r="AA3" s="11">
        <f t="shared" si="0"/>
        <v>44951</v>
      </c>
      <c r="AB3" s="11">
        <f t="shared" si="0"/>
        <v>44952</v>
      </c>
      <c r="AC3" s="11">
        <f t="shared" si="0"/>
        <v>44953</v>
      </c>
      <c r="AD3" s="11">
        <f t="shared" si="0"/>
        <v>44954</v>
      </c>
      <c r="AE3" s="11">
        <f t="shared" si="0"/>
        <v>44955</v>
      </c>
      <c r="AF3" s="11">
        <f t="shared" si="0"/>
        <v>44956</v>
      </c>
      <c r="AG3" s="11">
        <f t="shared" si="0"/>
        <v>44957</v>
      </c>
    </row>
    <row r="4" spans="2:41" ht="15" customHeight="1" thickTop="1">
      <c r="B4" s="19" t="s">
        <v>45</v>
      </c>
      <c r="C4" s="29" cm="1">
        <f t="array" ref="C4">INDEX('TT Principe'!$E$2:$K$17,MATCH($B4,'TT Principe'!$C$2:$C$17,0),WEEKDAY(C$3,3))</f>
        <v>0</v>
      </c>
      <c r="D4" s="32"/>
      <c r="E4" s="30" t="str" cm="1">
        <f t="array" ref="E4">INDEX('TT Principe'!$E$2:$K$17,MATCH($B4,'TT Principe'!$C$2:$C$17,0),WEEKDAY(E$3,3))</f>
        <v>Flottant</v>
      </c>
      <c r="F4" s="17" t="str" cm="1">
        <f t="array" ref="F4">INDEX('TT Principe'!$E$2:$K$17,MATCH($B4,'TT Principe'!$C$2:$C$17,0),WEEKDAY(F$3,3))</f>
        <v>TSS</v>
      </c>
      <c r="G4" s="17" t="str" cm="1">
        <f t="array" ref="G4">INDEX('TT Principe'!$E$2:$K$17,MATCH($B4,'TT Principe'!$C$2:$C$17,0),WEEKDAY(G$3,3))</f>
        <v>Flottant</v>
      </c>
      <c r="H4" s="17"/>
      <c r="I4" s="18"/>
      <c r="J4" s="19"/>
      <c r="K4" s="18"/>
      <c r="L4" s="18"/>
      <c r="M4" s="18"/>
      <c r="N4" s="17"/>
      <c r="O4" s="17"/>
      <c r="P4" s="18"/>
      <c r="Q4" s="18"/>
      <c r="R4" s="18"/>
      <c r="S4" s="18"/>
      <c r="T4" s="18"/>
      <c r="U4" s="17"/>
      <c r="V4" s="17"/>
      <c r="W4" s="18"/>
      <c r="X4" s="18"/>
      <c r="Y4" s="17"/>
      <c r="Z4" s="17"/>
      <c r="AA4" s="17"/>
      <c r="AB4" s="17"/>
      <c r="AC4" s="17"/>
      <c r="AD4" s="18"/>
      <c r="AE4" s="18"/>
      <c r="AF4" s="17"/>
      <c r="AG4" s="19"/>
      <c r="AI4" s="13" t="s">
        <v>40</v>
      </c>
      <c r="AJ4" s="7" t="s">
        <v>27</v>
      </c>
    </row>
    <row r="5" spans="2:41">
      <c r="B5" s="19" t="s">
        <v>46</v>
      </c>
      <c r="C5" s="29" cm="1">
        <f t="array" ref="C5">INDEX('TT Principe'!$E$2:$K$17,MATCH($B5,'TT Principe'!$C$2:$C$17,0),WEEKDAY(C$3,3))</f>
        <v>0</v>
      </c>
      <c r="D5" s="33"/>
      <c r="E5" s="30" t="str" cm="1">
        <f t="array" ref="E5">INDEX('TT Principe'!$E$2:$K$17,MATCH($B5,'TT Principe'!$C$2:$C$17,0),WEEKDAY(E$3,3))</f>
        <v>Flottant</v>
      </c>
      <c r="F5" s="17" t="str" cm="1">
        <f t="array" ref="F5">INDEX('TT Principe'!$E$2:$K$17,MATCH($B5,'TT Principe'!$C$2:$C$17,0),WEEKDAY(F$3,3))</f>
        <v>TSS</v>
      </c>
      <c r="G5" s="17" t="str" cm="1">
        <f t="array" ref="G5">INDEX('TT Principe'!$E$2:$K$17,MATCH($B5,'TT Principe'!$C$2:$C$17,0),WEEKDAY(G$3,3))</f>
        <v>Flottant</v>
      </c>
      <c r="H5" s="17"/>
      <c r="I5" s="18"/>
      <c r="J5" s="19"/>
      <c r="K5" s="18"/>
      <c r="L5" s="18"/>
      <c r="M5" s="18"/>
      <c r="N5" s="17"/>
      <c r="O5" s="17"/>
      <c r="P5" s="18"/>
      <c r="Q5" s="18"/>
      <c r="R5" s="18"/>
      <c r="S5" s="18"/>
      <c r="T5" s="18"/>
      <c r="U5" s="17"/>
      <c r="V5" s="17"/>
      <c r="W5" s="18"/>
      <c r="X5" s="18"/>
      <c r="Y5" s="17"/>
      <c r="Z5" s="17"/>
      <c r="AA5" s="17"/>
      <c r="AB5" s="17"/>
      <c r="AC5" s="17"/>
      <c r="AD5" s="18"/>
      <c r="AE5" s="18"/>
      <c r="AF5" s="17"/>
      <c r="AG5" s="19"/>
    </row>
    <row r="6" spans="2:41">
      <c r="B6" s="19" t="s">
        <v>47</v>
      </c>
      <c r="C6" s="29" cm="1">
        <f t="array" ref="C6">INDEX('TT Principe'!$E$2:$K$17,MATCH($B6,'TT Principe'!$C$2:$C$17,0),WEEKDAY(C$3,3))</f>
        <v>0</v>
      </c>
      <c r="D6" s="33"/>
      <c r="E6" s="30" t="str" cm="1">
        <f t="array" ref="E6">INDEX('TT Principe'!$E$2:$K$17,MATCH($B6,'TT Principe'!$C$2:$C$17,0),WEEKDAY(E$3,3))</f>
        <v>TSS</v>
      </c>
      <c r="F6" s="17" t="str" cm="1">
        <f t="array" ref="F6">INDEX('TT Principe'!$E$2:$K$17,MATCH($B6,'TT Principe'!$C$2:$C$17,0),WEEKDAY(F$3,3))</f>
        <v>TSS</v>
      </c>
      <c r="G6" s="17" t="str" cm="1">
        <f t="array" ref="G6">INDEX('TT Principe'!$E$2:$K$17,MATCH($B6,'TT Principe'!$C$2:$C$17,0),WEEKDAY(G$3,3))</f>
        <v>TSS</v>
      </c>
      <c r="H6" s="17"/>
      <c r="I6" s="18"/>
      <c r="J6" s="19"/>
      <c r="K6" s="18"/>
      <c r="L6" s="18"/>
      <c r="M6" s="18"/>
      <c r="N6" s="17"/>
      <c r="O6" s="17"/>
      <c r="P6" s="18"/>
      <c r="Q6" s="18"/>
      <c r="R6" s="18"/>
      <c r="S6" s="18"/>
      <c r="T6" s="18"/>
      <c r="U6" s="17"/>
      <c r="V6" s="17"/>
      <c r="W6" s="18"/>
      <c r="X6" s="18"/>
      <c r="Y6" s="17"/>
      <c r="Z6" s="17"/>
      <c r="AA6" s="17"/>
      <c r="AB6" s="17"/>
      <c r="AC6" s="17"/>
      <c r="AD6" s="18"/>
      <c r="AE6" s="18"/>
      <c r="AF6" s="17"/>
      <c r="AG6" s="19"/>
      <c r="AI6" s="14" t="s">
        <v>6</v>
      </c>
      <c r="AJ6" s="7" t="s">
        <v>18</v>
      </c>
      <c r="AN6" s="7" t="s">
        <v>29</v>
      </c>
      <c r="AO6" s="15">
        <v>44927</v>
      </c>
    </row>
    <row r="7" spans="2:41">
      <c r="B7" s="19" t="s">
        <v>48</v>
      </c>
      <c r="C7" s="29" cm="1">
        <f t="array" ref="C7">INDEX('TT Principe'!$E$2:$K$17,MATCH($B7,'TT Principe'!$C$2:$C$17,0),WEEKDAY(C$3,3))</f>
        <v>0</v>
      </c>
      <c r="D7" s="33"/>
      <c r="E7" s="30" t="str" cm="1">
        <f t="array" ref="E7">INDEX('TT Principe'!$E$2:$K$17,MATCH($B7,'TT Principe'!$C$2:$C$17,0),WEEKDAY(E$3,3))</f>
        <v>TSS</v>
      </c>
      <c r="F7" s="17" t="str" cm="1">
        <f t="array" ref="F7">INDEX('TT Principe'!$E$2:$K$17,MATCH($B7,'TT Principe'!$C$2:$C$17,0),WEEKDAY(F$3,3))</f>
        <v>TSS</v>
      </c>
      <c r="G7" s="17" t="str" cm="1">
        <f t="array" ref="G7">INDEX('TT Principe'!$E$2:$K$17,MATCH($B7,'TT Principe'!$C$2:$C$17,0),WEEKDAY(G$3,3))</f>
        <v>TT</v>
      </c>
      <c r="H7" s="17"/>
      <c r="I7" s="18"/>
      <c r="J7" s="17"/>
      <c r="K7" s="18"/>
      <c r="L7" s="18"/>
      <c r="M7" s="18"/>
      <c r="N7" s="19"/>
      <c r="O7" s="17"/>
      <c r="P7" s="18"/>
      <c r="Q7" s="18"/>
      <c r="R7" s="18"/>
      <c r="S7" s="18"/>
      <c r="T7" s="18"/>
      <c r="U7" s="17"/>
      <c r="V7" s="17"/>
      <c r="W7" s="18"/>
      <c r="X7" s="18"/>
      <c r="Y7" s="17"/>
      <c r="Z7" s="17"/>
      <c r="AA7" s="17"/>
      <c r="AB7" s="17"/>
      <c r="AC7" s="17"/>
      <c r="AD7" s="18"/>
      <c r="AE7" s="18"/>
      <c r="AF7" s="17"/>
      <c r="AG7" s="17"/>
      <c r="AN7" s="7" t="s">
        <v>30</v>
      </c>
      <c r="AO7" s="15">
        <f>(ROUND(DATE(2023,4,MOD(234-11*MOD(2023,19),30))/7,0)*7-6)+1</f>
        <v>45026</v>
      </c>
    </row>
    <row r="8" spans="2:41">
      <c r="B8" s="19" t="s">
        <v>49</v>
      </c>
      <c r="C8" s="29" cm="1">
        <f t="array" ref="C8">INDEX('TT Principe'!$E$2:$K$17,MATCH($B8,'TT Principe'!$C$2:$C$17,0),WEEKDAY(C$3,3))</f>
        <v>0</v>
      </c>
      <c r="D8" s="33"/>
      <c r="E8" s="30" t="str" cm="1">
        <f t="array" ref="E8">INDEX('TT Principe'!$E$2:$K$17,MATCH($B8,'TT Principe'!$C$2:$C$17,0),WEEKDAY(E$3,3))</f>
        <v>TT</v>
      </c>
      <c r="F8" s="17" t="str" cm="1">
        <f t="array" ref="F8">INDEX('TT Principe'!$E$2:$K$17,MATCH($B8,'TT Principe'!$C$2:$C$17,0),WEEKDAY(F$3,3))</f>
        <v>TSS</v>
      </c>
      <c r="G8" s="17" t="str" cm="1">
        <f t="array" ref="G8">INDEX('TT Principe'!$E$2:$K$17,MATCH($B8,'TT Principe'!$C$2:$C$17,0),WEEKDAY(G$3,3))</f>
        <v>TT</v>
      </c>
      <c r="H8" s="17"/>
      <c r="I8" s="18"/>
      <c r="J8" s="17"/>
      <c r="K8" s="18"/>
      <c r="L8" s="18"/>
      <c r="M8" s="18"/>
      <c r="N8" s="19"/>
      <c r="O8" s="17"/>
      <c r="P8" s="18"/>
      <c r="Q8" s="18"/>
      <c r="R8" s="18"/>
      <c r="S8" s="18"/>
      <c r="T8" s="18"/>
      <c r="U8" s="17"/>
      <c r="V8" s="17"/>
      <c r="W8" s="18"/>
      <c r="X8" s="18"/>
      <c r="Y8" s="17"/>
      <c r="Z8" s="17"/>
      <c r="AA8" s="17"/>
      <c r="AB8" s="17"/>
      <c r="AC8" s="17"/>
      <c r="AD8" s="18"/>
      <c r="AE8" s="18"/>
      <c r="AF8" s="17"/>
      <c r="AG8" s="17"/>
      <c r="AI8" s="16" t="s">
        <v>41</v>
      </c>
      <c r="AJ8" s="7" t="s">
        <v>28</v>
      </c>
      <c r="AN8" s="7" t="s">
        <v>31</v>
      </c>
      <c r="AO8" s="15">
        <v>45047</v>
      </c>
    </row>
    <row r="9" spans="2:41">
      <c r="B9" s="19" t="s">
        <v>50</v>
      </c>
      <c r="C9" s="29" cm="1">
        <f t="array" ref="C9">INDEX('TT Principe'!$E$2:$K$17,MATCH($B9,'TT Principe'!$C$2:$C$17,0),WEEKDAY(C$3,3))</f>
        <v>0</v>
      </c>
      <c r="D9" s="33"/>
      <c r="E9" s="30" t="str" cm="1">
        <f t="array" ref="E9">INDEX('TT Principe'!$E$2:$K$17,MATCH($B9,'TT Principe'!$C$2:$C$17,0),WEEKDAY(E$3,3))</f>
        <v>TT</v>
      </c>
      <c r="F9" s="17" t="str" cm="1">
        <f t="array" ref="F9">INDEX('TT Principe'!$E$2:$K$17,MATCH($B9,'TT Principe'!$C$2:$C$17,0),WEEKDAY(F$3,3))</f>
        <v>TSS</v>
      </c>
      <c r="G9" s="17" t="str" cm="1">
        <f t="array" ref="G9">INDEX('TT Principe'!$E$2:$K$17,MATCH($B9,'TT Principe'!$C$2:$C$17,0),WEEKDAY(G$3,3))</f>
        <v>TT</v>
      </c>
      <c r="H9" s="17"/>
      <c r="I9" s="18"/>
      <c r="J9" s="17"/>
      <c r="K9" s="18"/>
      <c r="L9" s="18"/>
      <c r="M9" s="18"/>
      <c r="N9" s="19"/>
      <c r="O9" s="17"/>
      <c r="P9" s="18"/>
      <c r="Q9" s="18"/>
      <c r="R9" s="18"/>
      <c r="S9" s="18"/>
      <c r="T9" s="18"/>
      <c r="U9" s="17"/>
      <c r="V9" s="17"/>
      <c r="W9" s="18"/>
      <c r="X9" s="18"/>
      <c r="Y9" s="17"/>
      <c r="Z9" s="17"/>
      <c r="AA9" s="17"/>
      <c r="AB9" s="17"/>
      <c r="AC9" s="17"/>
      <c r="AD9" s="18"/>
      <c r="AE9" s="18"/>
      <c r="AF9" s="17"/>
      <c r="AG9" s="17"/>
      <c r="AN9" s="7" t="s">
        <v>32</v>
      </c>
      <c r="AO9" s="15">
        <v>45054</v>
      </c>
    </row>
    <row r="10" spans="2:41">
      <c r="B10" s="19" t="s">
        <v>51</v>
      </c>
      <c r="C10" s="29" cm="1">
        <f t="array" ref="C10">INDEX('TT Principe'!$E$2:$K$17,MATCH($B10,'TT Principe'!$C$2:$C$17,0),WEEKDAY(C$3,3))</f>
        <v>0</v>
      </c>
      <c r="D10" s="33"/>
      <c r="E10" s="30" t="str" cm="1">
        <f t="array" ref="E10">INDEX('TT Principe'!$E$2:$K$17,MATCH($B10,'TT Principe'!$C$2:$C$17,0),WEEKDAY(E$3,3))</f>
        <v>TT</v>
      </c>
      <c r="F10" s="17" t="str" cm="1">
        <f t="array" ref="F10">INDEX('TT Principe'!$E$2:$K$17,MATCH($B10,'TT Principe'!$C$2:$C$17,0),WEEKDAY(F$3,3))</f>
        <v>TSS</v>
      </c>
      <c r="G10" s="17" t="str" cm="1">
        <f t="array" ref="G10">INDEX('TT Principe'!$E$2:$K$17,MATCH($B10,'TT Principe'!$C$2:$C$17,0),WEEKDAY(G$3,3))</f>
        <v>TT</v>
      </c>
      <c r="H10" s="17"/>
      <c r="I10" s="18"/>
      <c r="J10" s="17"/>
      <c r="K10" s="18"/>
      <c r="L10" s="18"/>
      <c r="M10" s="18"/>
      <c r="N10" s="19"/>
      <c r="O10" s="17"/>
      <c r="P10" s="18"/>
      <c r="Q10" s="18"/>
      <c r="R10" s="18"/>
      <c r="S10" s="18"/>
      <c r="T10" s="18"/>
      <c r="U10" s="17"/>
      <c r="V10" s="17"/>
      <c r="W10" s="18"/>
      <c r="X10" s="18"/>
      <c r="Y10" s="17"/>
      <c r="Z10" s="17"/>
      <c r="AA10" s="17"/>
      <c r="AB10" s="17"/>
      <c r="AC10" s="17"/>
      <c r="AD10" s="18"/>
      <c r="AE10" s="18"/>
      <c r="AF10" s="17"/>
      <c r="AG10" s="17"/>
      <c r="AN10" s="7" t="s">
        <v>33</v>
      </c>
      <c r="AO10" s="15">
        <f>AO7+38</f>
        <v>45064</v>
      </c>
    </row>
    <row r="11" spans="2:41">
      <c r="B11" s="19" t="s">
        <v>52</v>
      </c>
      <c r="C11" s="29" cm="1">
        <f t="array" ref="C11">INDEX('TT Principe'!$E$2:$K$17,MATCH($B11,'TT Principe'!$C$2:$C$17,0),WEEKDAY(C$3,3))</f>
        <v>0</v>
      </c>
      <c r="D11" s="33"/>
      <c r="E11" s="30" t="str" cm="1">
        <f t="array" ref="E11">INDEX('TT Principe'!$E$2:$K$17,MATCH($B11,'TT Principe'!$C$2:$C$17,0),WEEKDAY(E$3,3))</f>
        <v>TT</v>
      </c>
      <c r="F11" s="17" t="str" cm="1">
        <f t="array" ref="F11">INDEX('TT Principe'!$E$2:$K$17,MATCH($B11,'TT Principe'!$C$2:$C$17,0),WEEKDAY(F$3,3))</f>
        <v>TSS</v>
      </c>
      <c r="G11" s="17" t="str" cm="1">
        <f t="array" ref="G11">INDEX('TT Principe'!$E$2:$K$17,MATCH($B11,'TT Principe'!$C$2:$C$17,0),WEEKDAY(G$3,3))</f>
        <v>TT</v>
      </c>
      <c r="H11" s="17"/>
      <c r="I11" s="18"/>
      <c r="J11" s="17"/>
      <c r="K11" s="18"/>
      <c r="L11" s="18"/>
      <c r="M11" s="18"/>
      <c r="N11" s="19"/>
      <c r="O11" s="17"/>
      <c r="P11" s="18"/>
      <c r="Q11" s="18"/>
      <c r="R11" s="18"/>
      <c r="S11" s="18"/>
      <c r="T11" s="18"/>
      <c r="U11" s="17"/>
      <c r="V11" s="17"/>
      <c r="W11" s="18"/>
      <c r="X11" s="18"/>
      <c r="Y11" s="17"/>
      <c r="Z11" s="17"/>
      <c r="AA11" s="17"/>
      <c r="AB11" s="17"/>
      <c r="AC11" s="17"/>
      <c r="AD11" s="18"/>
      <c r="AE11" s="18"/>
      <c r="AF11" s="17"/>
      <c r="AG11" s="17"/>
      <c r="AN11" s="7" t="s">
        <v>34</v>
      </c>
      <c r="AO11" s="15">
        <f>+AO7+49</f>
        <v>45075</v>
      </c>
    </row>
    <row r="12" spans="2:41">
      <c r="B12" s="19" t="s">
        <v>53</v>
      </c>
      <c r="C12" s="29" cm="1">
        <f t="array" ref="C12">INDEX('TT Principe'!$E$2:$K$17,MATCH($B12,'TT Principe'!$C$2:$C$17,0),WEEKDAY(C$3,3))</f>
        <v>0</v>
      </c>
      <c r="D12" s="33"/>
      <c r="E12" s="30" t="str" cm="1">
        <f t="array" ref="E12">INDEX('TT Principe'!$E$2:$K$17,MATCH($B12,'TT Principe'!$C$2:$C$17,0),WEEKDAY(E$3,3))</f>
        <v>TSS</v>
      </c>
      <c r="F12" s="17" t="str" cm="1">
        <f t="array" ref="F12">INDEX('TT Principe'!$E$2:$K$17,MATCH($B12,'TT Principe'!$C$2:$C$17,0),WEEKDAY(F$3,3))</f>
        <v>TSS</v>
      </c>
      <c r="G12" s="17" t="str" cm="1">
        <f t="array" ref="G12">INDEX('TT Principe'!$E$2:$K$17,MATCH($B12,'TT Principe'!$C$2:$C$17,0),WEEKDAY(G$3,3))</f>
        <v>TT</v>
      </c>
      <c r="H12" s="17"/>
      <c r="I12" s="18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7"/>
      <c r="V12" s="17"/>
      <c r="W12" s="18"/>
      <c r="X12" s="18"/>
      <c r="Y12" s="17"/>
      <c r="Z12" s="17"/>
      <c r="AA12" s="17"/>
      <c r="AB12" s="17"/>
      <c r="AC12" s="17"/>
      <c r="AD12" s="18"/>
      <c r="AE12" s="18"/>
      <c r="AF12" s="17"/>
      <c r="AG12" s="17"/>
      <c r="AN12" s="7" t="s">
        <v>35</v>
      </c>
      <c r="AO12" s="15">
        <v>45121</v>
      </c>
    </row>
    <row r="13" spans="2:41">
      <c r="B13" s="19" t="s">
        <v>54</v>
      </c>
      <c r="C13" s="29" cm="1">
        <f t="array" ref="C13">INDEX('TT Principe'!$E$2:$K$17,MATCH($B13,'TT Principe'!$C$2:$C$17,0),WEEKDAY(C$3,3))</f>
        <v>0</v>
      </c>
      <c r="D13" s="33"/>
      <c r="E13" s="30" t="str" cm="1">
        <f t="array" ref="E13">INDEX('TT Principe'!$E$2:$K$17,MATCH($B13,'TT Principe'!$C$2:$C$17,0),WEEKDAY(E$3,3))</f>
        <v>TSS</v>
      </c>
      <c r="F13" s="17" t="str" cm="1">
        <f t="array" ref="F13">INDEX('TT Principe'!$E$2:$K$17,MATCH($B13,'TT Principe'!$C$2:$C$17,0),WEEKDAY(F$3,3))</f>
        <v>TSS</v>
      </c>
      <c r="G13" s="17" t="str" cm="1">
        <f t="array" ref="G13">INDEX('TT Principe'!$E$2:$K$17,MATCH($B13,'TT Principe'!$C$2:$C$17,0),WEEKDAY(G$3,3))</f>
        <v>TT</v>
      </c>
      <c r="H13" s="17"/>
      <c r="I13" s="18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/>
      <c r="V13" s="17"/>
      <c r="W13" s="18"/>
      <c r="X13" s="18"/>
      <c r="Y13" s="17"/>
      <c r="Z13" s="17"/>
      <c r="AA13" s="17"/>
      <c r="AB13" s="17"/>
      <c r="AC13" s="17"/>
      <c r="AD13" s="18"/>
      <c r="AE13" s="18"/>
      <c r="AF13" s="17"/>
      <c r="AG13" s="17"/>
      <c r="AN13" s="7" t="s">
        <v>36</v>
      </c>
      <c r="AO13" s="15">
        <v>45153</v>
      </c>
    </row>
    <row r="14" spans="2:41">
      <c r="B14" s="19" t="s">
        <v>55</v>
      </c>
      <c r="C14" s="29" cm="1">
        <f t="array" ref="C14">INDEX('TT Principe'!$E$2:$K$17,MATCH($B14,'TT Principe'!$C$2:$C$17,0),WEEKDAY(C$3,3))</f>
        <v>0</v>
      </c>
      <c r="D14" s="33"/>
      <c r="E14" s="30" t="str" cm="1">
        <f t="array" ref="E14">INDEX('TT Principe'!$E$2:$K$17,MATCH($B14,'TT Principe'!$C$2:$C$17,0),WEEKDAY(E$3,3))</f>
        <v>TSS</v>
      </c>
      <c r="F14" s="17" t="str" cm="1">
        <f t="array" ref="F14">INDEX('TT Principe'!$E$2:$K$17,MATCH($B14,'TT Principe'!$C$2:$C$17,0),WEEKDAY(F$3,3))</f>
        <v>TSS</v>
      </c>
      <c r="G14" s="17" t="str" cm="1">
        <f t="array" ref="G14">INDEX('TT Principe'!$E$2:$K$17,MATCH($B14,'TT Principe'!$C$2:$C$17,0),WEEKDAY(G$3,3))</f>
        <v>TT</v>
      </c>
      <c r="H14" s="17"/>
      <c r="I14" s="18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/>
      <c r="V14" s="17"/>
      <c r="W14" s="18"/>
      <c r="X14" s="18"/>
      <c r="Y14" s="17"/>
      <c r="Z14" s="17"/>
      <c r="AA14" s="17"/>
      <c r="AB14" s="17"/>
      <c r="AC14" s="17"/>
      <c r="AD14" s="18"/>
      <c r="AE14" s="18"/>
      <c r="AF14" s="17"/>
      <c r="AG14" s="17"/>
      <c r="AN14" s="7" t="s">
        <v>37</v>
      </c>
      <c r="AO14" s="15">
        <v>45231</v>
      </c>
    </row>
    <row r="15" spans="2:41">
      <c r="B15" s="19" t="s">
        <v>56</v>
      </c>
      <c r="C15" s="29" cm="1">
        <f t="array" ref="C15">INDEX('TT Principe'!$E$2:$K$17,MATCH($B15,'TT Principe'!$C$2:$C$17,0),WEEKDAY(C$3,3))</f>
        <v>0</v>
      </c>
      <c r="D15" s="33"/>
      <c r="E15" s="30" t="str" cm="1">
        <f t="array" ref="E15">INDEX('TT Principe'!$E$2:$K$17,MATCH($B15,'TT Principe'!$C$2:$C$17,0),WEEKDAY(E$3,3))</f>
        <v>TT</v>
      </c>
      <c r="F15" s="17" t="str" cm="1">
        <f t="array" ref="F15">INDEX('TT Principe'!$E$2:$K$17,MATCH($B15,'TT Principe'!$C$2:$C$17,0),WEEKDAY(F$3,3))</f>
        <v>TSS</v>
      </c>
      <c r="G15" s="17" t="str" cm="1">
        <f t="array" ref="G15">INDEX('TT Principe'!$E$2:$K$17,MATCH($B15,'TT Principe'!$C$2:$C$17,0),WEEKDAY(G$3,3))</f>
        <v>TT</v>
      </c>
      <c r="H15" s="17"/>
      <c r="I15" s="18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7"/>
      <c r="V15" s="17"/>
      <c r="W15" s="18"/>
      <c r="X15" s="18"/>
      <c r="Y15" s="17"/>
      <c r="Z15" s="17"/>
      <c r="AA15" s="17"/>
      <c r="AB15" s="17"/>
      <c r="AC15" s="17"/>
      <c r="AD15" s="18"/>
      <c r="AE15" s="18"/>
      <c r="AF15" s="17"/>
      <c r="AG15" s="17"/>
      <c r="AN15" s="7" t="s">
        <v>38</v>
      </c>
      <c r="AO15" s="15">
        <v>45241</v>
      </c>
    </row>
    <row r="16" spans="2:41">
      <c r="B16" s="19" t="s">
        <v>57</v>
      </c>
      <c r="C16" s="29" cm="1">
        <f t="array" ref="C16">INDEX('TT Principe'!$E$2:$K$17,MATCH($B16,'TT Principe'!$C$2:$C$17,0),WEEKDAY(C$3,3))</f>
        <v>0</v>
      </c>
      <c r="D16" s="33"/>
      <c r="E16" s="30" t="str" cm="1">
        <f t="array" ref="E16">INDEX('TT Principe'!$E$2:$K$17,MATCH($B16,'TT Principe'!$C$2:$C$17,0),WEEKDAY(E$3,3))</f>
        <v>TSS</v>
      </c>
      <c r="F16" s="17" t="str" cm="1">
        <f t="array" ref="F16">INDEX('TT Principe'!$E$2:$K$17,MATCH($B16,'TT Principe'!$C$2:$C$17,0),WEEKDAY(F$3,3))</f>
        <v>TSS</v>
      </c>
      <c r="G16" s="17" t="str" cm="1">
        <f t="array" ref="G16">INDEX('TT Principe'!$E$2:$K$17,MATCH($B16,'TT Principe'!$C$2:$C$17,0),WEEKDAY(G$3,3))</f>
        <v>TT</v>
      </c>
      <c r="H16" s="17"/>
      <c r="I16" s="18"/>
      <c r="J16" s="17"/>
      <c r="K16" s="17"/>
      <c r="L16" s="17"/>
      <c r="M16" s="17"/>
      <c r="N16" s="18"/>
      <c r="O16" s="17"/>
      <c r="P16" s="18"/>
      <c r="Q16" s="18"/>
      <c r="R16" s="17"/>
      <c r="S16" s="18"/>
      <c r="T16" s="17"/>
      <c r="U16" s="17"/>
      <c r="V16" s="17"/>
      <c r="W16" s="18"/>
      <c r="X16" s="18"/>
      <c r="Y16" s="17"/>
      <c r="Z16" s="17"/>
      <c r="AA16" s="17"/>
      <c r="AB16" s="17"/>
      <c r="AC16" s="17"/>
      <c r="AD16" s="18"/>
      <c r="AE16" s="18"/>
      <c r="AF16" s="17"/>
      <c r="AG16" s="17"/>
      <c r="AN16" s="7" t="s">
        <v>39</v>
      </c>
      <c r="AO16" s="15">
        <v>45285</v>
      </c>
    </row>
    <row r="17" spans="2:41">
      <c r="B17" s="19" t="s">
        <v>58</v>
      </c>
      <c r="C17" s="29" cm="1">
        <f t="array" ref="C17">INDEX('TT Principe'!$E$2:$K$17,MATCH($B17,'TT Principe'!$C$2:$C$17,0),WEEKDAY(C$3,3))</f>
        <v>0</v>
      </c>
      <c r="D17" s="33"/>
      <c r="E17" s="30" t="str" cm="1">
        <f t="array" ref="E17">INDEX('TT Principe'!$E$2:$K$17,MATCH($B17,'TT Principe'!$C$2:$C$17,0),WEEKDAY(E$3,3))</f>
        <v>TT</v>
      </c>
      <c r="F17" s="17" t="str" cm="1">
        <f t="array" ref="F17">INDEX('TT Principe'!$E$2:$K$17,MATCH($B17,'TT Principe'!$C$2:$C$17,0),WEEKDAY(F$3,3))</f>
        <v>TSS</v>
      </c>
      <c r="G17" s="17" t="str" cm="1">
        <f t="array" ref="G17">INDEX('TT Principe'!$E$2:$K$17,MATCH($B17,'TT Principe'!$C$2:$C$17,0),WEEKDAY(G$3,3))</f>
        <v>TT</v>
      </c>
      <c r="H17" s="17"/>
      <c r="I17" s="18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7"/>
      <c r="W17" s="18"/>
      <c r="X17" s="18"/>
      <c r="Y17" s="17"/>
      <c r="Z17" s="17"/>
      <c r="AA17" s="17"/>
      <c r="AB17" s="17"/>
      <c r="AC17" s="17"/>
      <c r="AD17" s="18"/>
      <c r="AE17" s="18"/>
      <c r="AF17" s="17"/>
      <c r="AG17" s="17"/>
      <c r="AN17" s="7" t="s">
        <v>42</v>
      </c>
      <c r="AO17" s="15">
        <v>45065</v>
      </c>
    </row>
    <row r="18" spans="2:41" ht="15.75" thickBot="1">
      <c r="B18" s="19" t="s">
        <v>59</v>
      </c>
      <c r="C18" s="29" cm="1">
        <f t="array" ref="C18">INDEX('TT Principe'!$E$2:$K$17,MATCH($B18,'TT Principe'!$C$2:$C$17,0),WEEKDAY(C$3,3))</f>
        <v>0</v>
      </c>
      <c r="D18" s="34"/>
      <c r="E18" s="30" t="str" cm="1">
        <f t="array" ref="E18">INDEX('TT Principe'!$E$2:$K$17,MATCH($B18,'TT Principe'!$C$2:$C$17,0),WEEKDAY(E$3,3))</f>
        <v>TSS</v>
      </c>
      <c r="F18" s="17" t="str" cm="1">
        <f t="array" ref="F18">INDEX('TT Principe'!$E$2:$K$17,MATCH($B18,'TT Principe'!$C$2:$C$17,0),WEEKDAY(F$3,3))</f>
        <v>TSS</v>
      </c>
      <c r="G18" s="17" t="str" cm="1">
        <f t="array" ref="G18">INDEX('TT Principe'!$E$2:$K$17,MATCH($B18,'TT Principe'!$C$2:$C$17,0),WEEKDAY(G$3,3))</f>
        <v>TSS</v>
      </c>
      <c r="H18" s="17"/>
      <c r="I18" s="18"/>
      <c r="J18" s="17"/>
      <c r="K18" s="18"/>
      <c r="L18" s="18"/>
      <c r="M18" s="18"/>
      <c r="N18" s="17"/>
      <c r="O18" s="17"/>
      <c r="P18" s="18"/>
      <c r="Q18" s="18"/>
      <c r="R18" s="18"/>
      <c r="S18" s="18"/>
      <c r="T18" s="18"/>
      <c r="U18" s="17"/>
      <c r="V18" s="17"/>
      <c r="W18" s="18"/>
      <c r="X18" s="18"/>
      <c r="Y18" s="17"/>
      <c r="Z18" s="17"/>
      <c r="AA18" s="17"/>
      <c r="AB18" s="17"/>
      <c r="AC18" s="17"/>
      <c r="AD18" s="18"/>
      <c r="AE18" s="18"/>
      <c r="AF18" s="17"/>
      <c r="AG18" s="17"/>
    </row>
    <row r="19" spans="2:41" ht="15.75" thickTop="1">
      <c r="B19" s="21"/>
      <c r="C19" s="22"/>
      <c r="D19" s="20"/>
      <c r="E19" s="23"/>
      <c r="F19" s="23"/>
      <c r="G19" s="23"/>
      <c r="H19" s="23"/>
      <c r="I19" s="23"/>
      <c r="J19" s="23"/>
      <c r="K19" s="23"/>
      <c r="L19" s="23"/>
      <c r="M19" s="24"/>
      <c r="N19" s="24"/>
      <c r="O19" s="25"/>
      <c r="P19" s="25"/>
      <c r="Q19" s="25"/>
      <c r="R19" s="26"/>
      <c r="S19" s="27"/>
      <c r="T19" s="27"/>
      <c r="U19" s="27"/>
      <c r="V19" s="27"/>
      <c r="W19" s="27"/>
      <c r="X19" s="25"/>
      <c r="Y19" s="25"/>
      <c r="Z19" s="25"/>
      <c r="AA19" s="25"/>
      <c r="AB19" s="25"/>
      <c r="AC19" s="25"/>
      <c r="AD19" s="25"/>
      <c r="AE19" s="25"/>
      <c r="AF19" s="26"/>
      <c r="AG19" s="28"/>
    </row>
    <row r="22" spans="2:41">
      <c r="AL22" s="7">
        <v>1</v>
      </c>
      <c r="AM22" s="7" t="s">
        <v>1</v>
      </c>
    </row>
    <row r="23" spans="2:41">
      <c r="AL23" s="7">
        <v>2</v>
      </c>
      <c r="AM23" s="7" t="s">
        <v>2</v>
      </c>
    </row>
    <row r="24" spans="2:41">
      <c r="AL24" s="7">
        <v>3</v>
      </c>
      <c r="AM24" s="7" t="s">
        <v>2</v>
      </c>
    </row>
    <row r="25" spans="2:41">
      <c r="AL25" s="7">
        <v>4</v>
      </c>
      <c r="AM25" s="7" t="s">
        <v>3</v>
      </c>
    </row>
    <row r="26" spans="2:41">
      <c r="AL26" s="7">
        <v>5</v>
      </c>
      <c r="AM26" s="7" t="s">
        <v>4</v>
      </c>
    </row>
    <row r="27" spans="2:41">
      <c r="AL27" s="7">
        <v>6</v>
      </c>
      <c r="AM27" s="7" t="s">
        <v>5</v>
      </c>
    </row>
    <row r="28" spans="2:41">
      <c r="AL28" s="7">
        <v>7</v>
      </c>
      <c r="AM28" s="7" t="s">
        <v>0</v>
      </c>
    </row>
    <row r="64" ht="15" customHeight="1"/>
    <row r="71" ht="15" customHeight="1"/>
    <row r="85" ht="15" customHeight="1"/>
    <row r="126" ht="15" customHeight="1"/>
    <row r="147" ht="15" customHeight="1"/>
    <row r="210" ht="15" customHeight="1"/>
    <row r="231" ht="15" customHeight="1"/>
    <row r="252" ht="15" customHeight="1"/>
  </sheetData>
  <mergeCells count="3">
    <mergeCell ref="B2:B3"/>
    <mergeCell ref="R19:W19"/>
    <mergeCell ref="AF19:AG19"/>
  </mergeCells>
  <phoneticPr fontId="4" type="noConversion"/>
  <pageMargins left="0.7" right="0.7" top="0.75" bottom="0.75" header="0.3" footer="0.3"/>
  <pageSetup paperSize="9" scale="48" orientation="portrait" r:id="rId1"/>
  <headerFooter>
    <oddFooter>&amp;L&amp;1#&amp;"Calibri"&amp;10&amp;KFF0000Interne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FD6B-4CEA-4CE8-B5C8-F553F9388E48}">
  <dimension ref="A1:S24"/>
  <sheetViews>
    <sheetView workbookViewId="0">
      <selection activeCell="N12" sqref="N12"/>
    </sheetView>
  </sheetViews>
  <sheetFormatPr baseColWidth="10" defaultRowHeight="15"/>
  <cols>
    <col min="1" max="1" width="9.7109375" bestFit="1" customWidth="1"/>
    <col min="2" max="2" width="7.28515625" bestFit="1" customWidth="1"/>
    <col min="3" max="3" width="25.28515625" bestFit="1" customWidth="1"/>
    <col min="4" max="4" width="13.85546875" bestFit="1" customWidth="1"/>
    <col min="5" max="6" width="10.7109375" customWidth="1"/>
    <col min="7" max="7" width="11.140625" customWidth="1"/>
    <col min="8" max="10" width="10.7109375" customWidth="1"/>
    <col min="11" max="11" width="11.42578125" customWidth="1"/>
    <col min="15" max="15" width="18" bestFit="1" customWidth="1"/>
  </cols>
  <sheetData>
    <row r="1" spans="1:19">
      <c r="A1" t="s">
        <v>10</v>
      </c>
      <c r="B1" t="s">
        <v>7</v>
      </c>
      <c r="C1" t="s">
        <v>8</v>
      </c>
      <c r="D1" t="s">
        <v>9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43</v>
      </c>
      <c r="K1" t="s">
        <v>44</v>
      </c>
      <c r="N1" t="s">
        <v>25</v>
      </c>
      <c r="O1" t="s">
        <v>26</v>
      </c>
    </row>
    <row r="2" spans="1:19">
      <c r="C2" s="12" t="s">
        <v>45</v>
      </c>
      <c r="D2" t="s">
        <v>16</v>
      </c>
      <c r="E2" t="s">
        <v>16</v>
      </c>
      <c r="F2" s="3" t="s">
        <v>20</v>
      </c>
      <c r="G2" t="s">
        <v>16</v>
      </c>
      <c r="H2" t="s">
        <v>16</v>
      </c>
      <c r="I2" t="s">
        <v>16</v>
      </c>
      <c r="N2" s="4" t="s">
        <v>6</v>
      </c>
      <c r="O2" t="s">
        <v>18</v>
      </c>
    </row>
    <row r="3" spans="1:19">
      <c r="C3" s="12" t="s">
        <v>46</v>
      </c>
      <c r="D3" t="s">
        <v>16</v>
      </c>
      <c r="E3" t="s">
        <v>16</v>
      </c>
      <c r="F3" s="3" t="s">
        <v>20</v>
      </c>
      <c r="G3" t="s">
        <v>16</v>
      </c>
      <c r="H3" t="s">
        <v>16</v>
      </c>
      <c r="I3" t="s">
        <v>16</v>
      </c>
      <c r="N3" s="4" t="s">
        <v>20</v>
      </c>
      <c r="O3" t="s">
        <v>19</v>
      </c>
    </row>
    <row r="4" spans="1:19">
      <c r="C4" s="12" t="s">
        <v>47</v>
      </c>
      <c r="D4" t="s">
        <v>17</v>
      </c>
      <c r="E4" s="3" t="s">
        <v>20</v>
      </c>
      <c r="F4" s="3" t="s">
        <v>20</v>
      </c>
      <c r="G4" s="3" t="s">
        <v>20</v>
      </c>
      <c r="H4" s="4" t="s">
        <v>6</v>
      </c>
      <c r="I4" s="4" t="s">
        <v>6</v>
      </c>
      <c r="J4" s="4"/>
      <c r="K4" s="4"/>
      <c r="N4" s="4">
        <v>0</v>
      </c>
      <c r="O4" t="s">
        <v>24</v>
      </c>
    </row>
    <row r="5" spans="1:19">
      <c r="C5" s="12" t="s">
        <v>48</v>
      </c>
      <c r="D5" t="s">
        <v>17</v>
      </c>
      <c r="E5" s="3" t="s">
        <v>20</v>
      </c>
      <c r="F5" s="3" t="s">
        <v>20</v>
      </c>
      <c r="G5" s="4" t="s">
        <v>6</v>
      </c>
      <c r="H5" s="4" t="s">
        <v>6</v>
      </c>
      <c r="I5" s="4" t="s">
        <v>6</v>
      </c>
      <c r="J5" s="4"/>
      <c r="K5" s="4"/>
      <c r="N5" s="4">
        <v>1</v>
      </c>
      <c r="O5" t="s">
        <v>21</v>
      </c>
    </row>
    <row r="6" spans="1:19">
      <c r="C6" s="12" t="s">
        <v>49</v>
      </c>
      <c r="D6" t="s">
        <v>17</v>
      </c>
      <c r="E6" s="4" t="s">
        <v>6</v>
      </c>
      <c r="F6" s="3" t="s">
        <v>20</v>
      </c>
      <c r="G6" s="4" t="s">
        <v>6</v>
      </c>
      <c r="H6" s="4" t="s">
        <v>6</v>
      </c>
      <c r="I6" s="3" t="s">
        <v>20</v>
      </c>
      <c r="J6" s="4"/>
      <c r="K6" s="3"/>
      <c r="N6" s="4"/>
    </row>
    <row r="7" spans="1:19">
      <c r="C7" s="12" t="s">
        <v>50</v>
      </c>
      <c r="D7" t="s">
        <v>17</v>
      </c>
      <c r="E7" s="4" t="s">
        <v>6</v>
      </c>
      <c r="F7" s="3" t="s">
        <v>20</v>
      </c>
      <c r="G7" s="4" t="s">
        <v>6</v>
      </c>
      <c r="H7" s="3" t="s">
        <v>20</v>
      </c>
      <c r="I7" s="4" t="s">
        <v>6</v>
      </c>
      <c r="J7" s="3"/>
      <c r="K7" s="4"/>
      <c r="N7" s="4"/>
    </row>
    <row r="8" spans="1:19">
      <c r="C8" s="12" t="s">
        <v>51</v>
      </c>
      <c r="D8" t="s">
        <v>17</v>
      </c>
      <c r="E8" s="4" t="s">
        <v>6</v>
      </c>
      <c r="F8" s="3" t="s">
        <v>20</v>
      </c>
      <c r="G8" s="4" t="s">
        <v>6</v>
      </c>
      <c r="H8" s="4" t="s">
        <v>6</v>
      </c>
      <c r="I8" s="3" t="s">
        <v>20</v>
      </c>
      <c r="J8" s="4"/>
      <c r="K8" s="3"/>
      <c r="S8" s="1"/>
    </row>
    <row r="9" spans="1:19">
      <c r="C9" s="12" t="s">
        <v>52</v>
      </c>
      <c r="D9" t="s">
        <v>17</v>
      </c>
      <c r="E9" s="4" t="s">
        <v>6</v>
      </c>
      <c r="F9" s="3" t="s">
        <v>20</v>
      </c>
      <c r="G9" s="4" t="s">
        <v>6</v>
      </c>
      <c r="H9" s="3" t="s">
        <v>20</v>
      </c>
      <c r="I9" s="4" t="s">
        <v>6</v>
      </c>
      <c r="J9" s="3"/>
      <c r="K9" s="4"/>
      <c r="S9" s="1"/>
    </row>
    <row r="10" spans="1:19">
      <c r="C10" s="12" t="s">
        <v>53</v>
      </c>
      <c r="D10" t="s">
        <v>17</v>
      </c>
      <c r="E10" s="3" t="s">
        <v>20</v>
      </c>
      <c r="F10" s="3" t="s">
        <v>20</v>
      </c>
      <c r="G10" s="4" t="s">
        <v>6</v>
      </c>
      <c r="H10" s="4" t="s">
        <v>6</v>
      </c>
      <c r="I10" s="4" t="s">
        <v>6</v>
      </c>
      <c r="J10" s="4"/>
      <c r="K10" s="4"/>
      <c r="S10" s="1"/>
    </row>
    <row r="11" spans="1:19">
      <c r="C11" s="12" t="s">
        <v>54</v>
      </c>
      <c r="D11" t="s">
        <v>17</v>
      </c>
      <c r="E11" s="3" t="s">
        <v>20</v>
      </c>
      <c r="F11" s="3" t="s">
        <v>20</v>
      </c>
      <c r="G11" s="4" t="s">
        <v>6</v>
      </c>
      <c r="H11" s="4" t="s">
        <v>6</v>
      </c>
      <c r="I11" s="4" t="s">
        <v>6</v>
      </c>
      <c r="J11" s="4"/>
      <c r="K11" s="4"/>
      <c r="L11" t="s">
        <v>23</v>
      </c>
    </row>
    <row r="12" spans="1:19">
      <c r="C12" s="12" t="s">
        <v>55</v>
      </c>
      <c r="D12" t="s">
        <v>17</v>
      </c>
      <c r="E12" s="3" t="s">
        <v>20</v>
      </c>
      <c r="F12" s="3" t="s">
        <v>20</v>
      </c>
      <c r="G12" s="4" t="s">
        <v>6</v>
      </c>
      <c r="H12" s="4" t="s">
        <v>6</v>
      </c>
      <c r="I12" s="4" t="s">
        <v>6</v>
      </c>
      <c r="J12" s="4"/>
      <c r="K12" s="4"/>
      <c r="S12" s="1"/>
    </row>
    <row r="13" spans="1:19">
      <c r="C13" s="12" t="s">
        <v>56</v>
      </c>
      <c r="D13" t="s">
        <v>17</v>
      </c>
      <c r="E13" s="4" t="s">
        <v>6</v>
      </c>
      <c r="F13" s="3" t="s">
        <v>20</v>
      </c>
      <c r="G13" s="4" t="s">
        <v>6</v>
      </c>
      <c r="H13" s="4" t="s">
        <v>6</v>
      </c>
      <c r="I13" s="3" t="s">
        <v>20</v>
      </c>
      <c r="J13" s="4"/>
      <c r="K13" s="3"/>
      <c r="L13" t="s">
        <v>23</v>
      </c>
      <c r="S13" s="1"/>
    </row>
    <row r="14" spans="1:19">
      <c r="C14" s="12" t="s">
        <v>57</v>
      </c>
      <c r="D14" t="s">
        <v>17</v>
      </c>
      <c r="E14" s="3" t="s">
        <v>20</v>
      </c>
      <c r="F14" s="3" t="s">
        <v>20</v>
      </c>
      <c r="G14" s="4" t="s">
        <v>6</v>
      </c>
      <c r="H14" s="4" t="s">
        <v>6</v>
      </c>
      <c r="I14" s="4" t="s">
        <v>6</v>
      </c>
      <c r="J14" s="4"/>
      <c r="K14" s="4"/>
      <c r="S14" s="2"/>
    </row>
    <row r="15" spans="1:19">
      <c r="C15" s="12" t="s">
        <v>58</v>
      </c>
      <c r="D15" t="s">
        <v>17</v>
      </c>
      <c r="E15" s="4" t="s">
        <v>6</v>
      </c>
      <c r="F15" s="3" t="s">
        <v>20</v>
      </c>
      <c r="G15" s="4" t="s">
        <v>6</v>
      </c>
      <c r="H15" s="3" t="s">
        <v>20</v>
      </c>
      <c r="I15" s="4" t="s">
        <v>6</v>
      </c>
      <c r="J15" s="3"/>
      <c r="K15" s="4"/>
      <c r="S15" s="1"/>
    </row>
    <row r="16" spans="1:19">
      <c r="C16" s="12" t="s">
        <v>59</v>
      </c>
      <c r="D16" t="s">
        <v>22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/>
      <c r="K16" s="3"/>
      <c r="S16" s="2"/>
    </row>
    <row r="17" spans="3:19">
      <c r="C17" s="12" t="s">
        <v>60</v>
      </c>
      <c r="D17" t="s">
        <v>22</v>
      </c>
      <c r="E17" s="3" t="s">
        <v>20</v>
      </c>
      <c r="F17" s="3" t="s">
        <v>20</v>
      </c>
      <c r="G17" s="3" t="s">
        <v>20</v>
      </c>
      <c r="H17" s="3" t="s">
        <v>20</v>
      </c>
      <c r="I17" s="3" t="s">
        <v>20</v>
      </c>
      <c r="J17" s="3"/>
      <c r="K17" s="3"/>
      <c r="S17" s="1"/>
    </row>
    <row r="18" spans="3:19">
      <c r="S18" s="1"/>
    </row>
    <row r="19" spans="3:19">
      <c r="D19" s="5" t="s">
        <v>20</v>
      </c>
      <c r="E19" s="6">
        <f>COUNTIFS(Tableau1[Lundi],"TSS")</f>
        <v>8</v>
      </c>
      <c r="F19" s="6">
        <f>COUNTIFS(Tableau1[Mardi],"TSS")</f>
        <v>16</v>
      </c>
      <c r="G19" s="6">
        <f>COUNTIFS(Tableau1[Mercredi],"TSS")</f>
        <v>3</v>
      </c>
      <c r="H19" s="6">
        <f>COUNTIFS(Tableau1[Jeudi],"TSS")</f>
        <v>5</v>
      </c>
      <c r="I19" s="6"/>
      <c r="J19" s="6"/>
      <c r="K19" s="6">
        <f>COUNTIFS(Tableau1[Dimanche],"TSS")</f>
        <v>0</v>
      </c>
      <c r="S19" s="1"/>
    </row>
    <row r="20" spans="3:19">
      <c r="D20" s="5" t="s">
        <v>6</v>
      </c>
      <c r="E20" s="6">
        <f>COUNTIFS(Tableau1[Lundi],"TT")</f>
        <v>6</v>
      </c>
      <c r="F20" s="6">
        <f>COUNTIFS(Tableau1[Mardi],"TT")</f>
        <v>0</v>
      </c>
      <c r="G20" s="6">
        <f>COUNTIFS(Tableau1[Mercredi],"TT")</f>
        <v>11</v>
      </c>
      <c r="H20" s="6">
        <f>COUNTIFS(Tableau1[Jeudi],"TT")</f>
        <v>9</v>
      </c>
      <c r="I20" s="6"/>
      <c r="J20" s="6"/>
      <c r="K20" s="6">
        <f>COUNTIFS(Tableau1[Dimanche],"TT")</f>
        <v>0</v>
      </c>
      <c r="S20" s="1"/>
    </row>
    <row r="21" spans="3:19">
      <c r="S21" s="1"/>
    </row>
    <row r="22" spans="3:19">
      <c r="S22" s="1"/>
    </row>
    <row r="23" spans="3:19">
      <c r="S23" s="2"/>
    </row>
    <row r="24" spans="3:19">
      <c r="S24" s="1"/>
    </row>
  </sheetData>
  <phoneticPr fontId="4" type="noConversion"/>
  <pageMargins left="0.7" right="0.7" top="0.75" bottom="0.75" header="0.3" footer="0.3"/>
  <pageSetup paperSize="9" orientation="portrait" r:id="rId1"/>
  <headerFooter>
    <oddFooter>&amp;L&amp;1#&amp;"Calibri"&amp;10&amp;KFF0000Interne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Congés 2023</vt:lpstr>
      <vt:lpstr>TT Principe</vt:lpstr>
      <vt:lpstr>M1_JANVIER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Sébastien BLOIS</cp:lastModifiedBy>
  <dcterms:created xsi:type="dcterms:W3CDTF">2015-06-05T18:19:34Z</dcterms:created>
  <dcterms:modified xsi:type="dcterms:W3CDTF">2023-04-28T11:29:44Z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2023-04-26T11:56:11Z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f976b413-3e31-477e-b2ba-b9a257f287d9</vt:lpwstr>
  </property>
  <property fmtid="{D5CDD505-2E9C-101B-9397-08002B2CF9AE}" pid="8" name="MSIP_Label_94e1e3e5-28aa-42d2-a9d5-f117a2286530_ContentBits">
    <vt:lpwstr>2</vt:lpwstr>
  </property>
</Properties>
</file>