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CEM Bbey3 2023\myBEST GRADE 22-23 - ANNÉE SCOLAIRE 2023\RELEVÉS de NOTES 23\"/>
    </mc:Choice>
  </mc:AlternateContent>
  <xr:revisionPtr revIDLastSave="0" documentId="13_ncr:1_{CFD0FEBD-072E-4D35-8123-CC59880F0F35}" xr6:coauthVersionLast="47" xr6:coauthVersionMax="47" xr10:uidLastSave="{00000000-0000-0000-0000-000000000000}"/>
  <bookViews>
    <workbookView xWindow="-120" yWindow="-120" windowWidth="38640" windowHeight="21120" xr2:uid="{FFB5E6D5-2FA8-4A5D-AE58-D9B6E926FD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5" i="1" l="1"/>
  <c r="V55" i="1"/>
  <c r="R55" i="1"/>
  <c r="N55" i="1"/>
  <c r="Z44" i="1"/>
  <c r="V44" i="1"/>
  <c r="R44" i="1"/>
  <c r="N44" i="1"/>
  <c r="L22" i="1"/>
  <c r="L23" i="1"/>
  <c r="J23" i="1"/>
  <c r="J22" i="1"/>
  <c r="N23" i="1"/>
  <c r="N22" i="1"/>
  <c r="I12" i="1"/>
  <c r="P23" i="1"/>
  <c r="P22" i="1"/>
  <c r="I11" i="1"/>
  <c r="R23" i="1"/>
  <c r="Q23" i="1" s="1"/>
  <c r="R22" i="1"/>
  <c r="I10" i="1"/>
  <c r="T23" i="1"/>
  <c r="T22" i="1"/>
  <c r="V23" i="1"/>
  <c r="V22" i="1"/>
  <c r="I8" i="1"/>
  <c r="X23" i="1"/>
  <c r="X22" i="1"/>
  <c r="I7" i="1"/>
  <c r="J8" i="1"/>
  <c r="J9" i="1"/>
  <c r="J10" i="1"/>
  <c r="J11" i="1"/>
  <c r="J12" i="1"/>
  <c r="J7" i="1"/>
  <c r="I9" i="1"/>
  <c r="H24" i="1"/>
  <c r="G23" i="1"/>
  <c r="I23" i="1" s="1"/>
  <c r="G22" i="1"/>
  <c r="I22" i="1" s="1"/>
  <c r="Q22" i="1" l="1"/>
  <c r="Q24" i="1" s="1"/>
  <c r="L24" i="1"/>
  <c r="J24" i="1"/>
  <c r="N24" i="1"/>
  <c r="P24" i="1"/>
  <c r="R24" i="1"/>
  <c r="T24" i="1"/>
  <c r="V24" i="1"/>
  <c r="X24" i="1"/>
  <c r="K22" i="1"/>
  <c r="M22" i="1"/>
  <c r="I24" i="1"/>
  <c r="Y22" i="1"/>
  <c r="W22" i="1"/>
  <c r="U22" i="1"/>
  <c r="S22" i="1"/>
  <c r="O22" i="1"/>
  <c r="Y23" i="1"/>
  <c r="W23" i="1"/>
  <c r="U23" i="1"/>
  <c r="S23" i="1"/>
  <c r="O23" i="1"/>
  <c r="M23" i="1"/>
  <c r="K23" i="1"/>
  <c r="G24" i="1"/>
  <c r="O24" i="1" l="1"/>
  <c r="S24" i="1"/>
  <c r="U24" i="1"/>
  <c r="W24" i="1"/>
  <c r="Y24" i="1"/>
  <c r="M24" i="1"/>
  <c r="K24" i="1"/>
</calcChain>
</file>

<file path=xl/sharedStrings.xml><?xml version="1.0" encoding="utf-8"?>
<sst xmlns="http://schemas.openxmlformats.org/spreadsheetml/2006/main" count="186" uniqueCount="132">
  <si>
    <t>F</t>
  </si>
  <si>
    <t>Fourchettes</t>
  </si>
  <si>
    <t>Garçons</t>
  </si>
  <si>
    <t>Filles</t>
  </si>
  <si>
    <t>Appréciations</t>
  </si>
  <si>
    <t>00 à 06,99</t>
  </si>
  <si>
    <t>M</t>
  </si>
  <si>
    <t>07 à 08,99</t>
  </si>
  <si>
    <t>09 à 11,99</t>
  </si>
  <si>
    <t>12 à 13,99</t>
  </si>
  <si>
    <t>14 à 15,99</t>
  </si>
  <si>
    <t>16 à 20</t>
  </si>
  <si>
    <t>STATISTIQUES</t>
  </si>
  <si>
    <t>%</t>
  </si>
  <si>
    <t>Encourag.</t>
  </si>
  <si>
    <t>TOTAL</t>
  </si>
  <si>
    <t>Encouragement</t>
  </si>
  <si>
    <t>GENDER</t>
  </si>
  <si>
    <t>APPRECIATION GRID</t>
  </si>
  <si>
    <t>Congratulation</t>
  </si>
  <si>
    <t>No Honor</t>
  </si>
  <si>
    <t>Roll of Honor</t>
  </si>
  <si>
    <t>Warning</t>
  </si>
  <si>
    <t>Blame</t>
  </si>
  <si>
    <t>0 to 6,99</t>
  </si>
  <si>
    <t>7 to 8,99</t>
  </si>
  <si>
    <t>14 to 15,99</t>
  </si>
  <si>
    <t>16 to 20</t>
  </si>
  <si>
    <t>12 to 13,99</t>
  </si>
  <si>
    <t>9 to 11,99</t>
  </si>
  <si>
    <t>Gender</t>
  </si>
  <si>
    <t>Boys</t>
  </si>
  <si>
    <t>Girls</t>
  </si>
  <si>
    <t>Missing</t>
  </si>
  <si>
    <t>Here</t>
  </si>
  <si>
    <t>Effective</t>
  </si>
  <si>
    <t>Have +10</t>
  </si>
  <si>
    <t>Have -10</t>
  </si>
  <si>
    <t>Congrat.</t>
  </si>
  <si>
    <t>TABLE 2</t>
  </si>
  <si>
    <t>TABLE 1</t>
  </si>
  <si>
    <t>by  Hans Vogelaar</t>
  </si>
  <si>
    <t>https://techcommunity.microsoft.com/t5/excel/help-with-my-statistiques/m-p/3757601/highlight/false#M183360</t>
  </si>
  <si>
    <t>1st NAME</t>
  </si>
  <si>
    <t>Last NAME</t>
  </si>
  <si>
    <t>Sophie</t>
  </si>
  <si>
    <t>Abraham</t>
  </si>
  <si>
    <t>Younouss</t>
  </si>
  <si>
    <t>Amie</t>
  </si>
  <si>
    <t>Paulette</t>
  </si>
  <si>
    <t>Bineta</t>
  </si>
  <si>
    <t>Amath</t>
  </si>
  <si>
    <t>Salif</t>
  </si>
  <si>
    <t>Collé</t>
  </si>
  <si>
    <t>Derbie</t>
  </si>
  <si>
    <t>Amina</t>
  </si>
  <si>
    <t>Mokiss</t>
  </si>
  <si>
    <t>Ziz</t>
  </si>
  <si>
    <t>Mamie</t>
  </si>
  <si>
    <t>Bolowe</t>
  </si>
  <si>
    <t>Zozette</t>
  </si>
  <si>
    <t>Idawan</t>
  </si>
  <si>
    <t>Dave</t>
  </si>
  <si>
    <t>Pauline</t>
  </si>
  <si>
    <t>Defa</t>
  </si>
  <si>
    <t>Mackie</t>
  </si>
  <si>
    <t>Paul</t>
  </si>
  <si>
    <t>Aaron</t>
  </si>
  <si>
    <t>Julie</t>
  </si>
  <si>
    <t>Fatima</t>
  </si>
  <si>
    <t>Mark</t>
  </si>
  <si>
    <t>Eve</t>
  </si>
  <si>
    <t>Khan</t>
  </si>
  <si>
    <t>Sofia</t>
  </si>
  <si>
    <t>Alain</t>
  </si>
  <si>
    <t>Suzanna</t>
  </si>
  <si>
    <t>Hakil</t>
  </si>
  <si>
    <t>Hanson</t>
  </si>
  <si>
    <t>Emily</t>
  </si>
  <si>
    <t>Fatou</t>
  </si>
  <si>
    <t>Debs</t>
  </si>
  <si>
    <t>Montei</t>
  </si>
  <si>
    <t>Beus</t>
  </si>
  <si>
    <t>Aïdara</t>
  </si>
  <si>
    <t>Blanchette</t>
  </si>
  <si>
    <t>Korrea</t>
  </si>
  <si>
    <t>Mandaw</t>
  </si>
  <si>
    <t>Toore</t>
  </si>
  <si>
    <t>Keita</t>
  </si>
  <si>
    <t>Semedo</t>
  </si>
  <si>
    <t>Farah</t>
  </si>
  <si>
    <t>Dial</t>
  </si>
  <si>
    <t>Faroul</t>
  </si>
  <si>
    <t>Berger</t>
  </si>
  <si>
    <t>Deukeusi</t>
  </si>
  <si>
    <t>Marlow</t>
  </si>
  <si>
    <t>Guisgue</t>
  </si>
  <si>
    <t>Pilon</t>
  </si>
  <si>
    <t>Neau</t>
  </si>
  <si>
    <t>Fatar</t>
  </si>
  <si>
    <t>Mboud</t>
  </si>
  <si>
    <t>Epic</t>
  </si>
  <si>
    <t>Zùrol</t>
  </si>
  <si>
    <t>Nagasaki</t>
  </si>
  <si>
    <t>Diessi</t>
  </si>
  <si>
    <t>Foul</t>
  </si>
  <si>
    <t>Bamtal</t>
  </si>
  <si>
    <t>Newel</t>
  </si>
  <si>
    <t>Portan</t>
  </si>
  <si>
    <t>Wel</t>
  </si>
  <si>
    <t>Yeul</t>
  </si>
  <si>
    <t>TABLEAU DES MÉRITES</t>
  </si>
  <si>
    <t>N°</t>
  </si>
  <si>
    <t>ENCOURAGEMENT</t>
  </si>
  <si>
    <t>AVERAGE</t>
  </si>
  <si>
    <t>Average</t>
  </si>
  <si>
    <r>
      <t xml:space="preserve">3-  Now I want to FILL this </t>
    </r>
    <r>
      <rPr>
        <b/>
        <i/>
        <sz val="11"/>
        <color theme="0"/>
        <rFont val="Calibri"/>
        <family val="2"/>
        <scheme val="minor"/>
      </rPr>
      <t>TABLE</t>
    </r>
    <r>
      <rPr>
        <sz val="11"/>
        <color theme="0"/>
        <rFont val="Calibri"/>
        <family val="2"/>
        <scheme val="minor"/>
      </rPr>
      <t xml:space="preserve"> (below) </t>
    </r>
  </si>
  <si>
    <r>
      <t xml:space="preserve">- AUTOMATICALLY FILL z </t>
    </r>
    <r>
      <rPr>
        <b/>
        <i/>
        <sz val="11"/>
        <rFont val="Purista"/>
        <family val="3"/>
      </rPr>
      <t>YELLOW CELLS</t>
    </r>
    <r>
      <rPr>
        <sz val="11"/>
        <rFont val="Purista"/>
        <family val="3"/>
      </rPr>
      <t xml:space="preserve"> with the "</t>
    </r>
    <r>
      <rPr>
        <b/>
        <i/>
        <sz val="11"/>
        <rFont val="Purista"/>
        <family val="3"/>
      </rPr>
      <t>CONCATENATE</t>
    </r>
    <r>
      <rPr>
        <sz val="11"/>
        <rFont val="Purista"/>
        <family val="3"/>
      </rPr>
      <t xml:space="preserve">" ("1st NAME" + "Last NAME") of the </t>
    </r>
    <r>
      <rPr>
        <b/>
        <sz val="11"/>
        <rFont val="Purista"/>
        <family val="3"/>
      </rPr>
      <t>STUDENTS</t>
    </r>
    <r>
      <rPr>
        <sz val="11"/>
        <rFont val="Purista"/>
        <family val="3"/>
      </rPr>
      <t xml:space="preserve"> that </t>
    </r>
    <r>
      <rPr>
        <b/>
        <i/>
        <sz val="11"/>
        <rFont val="Purista"/>
        <family val="3"/>
      </rPr>
      <t>MATCH</t>
    </r>
    <r>
      <rPr>
        <sz val="11"/>
        <rFont val="Purista"/>
        <family val="3"/>
      </rPr>
      <t xml:space="preserve"> the </t>
    </r>
    <r>
      <rPr>
        <b/>
        <i/>
        <sz val="11"/>
        <rFont val="Purista"/>
        <family val="3"/>
      </rPr>
      <t>CRITERIA</t>
    </r>
    <r>
      <rPr>
        <sz val="11"/>
        <rFont val="Purista"/>
        <family val="3"/>
      </rPr>
      <t xml:space="preserve"> and by</t>
    </r>
    <r>
      <rPr>
        <b/>
        <i/>
        <sz val="11"/>
        <rFont val="Purista"/>
        <family val="3"/>
      </rPr>
      <t xml:space="preserve"> ORDER</t>
    </r>
  </si>
  <si>
    <r>
      <t xml:space="preserve">- AUTOMATICALLY FILL z </t>
    </r>
    <r>
      <rPr>
        <b/>
        <i/>
        <sz val="11"/>
        <rFont val="Purista"/>
        <family val="3"/>
      </rPr>
      <t>ORANGE CELLS</t>
    </r>
    <r>
      <rPr>
        <sz val="11"/>
        <rFont val="Purista"/>
        <family val="3"/>
      </rPr>
      <t xml:space="preserve"> with those </t>
    </r>
    <r>
      <rPr>
        <b/>
        <sz val="11"/>
        <rFont val="Purista"/>
        <family val="3"/>
      </rPr>
      <t>STUDENTS</t>
    </r>
    <r>
      <rPr>
        <sz val="11"/>
        <rFont val="Purista"/>
        <family val="3"/>
      </rPr>
      <t xml:space="preserve"> "</t>
    </r>
    <r>
      <rPr>
        <b/>
        <i/>
        <sz val="11"/>
        <rFont val="Purista"/>
        <family val="3"/>
      </rPr>
      <t>AVERAGE</t>
    </r>
    <r>
      <rPr>
        <sz val="11"/>
        <rFont val="Purista"/>
        <family val="3"/>
      </rPr>
      <t>"</t>
    </r>
    <r>
      <rPr>
        <b/>
        <i/>
        <sz val="11"/>
        <rFont val="Purista"/>
        <family val="3"/>
      </rPr>
      <t xml:space="preserve"> </t>
    </r>
    <r>
      <rPr>
        <sz val="11"/>
        <rFont val="Purista"/>
        <family val="3"/>
      </rPr>
      <t xml:space="preserve">the </t>
    </r>
    <r>
      <rPr>
        <b/>
        <i/>
        <sz val="11"/>
        <rFont val="Purista"/>
        <family val="3"/>
      </rPr>
      <t>CRITERIA</t>
    </r>
    <r>
      <rPr>
        <sz val="11"/>
        <rFont val="Purista"/>
        <family val="3"/>
      </rPr>
      <t xml:space="preserve"> and by</t>
    </r>
    <r>
      <rPr>
        <b/>
        <i/>
        <sz val="11"/>
        <rFont val="Purista"/>
        <family val="3"/>
      </rPr>
      <t xml:space="preserve"> ORDER</t>
    </r>
  </si>
  <si>
    <t>CONGRATULATIONS</t>
  </si>
  <si>
    <t>ROLL of HONNOR</t>
  </si>
  <si>
    <t>WARNING</t>
  </si>
  <si>
    <t>BLAME</t>
  </si>
  <si>
    <r>
      <t xml:space="preserve">1- I want to FIND the NUMBER of Students in the </t>
    </r>
    <r>
      <rPr>
        <b/>
        <sz val="11"/>
        <color theme="0"/>
        <rFont val="Calibri"/>
        <family val="2"/>
        <scheme val="minor"/>
      </rPr>
      <t>YELLOW CELLS</t>
    </r>
    <r>
      <rPr>
        <sz val="11"/>
        <color theme="0"/>
        <rFont val="Calibri"/>
        <family val="2"/>
        <scheme val="minor"/>
      </rPr>
      <t xml:space="preserve"> in "</t>
    </r>
    <r>
      <rPr>
        <b/>
        <i/>
        <sz val="11"/>
        <color theme="0"/>
        <rFont val="Calibri"/>
        <family val="2"/>
        <scheme val="minor"/>
      </rPr>
      <t>TABLE 1</t>
    </r>
    <r>
      <rPr>
        <sz val="11"/>
        <color theme="0"/>
        <rFont val="Calibri"/>
        <family val="2"/>
        <scheme val="minor"/>
      </rPr>
      <t>" (below) from "MARKS" &amp; "GENDER" TABLE at the LEFT</t>
    </r>
  </si>
  <si>
    <r>
      <t xml:space="preserve">2-  Now I want to FIND the NUMBER of Students in the </t>
    </r>
    <r>
      <rPr>
        <b/>
        <sz val="11"/>
        <color theme="0"/>
        <rFont val="Calibri"/>
        <family val="2"/>
        <scheme val="minor"/>
      </rPr>
      <t>YELLOW CELLS</t>
    </r>
    <r>
      <rPr>
        <sz val="11"/>
        <color theme="0"/>
        <rFont val="Calibri"/>
        <family val="2"/>
        <scheme val="minor"/>
      </rPr>
      <t xml:space="preserve"> in "</t>
    </r>
    <r>
      <rPr>
        <b/>
        <i/>
        <sz val="11"/>
        <color theme="0"/>
        <rFont val="Calibri"/>
        <family val="2"/>
        <scheme val="minor"/>
      </rPr>
      <t>TABLE 2</t>
    </r>
    <r>
      <rPr>
        <sz val="11"/>
        <color theme="0"/>
        <rFont val="Calibri"/>
        <family val="2"/>
        <scheme val="minor"/>
      </rPr>
      <t>" (below) from "MARKS" &amp; "GENDER" TABLE at the LEFT</t>
    </r>
  </si>
  <si>
    <t>EXAMPLE</t>
  </si>
  <si>
    <t>Sophie Montei</t>
  </si>
  <si>
    <t>Abraham Beus</t>
  </si>
  <si>
    <t>Younouss Aïdara</t>
  </si>
  <si>
    <t>Amie Blanchette</t>
  </si>
  <si>
    <t>Paulette Korrea</t>
  </si>
  <si>
    <r>
      <t xml:space="preserve">- AUTOMATICALLY ADD (if possible) Only z </t>
    </r>
    <r>
      <rPr>
        <b/>
        <i/>
        <sz val="11"/>
        <rFont val="Purista"/>
        <family val="3"/>
      </rPr>
      <t>NECESSARY NUMBER of ROWS</t>
    </r>
    <r>
      <rPr>
        <sz val="11"/>
        <rFont val="Purista"/>
        <family val="3"/>
      </rPr>
      <t xml:space="preserve"> and  </t>
    </r>
    <r>
      <rPr>
        <b/>
        <sz val="11"/>
        <rFont val="Purista"/>
        <family val="3"/>
      </rPr>
      <t>Order NUMBER</t>
    </r>
    <r>
      <rPr>
        <sz val="11"/>
        <rFont val="Purista"/>
        <family val="3"/>
      </rPr>
      <t xml:space="preserve"> in z </t>
    </r>
    <r>
      <rPr>
        <b/>
        <i/>
        <sz val="11"/>
        <rFont val="Purista"/>
        <family val="3"/>
      </rPr>
      <t>BLUE CELLS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</si>
</sst>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.00"/>
    <numFmt numFmtId="165" formatCode="00"/>
    <numFmt numFmtId="166" formatCode="00.0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Purista"/>
      <family val="3"/>
    </font>
    <font>
      <b/>
      <sz val="11"/>
      <name val="Purista"/>
      <family val="3"/>
    </font>
    <font>
      <b/>
      <sz val="10"/>
      <name val="Purista"/>
      <family val="3"/>
    </font>
    <font>
      <sz val="11"/>
      <color theme="1"/>
      <name val="Purista"/>
      <family val="3"/>
    </font>
    <font>
      <b/>
      <i/>
      <sz val="11"/>
      <color theme="0"/>
      <name val="Calibri"/>
      <family val="2"/>
      <scheme val="minor"/>
    </font>
    <font>
      <b/>
      <i/>
      <sz val="11"/>
      <name val="Purista"/>
      <family val="3"/>
    </font>
    <font>
      <i/>
      <sz val="11"/>
      <name val="Purista"/>
      <family val="3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2" borderId="0" xfId="0" applyFill="1"/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3" fillId="2" borderId="0" xfId="0" applyFont="1" applyFill="1"/>
    <xf numFmtId="0" fontId="1" fillId="2" borderId="1" xfId="0" applyFont="1" applyFill="1" applyBorder="1"/>
    <xf numFmtId="165" fontId="0" fillId="3" borderId="1" xfId="0" applyNumberFormat="1" applyFill="1" applyBorder="1"/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165" fontId="0" fillId="2" borderId="0" xfId="0" applyNumberFormat="1" applyFill="1"/>
    <xf numFmtId="165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165" fontId="0" fillId="2" borderId="1" xfId="0" applyNumberFormat="1" applyFill="1" applyBorder="1"/>
    <xf numFmtId="166" fontId="0" fillId="2" borderId="1" xfId="0" applyNumberFormat="1" applyFill="1" applyBorder="1"/>
    <xf numFmtId="0" fontId="0" fillId="4" borderId="1" xfId="0" applyFill="1" applyBorder="1"/>
    <xf numFmtId="2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0" fontId="4" fillId="4" borderId="1" xfId="0" applyFont="1" applyFill="1" applyBorder="1"/>
    <xf numFmtId="0" fontId="5" fillId="4" borderId="1" xfId="0" applyFont="1" applyFill="1" applyBorder="1"/>
    <xf numFmtId="0" fontId="1" fillId="4" borderId="1" xfId="0" applyFont="1" applyFill="1" applyBorder="1"/>
    <xf numFmtId="0" fontId="4" fillId="2" borderId="1" xfId="0" applyFont="1" applyFill="1" applyBorder="1"/>
    <xf numFmtId="0" fontId="0" fillId="4" borderId="4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8" fillId="2" borderId="0" xfId="0" applyFont="1" applyFill="1"/>
    <xf numFmtId="0" fontId="8" fillId="2" borderId="0" xfId="0" quotePrefix="1" applyFont="1" applyFill="1"/>
    <xf numFmtId="0" fontId="9" fillId="2" borderId="4" xfId="0" applyFont="1" applyFill="1" applyBorder="1" applyAlignment="1">
      <alignment horizontal="centerContinuous" vertical="center"/>
    </xf>
    <xf numFmtId="0" fontId="9" fillId="2" borderId="4" xfId="0" quotePrefix="1" applyFont="1" applyFill="1" applyBorder="1" applyAlignment="1">
      <alignment horizontal="centerContinuous" vertical="center"/>
    </xf>
    <xf numFmtId="0" fontId="9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right"/>
    </xf>
    <xf numFmtId="0" fontId="9" fillId="2" borderId="5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/>
    </xf>
    <xf numFmtId="0" fontId="11" fillId="2" borderId="0" xfId="0" applyFont="1" applyFill="1"/>
    <xf numFmtId="0" fontId="7" fillId="6" borderId="0" xfId="0" applyFont="1" applyFill="1" applyAlignment="1">
      <alignment horizontal="left"/>
    </xf>
    <xf numFmtId="0" fontId="6" fillId="6" borderId="1" xfId="0" applyFont="1" applyFill="1" applyBorder="1"/>
    <xf numFmtId="2" fontId="6" fillId="6" borderId="1" xfId="0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horizontal="center"/>
    </xf>
    <xf numFmtId="165" fontId="9" fillId="8" borderId="8" xfId="0" applyNumberFormat="1" applyFont="1" applyFill="1" applyBorder="1"/>
    <xf numFmtId="165" fontId="9" fillId="8" borderId="12" xfId="0" applyNumberFormat="1" applyFont="1" applyFill="1" applyBorder="1"/>
    <xf numFmtId="0" fontId="9" fillId="2" borderId="6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0" fillId="10" borderId="0" xfId="0" applyFill="1"/>
    <xf numFmtId="2" fontId="0" fillId="10" borderId="0" xfId="0" applyNumberFormat="1" applyFill="1" applyAlignment="1">
      <alignment horizontal="right"/>
    </xf>
    <xf numFmtId="0" fontId="0" fillId="10" borderId="0" xfId="0" applyFill="1" applyAlignment="1">
      <alignment horizontal="center"/>
    </xf>
    <xf numFmtId="0" fontId="7" fillId="10" borderId="0" xfId="0" applyFont="1" applyFill="1" applyAlignment="1">
      <alignment horizontal="left"/>
    </xf>
    <xf numFmtId="0" fontId="8" fillId="2" borderId="0" xfId="0" quotePrefix="1" applyFont="1" applyFill="1" applyAlignment="1">
      <alignment horizontal="left"/>
    </xf>
    <xf numFmtId="0" fontId="8" fillId="2" borderId="0" xfId="0" quotePrefix="1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11" borderId="0" xfId="0" applyFont="1" applyFill="1" applyAlignment="1">
      <alignment horizontal="left"/>
    </xf>
    <xf numFmtId="0" fontId="0" fillId="11" borderId="0" xfId="0" applyFill="1"/>
    <xf numFmtId="0" fontId="1" fillId="11" borderId="1" xfId="0" applyFont="1" applyFill="1" applyBorder="1"/>
    <xf numFmtId="165" fontId="0" fillId="11" borderId="1" xfId="0" applyNumberFormat="1" applyFill="1" applyBorder="1"/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165" fontId="9" fillId="8" borderId="17" xfId="0" applyNumberFormat="1" applyFont="1" applyFill="1" applyBorder="1"/>
    <xf numFmtId="164" fontId="13" fillId="7" borderId="8" xfId="0" applyNumberFormat="1" applyFont="1" applyFill="1" applyBorder="1"/>
    <xf numFmtId="164" fontId="9" fillId="7" borderId="12" xfId="0" applyNumberFormat="1" applyFont="1" applyFill="1" applyBorder="1"/>
    <xf numFmtId="164" fontId="13" fillId="7" borderId="12" xfId="0" applyNumberFormat="1" applyFont="1" applyFill="1" applyBorder="1"/>
    <xf numFmtId="0" fontId="14" fillId="3" borderId="9" xfId="0" applyFont="1" applyFill="1" applyBorder="1" applyAlignment="1">
      <alignment horizontal="left" vertical="center"/>
    </xf>
    <xf numFmtId="0" fontId="14" fillId="3" borderId="10" xfId="0" applyFont="1" applyFill="1" applyBorder="1" applyAlignment="1">
      <alignment horizontal="left" vertical="center"/>
    </xf>
    <xf numFmtId="0" fontId="14" fillId="3" borderId="11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left"/>
    </xf>
    <xf numFmtId="0" fontId="14" fillId="3" borderId="9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4" fillId="3" borderId="13" xfId="0" applyFont="1" applyFill="1" applyBorder="1" applyAlignment="1">
      <alignment horizontal="left"/>
    </xf>
    <xf numFmtId="0" fontId="8" fillId="9" borderId="9" xfId="0" applyFont="1" applyFill="1" applyBorder="1" applyAlignment="1">
      <alignment horizontal="left"/>
    </xf>
    <xf numFmtId="0" fontId="14" fillId="9" borderId="13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left"/>
    </xf>
    <xf numFmtId="0" fontId="14" fillId="3" borderId="10" xfId="0" applyFont="1" applyFill="1" applyBorder="1" applyAlignment="1">
      <alignment horizontal="left"/>
    </xf>
    <xf numFmtId="0" fontId="14" fillId="3" borderId="11" xfId="0" applyFont="1" applyFill="1" applyBorder="1" applyAlignment="1">
      <alignment horizontal="left"/>
    </xf>
    <xf numFmtId="0" fontId="14" fillId="9" borderId="14" xfId="0" applyFont="1" applyFill="1" applyBorder="1" applyAlignment="1">
      <alignment horizontal="left"/>
    </xf>
    <xf numFmtId="0" fontId="14" fillId="9" borderId="3" xfId="0" applyFont="1" applyFill="1" applyBorder="1" applyAlignment="1">
      <alignment horizontal="left"/>
    </xf>
    <xf numFmtId="0" fontId="14" fillId="3" borderId="14" xfId="0" applyFont="1" applyFill="1" applyBorder="1" applyAlignment="1">
      <alignment horizontal="left"/>
    </xf>
    <xf numFmtId="0" fontId="14" fillId="3" borderId="3" xfId="0" applyFont="1" applyFill="1" applyBorder="1" applyAlignment="1">
      <alignment horizontal="left"/>
    </xf>
    <xf numFmtId="0" fontId="1" fillId="5" borderId="0" xfId="0" applyFont="1" applyFill="1" applyAlignment="1">
      <alignment horizontal="center"/>
    </xf>
    <xf numFmtId="0" fontId="7" fillId="11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E4C9A-E681-40DB-950F-AC3CFEE65280}">
  <sheetPr>
    <tabColor rgb="FF313984"/>
  </sheetPr>
  <dimension ref="A1:AD58"/>
  <sheetViews>
    <sheetView tabSelected="1" zoomScaleNormal="100" workbookViewId="0">
      <selection activeCell="P10" sqref="P10"/>
    </sheetView>
  </sheetViews>
  <sheetFormatPr defaultRowHeight="15" x14ac:dyDescent="0.25"/>
  <cols>
    <col min="1" max="1" width="9.5703125" style="1" bestFit="1" customWidth="1"/>
    <col min="2" max="2" width="10.42578125" style="1" bestFit="1" customWidth="1"/>
    <col min="3" max="3" width="9.140625" style="15"/>
    <col min="4" max="4" width="9.140625" style="16"/>
    <col min="5" max="5" width="9.140625" style="1"/>
    <col min="6" max="6" width="12.5703125" style="1" bestFit="1" customWidth="1"/>
    <col min="7" max="7" width="13.140625" style="1" bestFit="1" customWidth="1"/>
    <col min="8" max="8" width="11.42578125" style="1" bestFit="1" customWidth="1"/>
    <col min="9" max="9" width="9.42578125" style="1" bestFit="1" customWidth="1"/>
    <col min="10" max="11" width="8.42578125" style="1" bestFit="1" customWidth="1"/>
    <col min="12" max="13" width="9.140625" style="1"/>
    <col min="14" max="14" width="8.7109375" style="1" bestFit="1" customWidth="1"/>
    <col min="15" max="15" width="9.140625" style="1"/>
    <col min="16" max="16" width="9.5703125" style="1" bestFit="1" customWidth="1"/>
    <col min="17" max="17" width="9.140625" style="1"/>
    <col min="18" max="18" width="10" style="1" bestFit="1" customWidth="1"/>
    <col min="19" max="19" width="9.140625" style="1"/>
    <col min="20" max="20" width="8.7109375" style="1" bestFit="1" customWidth="1"/>
    <col min="21" max="21" width="9.140625" style="1"/>
    <col min="22" max="22" width="8.5703125" style="1" customWidth="1"/>
    <col min="23" max="23" width="9.140625" style="1"/>
    <col min="24" max="24" width="8.7109375" style="1" customWidth="1"/>
    <col min="25" max="16384" width="9.140625" style="1"/>
  </cols>
  <sheetData>
    <row r="1" spans="1:30" ht="20.100000000000001" customHeight="1" x14ac:dyDescent="0.25">
      <c r="A1" s="39" t="s">
        <v>43</v>
      </c>
      <c r="B1" s="39" t="s">
        <v>44</v>
      </c>
      <c r="C1" s="40" t="s">
        <v>114</v>
      </c>
      <c r="D1" s="41" t="s">
        <v>17</v>
      </c>
    </row>
    <row r="2" spans="1:30" x14ac:dyDescent="0.25">
      <c r="A2" s="24" t="s">
        <v>45</v>
      </c>
      <c r="B2" s="24" t="s">
        <v>81</v>
      </c>
      <c r="C2" s="25">
        <v>18.93</v>
      </c>
      <c r="D2" s="26" t="s">
        <v>0</v>
      </c>
      <c r="F2" s="56" t="s">
        <v>123</v>
      </c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30" x14ac:dyDescent="0.25">
      <c r="A3" s="23" t="s">
        <v>46</v>
      </c>
      <c r="B3" s="23" t="s">
        <v>82</v>
      </c>
      <c r="C3" s="2">
        <v>16.309999999999999</v>
      </c>
      <c r="D3" s="3" t="s">
        <v>6</v>
      </c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</row>
    <row r="4" spans="1:30" x14ac:dyDescent="0.25">
      <c r="A4" s="23" t="s">
        <v>47</v>
      </c>
      <c r="B4" s="23" t="s">
        <v>83</v>
      </c>
      <c r="C4" s="2">
        <v>15.93</v>
      </c>
      <c r="D4" s="3" t="s">
        <v>6</v>
      </c>
      <c r="G4" s="4" t="s">
        <v>40</v>
      </c>
      <c r="R4" s="98"/>
      <c r="S4" s="98" t="s">
        <v>41</v>
      </c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</row>
    <row r="5" spans="1:30" x14ac:dyDescent="0.25">
      <c r="A5" s="24" t="s">
        <v>48</v>
      </c>
      <c r="B5" s="24" t="s">
        <v>84</v>
      </c>
      <c r="C5" s="25">
        <v>15.9</v>
      </c>
      <c r="D5" s="26" t="s">
        <v>0</v>
      </c>
      <c r="R5" s="98"/>
      <c r="S5" s="98" t="s">
        <v>42</v>
      </c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</row>
    <row r="6" spans="1:30" x14ac:dyDescent="0.25">
      <c r="A6" s="24" t="s">
        <v>49</v>
      </c>
      <c r="B6" s="24" t="s">
        <v>85</v>
      </c>
      <c r="C6" s="25">
        <v>14.21</v>
      </c>
      <c r="D6" s="26" t="s">
        <v>0</v>
      </c>
      <c r="F6" s="58"/>
      <c r="G6" s="59" t="s">
        <v>1</v>
      </c>
      <c r="H6" s="59"/>
      <c r="I6" s="63" t="s">
        <v>2</v>
      </c>
      <c r="J6" s="63" t="s">
        <v>3</v>
      </c>
      <c r="K6" s="64" t="s">
        <v>4</v>
      </c>
      <c r="L6" s="65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</row>
    <row r="7" spans="1:30" x14ac:dyDescent="0.25">
      <c r="A7" s="24" t="s">
        <v>50</v>
      </c>
      <c r="B7" s="24" t="s">
        <v>86</v>
      </c>
      <c r="C7" s="25">
        <v>13.5</v>
      </c>
      <c r="D7" s="26" t="s">
        <v>0</v>
      </c>
      <c r="F7" s="58"/>
      <c r="G7" s="59" t="s">
        <v>5</v>
      </c>
      <c r="H7" s="59">
        <v>0</v>
      </c>
      <c r="I7" s="60">
        <f>COUNTIFS($D$2:$D$34, "M", $C$2:$C$34, "&gt;="&amp;H7, $C$2:$C$34, "&lt;"&amp;H8)</f>
        <v>0</v>
      </c>
      <c r="J7" s="60">
        <f>COUNTIFS($D$2:$D$34, "F", $C$2:$C$34, "&gt;="&amp;H7, $C$2:$C$34, "&lt;"&amp;H8)</f>
        <v>2</v>
      </c>
      <c r="K7" s="61"/>
      <c r="L7" s="62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</row>
    <row r="8" spans="1:30" x14ac:dyDescent="0.25">
      <c r="A8" s="23" t="s">
        <v>51</v>
      </c>
      <c r="B8" s="23" t="s">
        <v>87</v>
      </c>
      <c r="C8" s="2">
        <v>13.49</v>
      </c>
      <c r="D8" s="3" t="s">
        <v>6</v>
      </c>
      <c r="F8" s="58"/>
      <c r="G8" s="59" t="s">
        <v>7</v>
      </c>
      <c r="H8" s="59">
        <v>7</v>
      </c>
      <c r="I8" s="60">
        <f>COUNTIFS($D$2:$D$34, "M", $C$2:$C$34, "&gt;="&amp;H8, $C$2:$C$34, "&lt;"&amp;H9)</f>
        <v>2</v>
      </c>
      <c r="J8" s="60">
        <f t="shared" ref="J8:J12" si="0">COUNTIFS($D$2:$D$34, "F", $C$2:$C$34, "&gt;="&amp;H8, $C$2:$C$34, "&lt;"&amp;H9)</f>
        <v>2</v>
      </c>
      <c r="K8" s="61"/>
      <c r="L8" s="62"/>
    </row>
    <row r="9" spans="1:30" x14ac:dyDescent="0.25">
      <c r="A9" s="23" t="s">
        <v>52</v>
      </c>
      <c r="B9" s="23" t="s">
        <v>88</v>
      </c>
      <c r="C9" s="2">
        <v>12.43</v>
      </c>
      <c r="D9" s="3" t="s">
        <v>6</v>
      </c>
      <c r="F9" s="58"/>
      <c r="G9" s="59" t="s">
        <v>8</v>
      </c>
      <c r="H9" s="59">
        <v>9</v>
      </c>
      <c r="I9" s="60">
        <f t="shared" ref="I9" si="1">COUNTIFS($D$2:$D$34, "M", $C$2:$C$34, "&gt;="&amp;H9, $C$2:$C$34, "&lt;"&amp;H10)</f>
        <v>7</v>
      </c>
      <c r="J9" s="60">
        <f t="shared" si="0"/>
        <v>12</v>
      </c>
      <c r="K9" s="61"/>
      <c r="L9" s="62"/>
    </row>
    <row r="10" spans="1:30" x14ac:dyDescent="0.25">
      <c r="A10" s="24" t="s">
        <v>53</v>
      </c>
      <c r="B10" s="24" t="s">
        <v>89</v>
      </c>
      <c r="C10" s="25">
        <v>11.23</v>
      </c>
      <c r="D10" s="26" t="s">
        <v>0</v>
      </c>
      <c r="F10" s="58"/>
      <c r="G10" s="59" t="s">
        <v>9</v>
      </c>
      <c r="H10" s="59">
        <v>12</v>
      </c>
      <c r="I10" s="60">
        <f>COUNTIFS($D$2:$D$34, "M", $C$2:$C$34, "&gt;="&amp;H10, $C$2:$C$34, "&lt;"&amp;H11)</f>
        <v>2</v>
      </c>
      <c r="J10" s="60">
        <f t="shared" si="0"/>
        <v>1</v>
      </c>
      <c r="K10" s="61"/>
      <c r="L10" s="62"/>
    </row>
    <row r="11" spans="1:30" x14ac:dyDescent="0.25">
      <c r="A11" s="24" t="s">
        <v>54</v>
      </c>
      <c r="B11" s="24" t="s">
        <v>90</v>
      </c>
      <c r="C11" s="27">
        <v>10.98</v>
      </c>
      <c r="D11" s="28" t="s">
        <v>0</v>
      </c>
      <c r="F11" s="58"/>
      <c r="G11" s="59" t="s">
        <v>10</v>
      </c>
      <c r="H11" s="59">
        <v>14</v>
      </c>
      <c r="I11" s="60">
        <f>COUNTIFS($D$2:$D$34, "M", $C$2:$C$34, "&gt;="&amp;H11, $C$2:$C$34, "&lt;"&amp;H12)</f>
        <v>1</v>
      </c>
      <c r="J11" s="60">
        <f t="shared" si="0"/>
        <v>2</v>
      </c>
      <c r="K11" s="61"/>
      <c r="L11" s="62"/>
    </row>
    <row r="12" spans="1:30" x14ac:dyDescent="0.25">
      <c r="A12" s="24" t="s">
        <v>55</v>
      </c>
      <c r="B12" s="24" t="s">
        <v>91</v>
      </c>
      <c r="C12" s="27">
        <v>10.86</v>
      </c>
      <c r="D12" s="28" t="s">
        <v>0</v>
      </c>
      <c r="F12" s="58"/>
      <c r="G12" s="59" t="s">
        <v>11</v>
      </c>
      <c r="H12" s="59">
        <v>16</v>
      </c>
      <c r="I12" s="60">
        <f>COUNTIFS($D$2:$D$34, "M", $C$2:$C$34, "&gt;="&amp;H12, $C$2:$C$34, "&lt;"&amp;H13)</f>
        <v>1</v>
      </c>
      <c r="J12" s="60">
        <f t="shared" si="0"/>
        <v>1</v>
      </c>
      <c r="K12" s="61"/>
      <c r="L12" s="62"/>
    </row>
    <row r="13" spans="1:30" x14ac:dyDescent="0.25">
      <c r="A13" s="23" t="s">
        <v>56</v>
      </c>
      <c r="B13" s="23" t="s">
        <v>92</v>
      </c>
      <c r="C13" s="7">
        <v>10.56</v>
      </c>
      <c r="D13" s="8" t="s">
        <v>6</v>
      </c>
      <c r="F13" s="58"/>
      <c r="G13" s="58"/>
      <c r="H13" s="58">
        <v>20</v>
      </c>
      <c r="I13" s="58"/>
      <c r="J13" s="58"/>
      <c r="K13" s="58"/>
      <c r="L13" s="58"/>
    </row>
    <row r="14" spans="1:30" x14ac:dyDescent="0.25">
      <c r="A14" s="23" t="s">
        <v>57</v>
      </c>
      <c r="B14" s="23" t="s">
        <v>93</v>
      </c>
      <c r="C14" s="7">
        <v>10.51</v>
      </c>
      <c r="D14" s="8" t="s">
        <v>6</v>
      </c>
      <c r="F14" s="58"/>
      <c r="G14" s="58"/>
      <c r="H14" s="58"/>
      <c r="I14" s="58"/>
      <c r="J14" s="58"/>
      <c r="K14" s="58"/>
      <c r="L14" s="58"/>
    </row>
    <row r="15" spans="1:30" x14ac:dyDescent="0.25">
      <c r="A15" s="24" t="s">
        <v>58</v>
      </c>
      <c r="B15" s="24" t="s">
        <v>94</v>
      </c>
      <c r="C15" s="27">
        <v>10.48</v>
      </c>
      <c r="D15" s="28" t="s">
        <v>0</v>
      </c>
    </row>
    <row r="16" spans="1:30" x14ac:dyDescent="0.25">
      <c r="A16" s="24" t="s">
        <v>59</v>
      </c>
      <c r="B16" s="24" t="s">
        <v>95</v>
      </c>
      <c r="C16" s="27">
        <v>10.38</v>
      </c>
      <c r="D16" s="28" t="s">
        <v>0</v>
      </c>
      <c r="F16" s="57" t="s">
        <v>124</v>
      </c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</row>
    <row r="17" spans="1:25" x14ac:dyDescent="0.25">
      <c r="A17" s="24" t="s">
        <v>60</v>
      </c>
      <c r="B17" s="24" t="s">
        <v>96</v>
      </c>
      <c r="C17" s="27">
        <v>10.25</v>
      </c>
      <c r="D17" s="28" t="s">
        <v>0</v>
      </c>
      <c r="H17" s="9"/>
      <c r="I17" s="9"/>
    </row>
    <row r="18" spans="1:25" x14ac:dyDescent="0.25">
      <c r="A18" s="23" t="s">
        <v>61</v>
      </c>
      <c r="B18" s="23" t="s">
        <v>97</v>
      </c>
      <c r="C18" s="7">
        <v>10.25</v>
      </c>
      <c r="D18" s="8" t="s">
        <v>6</v>
      </c>
      <c r="F18" s="4" t="s">
        <v>39</v>
      </c>
    </row>
    <row r="19" spans="1:25" x14ac:dyDescent="0.25">
      <c r="A19" s="23" t="s">
        <v>62</v>
      </c>
      <c r="B19" s="23" t="s">
        <v>98</v>
      </c>
      <c r="C19" s="7">
        <v>9.9600000000000009</v>
      </c>
      <c r="D19" s="8" t="s">
        <v>6</v>
      </c>
      <c r="F19" s="22" t="s">
        <v>12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1:25" x14ac:dyDescent="0.25">
      <c r="A20" s="24" t="s">
        <v>63</v>
      </c>
      <c r="B20" s="24" t="s">
        <v>99</v>
      </c>
      <c r="C20" s="27">
        <v>9.76</v>
      </c>
      <c r="D20" s="28" t="s">
        <v>0</v>
      </c>
    </row>
    <row r="21" spans="1:25" x14ac:dyDescent="0.25">
      <c r="A21" s="24" t="s">
        <v>64</v>
      </c>
      <c r="B21" s="24" t="s">
        <v>100</v>
      </c>
      <c r="C21" s="27">
        <v>9.61</v>
      </c>
      <c r="D21" s="28" t="s">
        <v>0</v>
      </c>
      <c r="F21" s="5" t="s">
        <v>30</v>
      </c>
      <c r="G21" s="10" t="s">
        <v>35</v>
      </c>
      <c r="H21" s="10" t="s">
        <v>33</v>
      </c>
      <c r="I21" s="5" t="s">
        <v>34</v>
      </c>
      <c r="J21" s="5" t="s">
        <v>36</v>
      </c>
      <c r="K21" s="11" t="s">
        <v>13</v>
      </c>
      <c r="L21" s="5" t="s">
        <v>37</v>
      </c>
      <c r="M21" s="11" t="s">
        <v>13</v>
      </c>
      <c r="N21" s="5" t="s">
        <v>38</v>
      </c>
      <c r="O21" s="11" t="s">
        <v>13</v>
      </c>
      <c r="P21" s="5" t="s">
        <v>14</v>
      </c>
      <c r="Q21" s="11" t="s">
        <v>13</v>
      </c>
      <c r="R21" s="20" t="s">
        <v>21</v>
      </c>
      <c r="S21" s="11" t="s">
        <v>13</v>
      </c>
      <c r="T21" s="20" t="s">
        <v>20</v>
      </c>
      <c r="U21" s="11" t="s">
        <v>13</v>
      </c>
      <c r="V21" s="5" t="s">
        <v>22</v>
      </c>
      <c r="W21" s="11" t="s">
        <v>13</v>
      </c>
      <c r="X21" s="5" t="s">
        <v>23</v>
      </c>
      <c r="Y21" s="11" t="s">
        <v>13</v>
      </c>
    </row>
    <row r="22" spans="1:25" x14ac:dyDescent="0.25">
      <c r="A22" s="24" t="s">
        <v>65</v>
      </c>
      <c r="B22" s="24" t="s">
        <v>101</v>
      </c>
      <c r="C22" s="27">
        <v>9.39</v>
      </c>
      <c r="D22" s="28" t="s">
        <v>0</v>
      </c>
      <c r="F22" s="5" t="s">
        <v>31</v>
      </c>
      <c r="G22" s="12">
        <f>COUNTIFS($C$2:$D$34,"M")</f>
        <v>13</v>
      </c>
      <c r="H22" s="12">
        <v>0</v>
      </c>
      <c r="I22" s="12">
        <f>G22-H22</f>
        <v>13</v>
      </c>
      <c r="J22" s="6">
        <f>COUNTIFS($D$2:$D$34, "M", $C$2:$C$34, "&gt;=10")</f>
        <v>7</v>
      </c>
      <c r="K22" s="13">
        <f>$J22*100/$I22/100</f>
        <v>0.53846153846153844</v>
      </c>
      <c r="L22" s="6">
        <f>COUNTIFS($D$2:$D$34, "M", $C$2:$C$34, "&lt;10")</f>
        <v>6</v>
      </c>
      <c r="M22" s="13">
        <f>$L22*100/$I22/100</f>
        <v>0.46153846153846151</v>
      </c>
      <c r="N22" s="6">
        <f>COUNTIFS($D$2:$D$34, "M", $C$2:$C$34, "&gt;="&amp;H12, $C$2:$C$34, "&lt;"&amp;H13)</f>
        <v>1</v>
      </c>
      <c r="O22" s="13">
        <f>$N22*100/$I22/100</f>
        <v>7.6923076923076927E-2</v>
      </c>
      <c r="P22" s="6">
        <f>COUNTIFS($D$2:$D$34, "M", $C$2:$C$34, "&gt;="&amp;H11, $C$2:$C$34, "&lt;"&amp;H12)</f>
        <v>1</v>
      </c>
      <c r="Q22" s="13">
        <f>$R22*100/$I22/100</f>
        <v>0.15384615384615385</v>
      </c>
      <c r="R22" s="6">
        <f>COUNTIFS($D$2:$D$34, "M", $C$2:$C$34, "&gt;="&amp;H10, $C$2:$C$34, "&lt;"&amp;H11)</f>
        <v>2</v>
      </c>
      <c r="S22" s="13">
        <f>$R22*100/$I22/100</f>
        <v>0.15384615384615385</v>
      </c>
      <c r="T22" s="6">
        <f>COUNTIFS($D$2:$D$34, "M", $C$2:$C$34, "&gt;="&amp;H9, $C$2:$C$34, "&lt;"&amp;H10)</f>
        <v>7</v>
      </c>
      <c r="U22" s="13">
        <f>$T22*100/$I22/100</f>
        <v>0.53846153846153844</v>
      </c>
      <c r="V22" s="6">
        <f>COUNTIFS($D$2:$D$34, "M", $C$2:$C$34, "&gt;="&amp;H8, $C$2:$C$34, "&lt;"&amp;H9)</f>
        <v>2</v>
      </c>
      <c r="W22" s="13">
        <f>$V22*100/$I22/100</f>
        <v>0.15384615384615385</v>
      </c>
      <c r="X22" s="6">
        <f>COUNTIFS($D$2:$D$34, "M", $C$2:$C$34, "&gt;="&amp;H7, $C$2:$C$34, "&lt;"&amp;H8)</f>
        <v>0</v>
      </c>
      <c r="Y22" s="13">
        <f>$X22*100/$I22/100</f>
        <v>0</v>
      </c>
    </row>
    <row r="23" spans="1:25" x14ac:dyDescent="0.25">
      <c r="A23" s="23" t="s">
        <v>66</v>
      </c>
      <c r="B23" s="23" t="s">
        <v>102</v>
      </c>
      <c r="C23" s="7">
        <v>9.35</v>
      </c>
      <c r="D23" s="8" t="s">
        <v>6</v>
      </c>
      <c r="F23" s="5" t="s">
        <v>32</v>
      </c>
      <c r="G23" s="12">
        <f>COUNTIFS($C$2:$D$34,"F")</f>
        <v>20</v>
      </c>
      <c r="H23" s="12">
        <v>0</v>
      </c>
      <c r="I23" s="12">
        <f>G23-H23</f>
        <v>20</v>
      </c>
      <c r="J23" s="6">
        <f>COUNTIFS($D$2:$D$34, "F", $C$2:$C$34, "&gt;=10")</f>
        <v>10</v>
      </c>
      <c r="K23" s="13">
        <f>$J23*100/$I23/100</f>
        <v>0.5</v>
      </c>
      <c r="L23" s="6">
        <f>COUNTIFS($D$2:$D$34, "F", $C$2:$C$34, "&lt;10")</f>
        <v>10</v>
      </c>
      <c r="M23" s="13">
        <f>$L23*100/$I23/100</f>
        <v>0.5</v>
      </c>
      <c r="N23" s="6">
        <f>COUNTIFS($D$2:$D$34, "F", $C$2:$C$34, "&gt;="&amp;H12, $C$2:$C$34, "&lt;"&amp;H13)</f>
        <v>1</v>
      </c>
      <c r="O23" s="13">
        <f>$N23*100/$I23/100</f>
        <v>0.05</v>
      </c>
      <c r="P23" s="6">
        <f>COUNTIFS($D$2:$D$34, "F", $C$2:$C$34, "&gt;="&amp;H11, $C$2:$C$34, "&lt;"&amp;H12)</f>
        <v>2</v>
      </c>
      <c r="Q23" s="13">
        <f>$R23*100/$I23/100</f>
        <v>0.05</v>
      </c>
      <c r="R23" s="6">
        <f>COUNTIFS($D$2:$D$34, "F", $C$2:$C$34, "&gt;="&amp;H10, $C$2:$C$34, "&lt;"&amp;H11)</f>
        <v>1</v>
      </c>
      <c r="S23" s="13">
        <f>$R23*100/$I23/100</f>
        <v>0.05</v>
      </c>
      <c r="T23" s="6">
        <f>COUNTIFS($D$2:$D$34, "F", $C$2:$C$34, "&gt;="&amp;H9, $C$2:$C$34, "&lt;"&amp;H10)</f>
        <v>12</v>
      </c>
      <c r="U23" s="13">
        <f>$T23*100/$I23/100</f>
        <v>0.6</v>
      </c>
      <c r="V23" s="6">
        <f>COUNTIFS($D$2:$D$34, "F", $C$2:$C$34, "&gt;="&amp;H8, $C$2:$C$34, "&lt;"&amp;H9)</f>
        <v>2</v>
      </c>
      <c r="W23" s="13">
        <f>$V23*100/$I23/100</f>
        <v>0.1</v>
      </c>
      <c r="X23" s="6">
        <f>COUNTIFS($D$2:$D$34, "F", $C$2:$C$34, "&gt;="&amp;H7, $C$2:$C$34, "&lt;"&amp;H8)</f>
        <v>2</v>
      </c>
      <c r="Y23" s="13">
        <f>$X23*100/$I23/100</f>
        <v>0.1</v>
      </c>
    </row>
    <row r="24" spans="1:25" x14ac:dyDescent="0.25">
      <c r="A24" s="23" t="s">
        <v>67</v>
      </c>
      <c r="B24" s="23" t="s">
        <v>103</v>
      </c>
      <c r="C24" s="7">
        <v>9.24</v>
      </c>
      <c r="D24" s="8" t="s">
        <v>6</v>
      </c>
      <c r="F24" s="5" t="s">
        <v>15</v>
      </c>
      <c r="G24" s="12">
        <f t="shared" ref="G24:Y24" si="2">SUM(G22:G23)</f>
        <v>33</v>
      </c>
      <c r="H24" s="12">
        <f t="shared" si="2"/>
        <v>0</v>
      </c>
      <c r="I24" s="12">
        <f t="shared" si="2"/>
        <v>33</v>
      </c>
      <c r="J24" s="12">
        <f t="shared" si="2"/>
        <v>17</v>
      </c>
      <c r="K24" s="13">
        <f t="shared" si="2"/>
        <v>1.0384615384615383</v>
      </c>
      <c r="L24" s="12">
        <f t="shared" si="2"/>
        <v>16</v>
      </c>
      <c r="M24" s="13">
        <f t="shared" si="2"/>
        <v>0.96153846153846145</v>
      </c>
      <c r="N24" s="12">
        <f t="shared" si="2"/>
        <v>2</v>
      </c>
      <c r="O24" s="13">
        <f t="shared" si="2"/>
        <v>0.12692307692307692</v>
      </c>
      <c r="P24" s="12">
        <f t="shared" ref="P24" si="3">SUM(P22:P23)</f>
        <v>3</v>
      </c>
      <c r="Q24" s="13">
        <f t="shared" ref="Q24" si="4">SUM(Q22:Q23)</f>
        <v>0.20384615384615384</v>
      </c>
      <c r="R24" s="12">
        <f t="shared" si="2"/>
        <v>3</v>
      </c>
      <c r="S24" s="13">
        <f t="shared" si="2"/>
        <v>0.20384615384615384</v>
      </c>
      <c r="T24" s="12">
        <f t="shared" si="2"/>
        <v>19</v>
      </c>
      <c r="U24" s="13">
        <f t="shared" si="2"/>
        <v>1.1384615384615384</v>
      </c>
      <c r="V24" s="12">
        <f t="shared" si="2"/>
        <v>4</v>
      </c>
      <c r="W24" s="13">
        <f t="shared" si="2"/>
        <v>0.25384615384615383</v>
      </c>
      <c r="X24" s="12">
        <f t="shared" si="2"/>
        <v>2</v>
      </c>
      <c r="Y24" s="13">
        <f t="shared" si="2"/>
        <v>0.1</v>
      </c>
    </row>
    <row r="25" spans="1:25" x14ac:dyDescent="0.25">
      <c r="A25" s="24" t="s">
        <v>68</v>
      </c>
      <c r="B25" s="24" t="s">
        <v>104</v>
      </c>
      <c r="C25" s="27">
        <v>9.15</v>
      </c>
      <c r="D25" s="28" t="s">
        <v>0</v>
      </c>
    </row>
    <row r="26" spans="1:25" x14ac:dyDescent="0.25">
      <c r="A26" s="24" t="s">
        <v>69</v>
      </c>
      <c r="B26" s="24" t="s">
        <v>72</v>
      </c>
      <c r="C26" s="27">
        <v>9.1</v>
      </c>
      <c r="D26" s="28" t="s">
        <v>0</v>
      </c>
    </row>
    <row r="27" spans="1:25" x14ac:dyDescent="0.25">
      <c r="A27" s="23" t="s">
        <v>70</v>
      </c>
      <c r="B27" s="23" t="s">
        <v>105</v>
      </c>
      <c r="C27" s="7">
        <v>9.07</v>
      </c>
      <c r="D27" s="8" t="s">
        <v>6</v>
      </c>
    </row>
    <row r="28" spans="1:25" x14ac:dyDescent="0.25">
      <c r="A28" s="24" t="s">
        <v>71</v>
      </c>
      <c r="B28" s="24" t="s">
        <v>106</v>
      </c>
      <c r="C28" s="27">
        <v>9.06</v>
      </c>
      <c r="D28" s="28" t="s">
        <v>0</v>
      </c>
      <c r="F28" s="21" t="s">
        <v>18</v>
      </c>
      <c r="G28" s="21"/>
      <c r="H28" s="21"/>
      <c r="I28" s="21"/>
      <c r="J28" s="21"/>
      <c r="K28" s="21"/>
    </row>
    <row r="29" spans="1:25" x14ac:dyDescent="0.25">
      <c r="A29" s="24" t="s">
        <v>73</v>
      </c>
      <c r="B29" s="24" t="s">
        <v>107</v>
      </c>
      <c r="C29" s="27">
        <v>8.93</v>
      </c>
      <c r="D29" s="28" t="s">
        <v>0</v>
      </c>
      <c r="F29"/>
      <c r="G29"/>
      <c r="H29"/>
      <c r="I29"/>
      <c r="J29"/>
      <c r="K29"/>
    </row>
    <row r="30" spans="1:25" x14ac:dyDescent="0.25">
      <c r="A30" s="23" t="s">
        <v>74</v>
      </c>
      <c r="B30" s="23" t="s">
        <v>108</v>
      </c>
      <c r="C30" s="7">
        <v>7.88</v>
      </c>
      <c r="D30" s="8" t="s">
        <v>6</v>
      </c>
      <c r="F30" s="17" t="s">
        <v>19</v>
      </c>
      <c r="G30" s="17" t="s">
        <v>16</v>
      </c>
      <c r="H30" s="18" t="s">
        <v>21</v>
      </c>
      <c r="I30" s="19" t="s">
        <v>20</v>
      </c>
      <c r="J30" s="19" t="s">
        <v>22</v>
      </c>
      <c r="K30" s="19" t="s">
        <v>23</v>
      </c>
    </row>
    <row r="31" spans="1:25" x14ac:dyDescent="0.25">
      <c r="A31" s="24" t="s">
        <v>75</v>
      </c>
      <c r="B31" s="24" t="s">
        <v>109</v>
      </c>
      <c r="C31" s="27">
        <v>7.7</v>
      </c>
      <c r="D31" s="28" t="s">
        <v>0</v>
      </c>
      <c r="F31" s="14" t="s">
        <v>27</v>
      </c>
      <c r="G31" s="14" t="s">
        <v>26</v>
      </c>
      <c r="H31" s="14" t="s">
        <v>28</v>
      </c>
      <c r="I31" s="14" t="s">
        <v>29</v>
      </c>
      <c r="J31" s="14" t="s">
        <v>25</v>
      </c>
      <c r="K31" s="14" t="s">
        <v>24</v>
      </c>
    </row>
    <row r="32" spans="1:25" x14ac:dyDescent="0.25">
      <c r="A32" s="23" t="s">
        <v>76</v>
      </c>
      <c r="B32" s="23" t="s">
        <v>77</v>
      </c>
      <c r="C32" s="7">
        <v>7.16</v>
      </c>
      <c r="D32" s="8" t="s">
        <v>6</v>
      </c>
    </row>
    <row r="33" spans="1:27" x14ac:dyDescent="0.25">
      <c r="A33" s="24" t="s">
        <v>78</v>
      </c>
      <c r="B33" s="24" t="s">
        <v>110</v>
      </c>
      <c r="C33" s="27">
        <v>6.15</v>
      </c>
      <c r="D33" s="28" t="s">
        <v>0</v>
      </c>
    </row>
    <row r="34" spans="1:27" x14ac:dyDescent="0.25">
      <c r="A34" s="24" t="s">
        <v>79</v>
      </c>
      <c r="B34" s="24" t="s">
        <v>80</v>
      </c>
      <c r="C34" s="27">
        <v>5.28</v>
      </c>
      <c r="D34" s="28" t="s">
        <v>0</v>
      </c>
    </row>
    <row r="36" spans="1:27" x14ac:dyDescent="0.25">
      <c r="F36" s="38" t="s">
        <v>116</v>
      </c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27" s="50" customFormat="1" x14ac:dyDescent="0.25">
      <c r="C37" s="51"/>
      <c r="D37" s="52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</row>
    <row r="38" spans="1:27" ht="15.75" x14ac:dyDescent="0.25">
      <c r="F38" s="54" t="s">
        <v>117</v>
      </c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Z38" s="29"/>
    </row>
    <row r="39" spans="1:27" ht="15.75" x14ac:dyDescent="0.25">
      <c r="F39" s="54" t="s">
        <v>118</v>
      </c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Z39" s="29"/>
    </row>
    <row r="40" spans="1:27" ht="15.75" x14ac:dyDescent="0.25">
      <c r="F40" s="54" t="s">
        <v>131</v>
      </c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Z40" s="29"/>
    </row>
    <row r="41" spans="1:27" ht="15.75" x14ac:dyDescent="0.25"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Z41" s="29"/>
    </row>
    <row r="42" spans="1:27" ht="15.75" x14ac:dyDescent="0.25">
      <c r="F42" s="31" t="s">
        <v>111</v>
      </c>
      <c r="G42" s="31"/>
      <c r="H42" s="31"/>
      <c r="I42" s="31"/>
      <c r="J42" s="31"/>
      <c r="K42" s="31"/>
      <c r="L42" s="31"/>
      <c r="M42" s="31"/>
      <c r="N42" s="31"/>
      <c r="O42" s="32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29"/>
    </row>
    <row r="43" spans="1:27" ht="15.75" x14ac:dyDescent="0.25">
      <c r="F43" s="29"/>
      <c r="G43" s="29"/>
      <c r="H43" s="29"/>
      <c r="I43" s="29"/>
      <c r="J43" s="29"/>
      <c r="K43" s="29"/>
      <c r="L43" s="29"/>
      <c r="M43" s="29"/>
      <c r="N43" s="29"/>
      <c r="O43" s="30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</row>
    <row r="44" spans="1:27" ht="16.5" thickBot="1" x14ac:dyDescent="0.3">
      <c r="F44" s="33" t="s">
        <v>112</v>
      </c>
      <c r="G44" s="45" t="s">
        <v>119</v>
      </c>
      <c r="H44" s="46"/>
      <c r="I44" s="44"/>
      <c r="J44" s="34" t="s">
        <v>115</v>
      </c>
      <c r="K44" s="45" t="s">
        <v>113</v>
      </c>
      <c r="L44" s="46"/>
      <c r="M44" s="44"/>
      <c r="N44" s="34" t="str">
        <f>J44</f>
        <v>Average</v>
      </c>
      <c r="O44" s="48" t="s">
        <v>120</v>
      </c>
      <c r="P44" s="49"/>
      <c r="Q44" s="47"/>
      <c r="R44" s="34" t="str">
        <f>J44</f>
        <v>Average</v>
      </c>
      <c r="S44" s="45" t="s">
        <v>121</v>
      </c>
      <c r="T44" s="46"/>
      <c r="U44" s="44"/>
      <c r="V44" s="35" t="str">
        <f>J44</f>
        <v>Average</v>
      </c>
      <c r="W44" s="45" t="s">
        <v>122</v>
      </c>
      <c r="X44" s="46"/>
      <c r="Y44" s="44"/>
      <c r="Z44" s="36" t="str">
        <f>J44</f>
        <v>Average</v>
      </c>
      <c r="AA44" s="29"/>
    </row>
    <row r="45" spans="1:27" ht="15.75" x14ac:dyDescent="0.25">
      <c r="F45" s="42">
        <v>1</v>
      </c>
      <c r="G45" s="70" t="s">
        <v>126</v>
      </c>
      <c r="H45" s="71"/>
      <c r="I45" s="72"/>
      <c r="J45" s="67">
        <v>18.93</v>
      </c>
      <c r="K45" s="84" t="s">
        <v>128</v>
      </c>
      <c r="L45" s="91"/>
      <c r="M45" s="92"/>
      <c r="N45" s="67">
        <v>15.93</v>
      </c>
      <c r="O45" s="84"/>
      <c r="P45" s="85"/>
      <c r="Q45" s="86"/>
      <c r="R45" s="67"/>
      <c r="S45" s="88"/>
      <c r="T45" s="85"/>
      <c r="U45" s="86"/>
      <c r="V45" s="67"/>
      <c r="W45" s="90"/>
      <c r="X45" s="85"/>
      <c r="Y45" s="86"/>
      <c r="Z45" s="67"/>
      <c r="AA45" s="29"/>
    </row>
    <row r="46" spans="1:27" ht="15.75" x14ac:dyDescent="0.25">
      <c r="F46" s="43">
        <v>2</v>
      </c>
      <c r="G46" s="73" t="s">
        <v>127</v>
      </c>
      <c r="H46" s="74"/>
      <c r="I46" s="75"/>
      <c r="J46" s="68">
        <v>16.309999999999999</v>
      </c>
      <c r="K46" s="79" t="s">
        <v>129</v>
      </c>
      <c r="L46" s="80"/>
      <c r="M46" s="81"/>
      <c r="N46" s="68">
        <v>15.9</v>
      </c>
      <c r="O46" s="87"/>
      <c r="P46" s="82"/>
      <c r="Q46" s="83"/>
      <c r="R46" s="68"/>
      <c r="S46" s="89"/>
      <c r="T46" s="82"/>
      <c r="U46" s="83"/>
      <c r="V46" s="68"/>
      <c r="W46" s="79"/>
      <c r="X46" s="82"/>
      <c r="Y46" s="83"/>
      <c r="Z46" s="68"/>
      <c r="AA46" s="29"/>
    </row>
    <row r="47" spans="1:27" ht="15.75" x14ac:dyDescent="0.25">
      <c r="F47" s="42">
        <v>3</v>
      </c>
      <c r="G47" s="76"/>
      <c r="H47" s="77"/>
      <c r="I47" s="78"/>
      <c r="J47" s="69"/>
      <c r="K47" s="79" t="s">
        <v>130</v>
      </c>
      <c r="L47" s="82"/>
      <c r="M47" s="83"/>
      <c r="N47" s="69">
        <v>14.21</v>
      </c>
      <c r="O47" s="79"/>
      <c r="P47" s="82"/>
      <c r="Q47" s="83"/>
      <c r="R47" s="69"/>
      <c r="S47" s="89"/>
      <c r="T47" s="82"/>
      <c r="U47" s="83"/>
      <c r="V47" s="69"/>
      <c r="W47" s="79"/>
      <c r="X47" s="82"/>
      <c r="Y47" s="83"/>
      <c r="Z47" s="69"/>
      <c r="AA47" s="29"/>
    </row>
    <row r="48" spans="1:27" ht="15.75" x14ac:dyDescent="0.25">
      <c r="F48" s="43">
        <v>4</v>
      </c>
      <c r="G48" s="73"/>
      <c r="H48" s="74"/>
      <c r="I48" s="75"/>
      <c r="J48" s="68"/>
      <c r="K48" s="79"/>
      <c r="L48" s="80"/>
      <c r="M48" s="81"/>
      <c r="N48" s="68"/>
      <c r="O48" s="87"/>
      <c r="P48" s="95"/>
      <c r="Q48" s="96"/>
      <c r="R48" s="68"/>
      <c r="S48" s="89"/>
      <c r="T48" s="93"/>
      <c r="U48" s="94"/>
      <c r="V48" s="68"/>
      <c r="W48" s="79"/>
      <c r="X48" s="80"/>
      <c r="Y48" s="81"/>
      <c r="Z48" s="68"/>
      <c r="AA48" s="29"/>
    </row>
    <row r="49" spans="6:27" ht="15.75" x14ac:dyDescent="0.25">
      <c r="F49" s="42">
        <v>5</v>
      </c>
      <c r="G49" s="73"/>
      <c r="H49" s="74"/>
      <c r="I49" s="75"/>
      <c r="J49" s="68"/>
      <c r="K49" s="79"/>
      <c r="L49" s="80"/>
      <c r="M49" s="81"/>
      <c r="N49" s="68"/>
      <c r="O49" s="79"/>
      <c r="P49" s="80"/>
      <c r="Q49" s="81"/>
      <c r="R49" s="68"/>
      <c r="S49" s="89"/>
      <c r="T49" s="93"/>
      <c r="U49" s="94"/>
      <c r="V49" s="68"/>
      <c r="W49" s="79"/>
      <c r="X49" s="80"/>
      <c r="Y49" s="81"/>
      <c r="Z49" s="68"/>
      <c r="AA49" s="29"/>
    </row>
    <row r="50" spans="6:27" ht="15.75" x14ac:dyDescent="0.25"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3" spans="6:27" x14ac:dyDescent="0.25">
      <c r="F53" s="97" t="s">
        <v>125</v>
      </c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</row>
    <row r="55" spans="6:27" ht="16.5" thickBot="1" x14ac:dyDescent="0.3">
      <c r="F55" s="33" t="s">
        <v>112</v>
      </c>
      <c r="G55" s="45" t="s">
        <v>119</v>
      </c>
      <c r="H55" s="46"/>
      <c r="I55" s="44"/>
      <c r="J55" s="34" t="s">
        <v>115</v>
      </c>
      <c r="K55" s="45" t="s">
        <v>113</v>
      </c>
      <c r="L55" s="46"/>
      <c r="M55" s="44"/>
      <c r="N55" s="34" t="str">
        <f>J55</f>
        <v>Average</v>
      </c>
      <c r="O55" s="48" t="s">
        <v>120</v>
      </c>
      <c r="P55" s="49"/>
      <c r="Q55" s="47"/>
      <c r="R55" s="34" t="str">
        <f>J55</f>
        <v>Average</v>
      </c>
      <c r="S55" s="45" t="s">
        <v>121</v>
      </c>
      <c r="T55" s="46"/>
      <c r="U55" s="44"/>
      <c r="V55" s="35" t="str">
        <f>J55</f>
        <v>Average</v>
      </c>
      <c r="W55" s="45" t="s">
        <v>122</v>
      </c>
      <c r="X55" s="46"/>
      <c r="Y55" s="44"/>
      <c r="Z55" s="36" t="str">
        <f>J55</f>
        <v>Average</v>
      </c>
    </row>
    <row r="56" spans="6:27" ht="15.75" x14ac:dyDescent="0.25">
      <c r="F56" s="66">
        <v>1</v>
      </c>
      <c r="G56" s="70" t="s">
        <v>126</v>
      </c>
      <c r="H56" s="71"/>
      <c r="I56" s="72"/>
      <c r="J56" s="67">
        <v>18.93</v>
      </c>
      <c r="K56" s="84" t="s">
        <v>128</v>
      </c>
      <c r="L56" s="91"/>
      <c r="M56" s="92"/>
      <c r="N56" s="67">
        <v>15.93</v>
      </c>
      <c r="O56" s="84"/>
      <c r="P56" s="85"/>
      <c r="Q56" s="86"/>
      <c r="R56" s="67"/>
      <c r="S56" s="88"/>
      <c r="T56" s="85"/>
      <c r="U56" s="86"/>
      <c r="V56" s="67"/>
      <c r="W56" s="90"/>
      <c r="X56" s="85"/>
      <c r="Y56" s="86"/>
      <c r="Z56" s="67"/>
    </row>
    <row r="57" spans="6:27" ht="15.75" x14ac:dyDescent="0.25">
      <c r="F57" s="43">
        <v>2</v>
      </c>
      <c r="G57" s="73" t="s">
        <v>127</v>
      </c>
      <c r="H57" s="74"/>
      <c r="I57" s="75"/>
      <c r="J57" s="68">
        <v>16.309999999999999</v>
      </c>
      <c r="K57" s="79" t="s">
        <v>129</v>
      </c>
      <c r="L57" s="80"/>
      <c r="M57" s="81"/>
      <c r="N57" s="68">
        <v>15.9</v>
      </c>
      <c r="O57" s="87"/>
      <c r="P57" s="82"/>
      <c r="Q57" s="83"/>
      <c r="R57" s="68"/>
      <c r="S57" s="89"/>
      <c r="T57" s="82"/>
      <c r="U57" s="83"/>
      <c r="V57" s="68"/>
      <c r="W57" s="79"/>
      <c r="X57" s="82"/>
      <c r="Y57" s="83"/>
      <c r="Z57" s="68"/>
    </row>
    <row r="58" spans="6:27" ht="15.75" x14ac:dyDescent="0.25">
      <c r="F58" s="43">
        <v>3</v>
      </c>
      <c r="G58" s="76"/>
      <c r="H58" s="77"/>
      <c r="I58" s="78"/>
      <c r="J58" s="69"/>
      <c r="K58" s="79" t="s">
        <v>130</v>
      </c>
      <c r="L58" s="82"/>
      <c r="M58" s="83"/>
      <c r="N58" s="69">
        <v>14.21</v>
      </c>
      <c r="O58" s="79"/>
      <c r="P58" s="82"/>
      <c r="Q58" s="83"/>
      <c r="R58" s="69"/>
      <c r="S58" s="89"/>
      <c r="T58" s="82"/>
      <c r="U58" s="83"/>
      <c r="V58" s="69"/>
      <c r="W58" s="79"/>
      <c r="X58" s="82"/>
      <c r="Y58" s="83"/>
      <c r="Z58" s="69"/>
    </row>
  </sheetData>
  <mergeCells count="66">
    <mergeCell ref="O56:Q56"/>
    <mergeCell ref="S56:U56"/>
    <mergeCell ref="W56:Y56"/>
    <mergeCell ref="O57:Q57"/>
    <mergeCell ref="S57:U57"/>
    <mergeCell ref="W57:Y57"/>
    <mergeCell ref="O58:Q58"/>
    <mergeCell ref="S58:U58"/>
    <mergeCell ref="W58:Y58"/>
    <mergeCell ref="K49:M49"/>
    <mergeCell ref="K48:M48"/>
    <mergeCell ref="G56:I56"/>
    <mergeCell ref="G57:I57"/>
    <mergeCell ref="G58:I58"/>
    <mergeCell ref="K56:M56"/>
    <mergeCell ref="K57:M57"/>
    <mergeCell ref="K58:M58"/>
    <mergeCell ref="F53:Z53"/>
    <mergeCell ref="W55:Y55"/>
    <mergeCell ref="W49:Y49"/>
    <mergeCell ref="W48:Y48"/>
    <mergeCell ref="S49:U49"/>
    <mergeCell ref="S48:U48"/>
    <mergeCell ref="O49:Q49"/>
    <mergeCell ref="O48:Q48"/>
    <mergeCell ref="W45:Y45"/>
    <mergeCell ref="W46:Y46"/>
    <mergeCell ref="W47:Y47"/>
    <mergeCell ref="S45:U45"/>
    <mergeCell ref="S46:U46"/>
    <mergeCell ref="S47:U47"/>
    <mergeCell ref="K46:M46"/>
    <mergeCell ref="K47:M47"/>
    <mergeCell ref="O45:Q45"/>
    <mergeCell ref="O46:Q46"/>
    <mergeCell ref="O47:Q47"/>
    <mergeCell ref="F38:S38"/>
    <mergeCell ref="F39:S39"/>
    <mergeCell ref="G55:I55"/>
    <mergeCell ref="K55:M55"/>
    <mergeCell ref="O55:Q55"/>
    <mergeCell ref="S55:U55"/>
    <mergeCell ref="K45:M45"/>
    <mergeCell ref="W44:Y44"/>
    <mergeCell ref="G45:I45"/>
    <mergeCell ref="G46:I46"/>
    <mergeCell ref="G47:I47"/>
    <mergeCell ref="G48:I48"/>
    <mergeCell ref="G49:I49"/>
    <mergeCell ref="F36:S36"/>
    <mergeCell ref="G44:I44"/>
    <mergeCell ref="K44:M44"/>
    <mergeCell ref="O44:Q44"/>
    <mergeCell ref="S44:U44"/>
    <mergeCell ref="F40:S40"/>
    <mergeCell ref="F28:K28"/>
    <mergeCell ref="K10:L10"/>
    <mergeCell ref="F19:Y19"/>
    <mergeCell ref="F2:S2"/>
    <mergeCell ref="K6:L6"/>
    <mergeCell ref="K7:L7"/>
    <mergeCell ref="K8:L8"/>
    <mergeCell ref="K9:L9"/>
    <mergeCell ref="K11:L11"/>
    <mergeCell ref="K12:L12"/>
    <mergeCell ref="F16:S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Ibrahima ANNE</dc:creator>
  <cp:lastModifiedBy>Ibrahima ANNE</cp:lastModifiedBy>
  <dcterms:created xsi:type="dcterms:W3CDTF">2023-03-01T21:42:10Z</dcterms:created>
  <dcterms:modified xsi:type="dcterms:W3CDTF">2023-03-13T03:44:02Z</dcterms:modified>
</cp:coreProperties>
</file>