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codeName="ThisWorkbook" hidePivotFieldList="1"/>
  <bookViews>
    <workbookView xWindow="-105" yWindow="-105" windowWidth="23250" windowHeight="12570"/>
  </bookViews>
  <sheets>
    <sheet name="notre histoire" sheetId="14" r:id="rId1"/>
    <sheet name="cartographie du projet" sheetId="4" r:id="rId2"/>
    <sheet name="moyens humains" sheetId="17" r:id="rId3"/>
    <sheet name="frais investissement" sheetId="12" r:id="rId4"/>
    <sheet name="frais fonctionnement" sheetId="2" r:id="rId5"/>
    <sheet name="ressources" sheetId="5" r:id="rId6"/>
  </sheets>
  <definedNames>
    <definedName name="FluxTrésorerieAnnuelsÀCeJour">Revenu[[#Totals],[2023 (5 mois)]]-#REF!-#REF!-#REF!</definedName>
    <definedName name="FluxTrésorerieMensuelsÀCeJour">Mensuel[[#Totals],[Total]]</definedName>
    <definedName name="FluxTrésorerieQuotidiens">SUM(#REF!)</definedName>
    <definedName name="_xlnm.Print_Titles" localSheetId="4">'frais fonctionnement'!$3:$3</definedName>
    <definedName name="RégionTitreColonne1..B6.1">'cartographie du projet'!$H$5</definedName>
    <definedName name="RégionTitreColonne1..E8.4">#REF!</definedName>
    <definedName name="RégionTitreColonne2..D6.1">'cartographie du projet'!$E$5</definedName>
    <definedName name="RégionTitreColonne3..F6.1">'cartographie du projet'!$B$5</definedName>
    <definedName name="Titre3">Mensuel[[#Headers],[Type]]</definedName>
    <definedName name="Titre4">#REF!</definedName>
    <definedName name="Titre5">Revenu[[#Headers],[Recettes]]</definedName>
    <definedName name="Titre6">#REF!</definedName>
    <definedName name="Titre7">#REF!</definedName>
    <definedName name="Type8">#REF!</definedName>
    <definedName name="ZoneTitreLigne1..D2.2">#REF!</definedName>
    <definedName name="ZoneTitreLigne1..D2.3">'frais fonctionnement'!#REF!</definedName>
    <definedName name="ZoneTitreLigne1..D2.4">#REF!</definedName>
    <definedName name="ZoneTitreLigne1..D2.5">ressources!#REF!</definedName>
    <definedName name="ZoneTitreLigne1..D2.6">#REF!</definedName>
    <definedName name="ZoneTitreLigne1..D2.7">#REF!</definedName>
    <definedName name="ZoneTitreLigne1..D2.8">#REF!</definedName>
    <definedName name="ZoneTitreLigne2..C4.2">#REF!</definedName>
    <definedName name="ZoneTitreLigne3..G4.2">#REF!</definedName>
    <definedName name="ZoneTitreLigne4..K4.2">#REF!</definedName>
    <definedName name="ZoneTitreLigne5..O4.2">#REF!</definedName>
    <definedName name="ZoneTitreLigne6..C6.2">#REF!</definedName>
    <definedName name="ZoneTitreLigne7..G6.2">#REF!</definedName>
    <definedName name="ZoneTitreLigne8..K6.2">#REF!</definedName>
    <definedName name="ZoneTitreLigne9..O6.2">#REF!</definedName>
  </definedNames>
  <calcPr calcId="145621"/>
</workbook>
</file>

<file path=xl/calcChain.xml><?xml version="1.0" encoding="utf-8"?>
<calcChain xmlns="http://schemas.openxmlformats.org/spreadsheetml/2006/main">
  <c r="H10" i="2" l="1"/>
  <c r="H33" i="2"/>
  <c r="H26" i="2"/>
  <c r="H31" i="2"/>
  <c r="H30" i="2"/>
  <c r="D35" i="2"/>
  <c r="D39" i="2" s="1"/>
  <c r="C10" i="5"/>
  <c r="F37" i="2"/>
  <c r="F39" i="2" s="1"/>
  <c r="H34" i="2"/>
  <c r="H36" i="2"/>
  <c r="H23" i="2"/>
  <c r="H24" i="2"/>
  <c r="H25" i="2"/>
  <c r="H27" i="2"/>
  <c r="H28" i="2"/>
  <c r="H29" i="2"/>
  <c r="H32" i="2"/>
  <c r="H22" i="2"/>
  <c r="H37" i="2" l="1"/>
  <c r="H35" i="2"/>
  <c r="D18" i="12"/>
  <c r="D14" i="12"/>
  <c r="D10" i="12"/>
  <c r="E17" i="12"/>
  <c r="H4" i="2"/>
  <c r="E16" i="12" l="1"/>
  <c r="E13" i="12"/>
  <c r="E12" i="12"/>
  <c r="E14" i="12" s="1"/>
  <c r="E9" i="12"/>
  <c r="E7" i="12"/>
  <c r="D7" i="12"/>
  <c r="D21" i="12" s="1"/>
  <c r="E10" i="12" l="1"/>
  <c r="E21" i="12" s="1"/>
  <c r="E18" i="12"/>
  <c r="E10" i="5"/>
  <c r="F10" i="5"/>
  <c r="D10" i="5"/>
  <c r="H14" i="2"/>
  <c r="H18" i="2"/>
  <c r="H17" i="2"/>
  <c r="H5" i="2"/>
  <c r="H6" i="2"/>
  <c r="H7" i="2"/>
  <c r="H8" i="2"/>
  <c r="H9" i="2"/>
  <c r="H11" i="2"/>
  <c r="H12" i="2"/>
  <c r="H13" i="2"/>
  <c r="H15" i="2"/>
  <c r="H16" i="2"/>
  <c r="H19" i="2"/>
  <c r="H21" i="2"/>
  <c r="G39" i="2"/>
  <c r="E20" i="2"/>
  <c r="E39" i="2" l="1"/>
  <c r="H20" i="2"/>
  <c r="H39" i="2" s="1"/>
</calcChain>
</file>

<file path=xl/comments1.xml><?xml version="1.0" encoding="utf-8"?>
<comments xmlns="http://schemas.openxmlformats.org/spreadsheetml/2006/main">
  <authors>
    <author>Auteur</author>
  </authors>
  <commentList>
    <comment ref="J7" authorId="0">
      <text>
        <r>
          <rPr>
            <b/>
            <sz val="9"/>
            <color indexed="81"/>
            <rFont val="Tahoma"/>
            <family val="2"/>
          </rPr>
          <t xml:space="preserve">Auteur:
</t>
        </r>
      </text>
    </comment>
  </commentList>
</comments>
</file>

<file path=xl/sharedStrings.xml><?xml version="1.0" encoding="utf-8"?>
<sst xmlns="http://schemas.openxmlformats.org/spreadsheetml/2006/main" count="225" uniqueCount="166">
  <si>
    <t>Revenu</t>
  </si>
  <si>
    <t>Dépenses</t>
  </si>
  <si>
    <t>Type</t>
  </si>
  <si>
    <t>Total</t>
  </si>
  <si>
    <t>Description</t>
  </si>
  <si>
    <t>Recettes</t>
  </si>
  <si>
    <t>le Musée de l'Universalité du Tapis d'Art Sacré</t>
  </si>
  <si>
    <t>Les rencontres participatives</t>
  </si>
  <si>
    <t>Les rencontres artistiques</t>
  </si>
  <si>
    <t>2023 (5 mois)</t>
  </si>
  <si>
    <t>2024 (8,5 mois)</t>
  </si>
  <si>
    <t>2025 (8,5 mois)</t>
  </si>
  <si>
    <t>2026 (8,5 mois)</t>
  </si>
  <si>
    <t>ascenseur</t>
  </si>
  <si>
    <t>sanitaires (eau)</t>
  </si>
  <si>
    <t>fournitures et consommables bureau + fournitures écrans</t>
  </si>
  <si>
    <t>affiches + flyers inauguration + consommations</t>
  </si>
  <si>
    <t>petites fournitures sanitaires + fontaine à eau + pharmacie + produits entretien</t>
  </si>
  <si>
    <t>maintenance annuelle extincteurs</t>
  </si>
  <si>
    <t>sécurité, alarmes</t>
  </si>
  <si>
    <t>produits boutique</t>
  </si>
  <si>
    <t xml:space="preserve">  -</t>
  </si>
  <si>
    <t>ateliers EBRU et RAKU</t>
  </si>
  <si>
    <t>téléphonie + internet</t>
  </si>
  <si>
    <t xml:space="preserve">location caisse enregistreuse + boîtier CB </t>
  </si>
  <si>
    <t>Assurance des œuvres</t>
  </si>
  <si>
    <t>assurance multipro association</t>
  </si>
  <si>
    <t>adhésions à autres associations</t>
  </si>
  <si>
    <t>frais de missions</t>
  </si>
  <si>
    <t>location logiciel comptable</t>
  </si>
  <si>
    <t>entrées au Musée</t>
  </si>
  <si>
    <t>cotisations adhérents</t>
  </si>
  <si>
    <t>vente catalogue Musée</t>
  </si>
  <si>
    <t xml:space="preserve"> -</t>
  </si>
  <si>
    <t>conférences</t>
  </si>
  <si>
    <t>Principaux investissements</t>
  </si>
  <si>
    <t>Qté</t>
  </si>
  <si>
    <t>H.T.</t>
  </si>
  <si>
    <t>TTC</t>
  </si>
  <si>
    <t>ENTREE VISITEURS</t>
  </si>
  <si>
    <t>stèle pierre sculptée esprit du Musée (Mathéo Fior, jeune Compagnon tailleur de pierre de Saint-Amans Valtoret 81</t>
  </si>
  <si>
    <t>sous-total</t>
  </si>
  <si>
    <t>FOURNITURES TECHNIQUES PUBLICITAIRES</t>
  </si>
  <si>
    <t>marque déposée INPI Musée</t>
  </si>
  <si>
    <t>marque déposée INPI du logo Musée</t>
  </si>
  <si>
    <t>site internet Musée (devis Ma Boîte Web Mazamet 81 du 12/07/2021)</t>
  </si>
  <si>
    <t>COIN REPOS</t>
  </si>
  <si>
    <t>écran TV type LED Samsung UE5OTU 8505 pour court métrage en boucle en salle de repos</t>
  </si>
  <si>
    <t>meuble bibliothèque vitré</t>
  </si>
  <si>
    <t>MATERIELS D'EXPOSITION</t>
  </si>
  <si>
    <t>pince suspension tapis</t>
  </si>
  <si>
    <t>porte-assiette pour céramique</t>
  </si>
  <si>
    <t>cadre 21 x 30 pour photos</t>
  </si>
  <si>
    <t>étiquettes plastique rigide présentation tapis (Mediagraph Beauzelle 31 devis n°DC003747 du 03/08/2020)</t>
  </si>
  <si>
    <t>TOTAL GENERAL FRAIS D'INVESTISSEMENT</t>
  </si>
  <si>
    <t>Eveiller sur des techniques artistiques provenant de diverses cultures. Créer des partenariats avec des associations locales, régionales et avec des MJC qui développent un "pôle jeunes"</t>
  </si>
  <si>
    <t>INVESTISSEMENT - INSTALLATION &amp; LANCEMENT DU MUSEE EN  2023</t>
  </si>
  <si>
    <t>LES RESSOURCES 2023 - 2026     OUVERTURE DU MUSEE   DU 1er MARS AU 15 NOVEMBRE</t>
  </si>
  <si>
    <t xml:space="preserve"> C</t>
  </si>
  <si>
    <t xml:space="preserve"> Valtoretaine de Rencontres Interculturelles Occitanes, Orientales &amp; Européennes est une association visant à rassembler culturellement tout public dans une entente et un respect de l'autre, et surtout dans un esprit de partage. L'objectif de l'association est de porter l'ensemble des activités inter-culturelles proposées par le Musée de l'Universalité du Tapis d'Art Sacré qui va ouvrir ses portes au printemps 2023, au Château communal de St-Amans Valtoret 81.</t>
  </si>
  <si>
    <t>fourniture et pose d'estrades bois présentation de tapis 380 x 290 + 370 x 270 + 340 x 160 + 280 x 190 + 210 x 140 (Maison du Bois MALET Aussillon 81 - devis n° D-22/12-08893)+ 1 vitre 210x140</t>
  </si>
  <si>
    <t>vitrines (Maison du Bois - MALET Aussillon 81 - devis n° D-22/12-08893</t>
  </si>
  <si>
    <t>10 confessions</t>
  </si>
  <si>
    <r>
      <rPr>
        <sz val="12"/>
        <rFont val="Wingdings 2"/>
        <family val="1"/>
        <charset val="2"/>
      </rPr>
      <t>P</t>
    </r>
    <r>
      <rPr>
        <sz val="12"/>
        <rFont val="Cambria"/>
        <family val="1"/>
        <charset val="2"/>
        <scheme val="major"/>
      </rPr>
      <t xml:space="preserve"> céramiques du berceau des civilisations,   </t>
    </r>
  </si>
  <si>
    <t>adhérents</t>
  </si>
  <si>
    <r>
      <rPr>
        <sz val="12"/>
        <rFont val="Wingdings 2"/>
        <family val="1"/>
        <charset val="2"/>
      </rPr>
      <t>P</t>
    </r>
    <r>
      <rPr>
        <sz val="12"/>
        <rFont val="Cambria"/>
        <family val="1"/>
        <charset val="2"/>
        <scheme val="major"/>
      </rPr>
      <t xml:space="preserve"> œuvres contemporaines de nos artistes  </t>
    </r>
  </si>
  <si>
    <t>méthodes de la symbolique en y associant</t>
  </si>
  <si>
    <t>étudiants, universitaires et professionnels</t>
  </si>
  <si>
    <t>du tapis</t>
  </si>
  <si>
    <r>
      <t xml:space="preserve"> </t>
    </r>
    <r>
      <rPr>
        <sz val="12"/>
        <rFont val="Wingdings 2"/>
        <family val="1"/>
        <charset val="2"/>
      </rPr>
      <t>P</t>
    </r>
    <r>
      <rPr>
        <sz val="12"/>
        <rFont val="Cambria"/>
        <family val="1"/>
        <charset val="2"/>
        <scheme val="major"/>
      </rPr>
      <t xml:space="preserve">étude scientifique  sur les principes et les </t>
    </r>
  </si>
  <si>
    <t>LE PROJET</t>
  </si>
  <si>
    <t>Quentin MUR</t>
  </si>
  <si>
    <t>Bruno GUIGUE</t>
  </si>
  <si>
    <t>Gabriel ZUCMAN</t>
  </si>
  <si>
    <t>Jacques PRADES</t>
  </si>
  <si>
    <t>l'appui d'associations du secteur</t>
  </si>
  <si>
    <t>riche en site archéologiques</t>
  </si>
  <si>
    <t>hh</t>
  </si>
  <si>
    <r>
      <rPr>
        <sz val="12"/>
        <rFont val="Wingdings 2"/>
        <family val="1"/>
        <charset val="2"/>
      </rPr>
      <t>P</t>
    </r>
    <r>
      <rPr>
        <sz val="12"/>
        <rFont val="Cambria"/>
        <family val="1"/>
        <charset val="2"/>
        <scheme val="major"/>
      </rPr>
      <t xml:space="preserve"> Histoire, l'Empire Ottoman   </t>
    </r>
  </si>
  <si>
    <r>
      <rPr>
        <sz val="12"/>
        <rFont val="Wingdings 2"/>
        <family val="1"/>
        <charset val="2"/>
      </rPr>
      <t>P</t>
    </r>
    <r>
      <rPr>
        <sz val="12"/>
        <rFont val="Cambria"/>
        <family val="1"/>
        <charset val="2"/>
        <scheme val="major"/>
      </rPr>
      <t xml:space="preserve"> Géopolitique, la Chine   </t>
    </r>
  </si>
  <si>
    <r>
      <rPr>
        <sz val="12"/>
        <rFont val="Wingdings 2"/>
        <family val="1"/>
        <charset val="2"/>
      </rPr>
      <t>P</t>
    </r>
    <r>
      <rPr>
        <sz val="12"/>
        <rFont val="Cambria"/>
        <family val="1"/>
        <charset val="2"/>
        <scheme val="major"/>
      </rPr>
      <t xml:space="preserve"> Faits de société, les paradis fiscaux</t>
    </r>
  </si>
  <si>
    <r>
      <rPr>
        <sz val="12"/>
        <rFont val="Wingdings 2"/>
        <family val="1"/>
        <charset val="2"/>
      </rPr>
      <t>P</t>
    </r>
    <r>
      <rPr>
        <sz val="12"/>
        <rFont val="Cambria"/>
        <family val="1"/>
        <charset val="2"/>
        <scheme val="major"/>
      </rPr>
      <t xml:space="preserve"> l'Avenir des Terriens, anthropologie et </t>
    </r>
  </si>
  <si>
    <r>
      <rPr>
        <sz val="12"/>
        <rFont val="Wingdings 2"/>
        <family val="1"/>
        <charset val="2"/>
      </rPr>
      <t>P</t>
    </r>
    <r>
      <rPr>
        <sz val="12"/>
        <rFont val="Cambria"/>
        <family val="1"/>
        <charset val="2"/>
        <scheme val="major"/>
      </rPr>
      <t xml:space="preserve"> Techno-science et modernité</t>
    </r>
  </si>
  <si>
    <r>
      <rPr>
        <sz val="12"/>
        <rFont val="Wingdings 2"/>
        <family val="1"/>
        <charset val="2"/>
      </rPr>
      <t>P</t>
    </r>
    <r>
      <rPr>
        <sz val="12"/>
        <rFont val="Cambria"/>
        <family val="1"/>
        <charset val="2"/>
        <scheme val="major"/>
      </rPr>
      <t xml:space="preserve"> Fouilles archéologiques locales avec</t>
    </r>
  </si>
  <si>
    <r>
      <rPr>
        <sz val="12"/>
        <rFont val="Wingdings 2"/>
        <family val="1"/>
        <charset val="2"/>
      </rPr>
      <t>P</t>
    </r>
    <r>
      <rPr>
        <sz val="12"/>
        <rFont val="Cambria"/>
        <family val="1"/>
        <charset val="2"/>
        <scheme val="major"/>
      </rPr>
      <t xml:space="preserve"> Fouilles menées au Proche-Orient,</t>
    </r>
  </si>
  <si>
    <r>
      <rPr>
        <sz val="12"/>
        <rFont val="Wingdings 2"/>
        <family val="1"/>
        <charset val="2"/>
      </rPr>
      <t>P</t>
    </r>
    <r>
      <rPr>
        <sz val="12"/>
        <rFont val="Cambria"/>
        <family val="1"/>
        <charset val="2"/>
        <scheme val="major"/>
      </rPr>
      <t xml:space="preserve"> Les métiers d'avenir pour les jeunes</t>
    </r>
  </si>
  <si>
    <r>
      <rPr>
        <sz val="12"/>
        <rFont val="Wingdings 2"/>
        <family val="1"/>
        <charset val="2"/>
      </rPr>
      <t>P</t>
    </r>
    <r>
      <rPr>
        <sz val="12"/>
        <rFont val="Cambria"/>
        <family val="1"/>
        <charset val="2"/>
        <scheme val="major"/>
      </rPr>
      <t xml:space="preserve"> visites des Musées partenaires</t>
    </r>
  </si>
  <si>
    <t xml:space="preserve"> textiles géorgiens &amp; caucasiens)</t>
  </si>
  <si>
    <r>
      <rPr>
        <sz val="12"/>
        <rFont val="Wingdings 2"/>
        <family val="1"/>
        <charset val="2"/>
      </rPr>
      <t>P</t>
    </r>
    <r>
      <rPr>
        <sz val="12"/>
        <rFont val="Cambria"/>
        <family val="1"/>
        <charset val="2"/>
      </rPr>
      <t xml:space="preserve"> </t>
    </r>
    <r>
      <rPr>
        <sz val="12"/>
        <rFont val="Cambria"/>
        <family val="1"/>
        <charset val="2"/>
        <scheme val="major"/>
      </rPr>
      <t xml:space="preserve">voyages d'études en France, Europe, </t>
    </r>
  </si>
  <si>
    <t xml:space="preserve"> Proche-Orient et Maghreb   </t>
  </si>
  <si>
    <t>orientales</t>
  </si>
  <si>
    <r>
      <t xml:space="preserve"> </t>
    </r>
    <r>
      <rPr>
        <sz val="12"/>
        <rFont val="Wingdings 2"/>
        <family val="1"/>
        <charset val="2"/>
      </rPr>
      <t>P</t>
    </r>
    <r>
      <rPr>
        <sz val="12"/>
        <rFont val="Cambria"/>
        <family val="1"/>
        <scheme val="major"/>
      </rPr>
      <t xml:space="preserve"> contes, danses sacrées et musiques</t>
    </r>
  </si>
  <si>
    <r>
      <rPr>
        <sz val="12"/>
        <rFont val="Wingdings 2"/>
        <family val="1"/>
        <charset val="2"/>
      </rPr>
      <t>P</t>
    </r>
    <r>
      <rPr>
        <sz val="12"/>
        <rFont val="Cambria"/>
        <family val="1"/>
        <scheme val="major"/>
      </rPr>
      <t>petit théâtre satirique d'ombres</t>
    </r>
  </si>
  <si>
    <t>"Karagöz"</t>
  </si>
  <si>
    <r>
      <t xml:space="preserve"> </t>
    </r>
    <r>
      <rPr>
        <sz val="12"/>
        <rFont val="Wingdings 2"/>
        <family val="1"/>
        <charset val="2"/>
      </rPr>
      <t>P</t>
    </r>
    <r>
      <rPr>
        <sz val="12"/>
        <rFont val="Cambria"/>
        <family val="1"/>
        <scheme val="major"/>
      </rPr>
      <t xml:space="preserve">atelier de nouage et tissage    </t>
    </r>
  </si>
  <si>
    <t xml:space="preserve">technique orientale ancestrale du Xe siècle    </t>
  </si>
  <si>
    <t xml:space="preserve"> initiation à la technique  du RAKU  </t>
  </si>
  <si>
    <t>prière et religieux anciens réunissant</t>
  </si>
  <si>
    <t>* tableaux, linogravures et monotypes</t>
  </si>
  <si>
    <t>* parcours persan "les jardins d'Eden"</t>
  </si>
  <si>
    <t xml:space="preserve">* sculptures </t>
  </si>
  <si>
    <t>* céramiques d'art</t>
  </si>
  <si>
    <t>* vitraux</t>
  </si>
  <si>
    <t>stage pour les jeunes</t>
  </si>
  <si>
    <r>
      <t xml:space="preserve"> </t>
    </r>
    <r>
      <rPr>
        <sz val="12"/>
        <rFont val="Wingdings 2"/>
        <family val="1"/>
        <charset val="2"/>
      </rPr>
      <t>P</t>
    </r>
    <r>
      <rPr>
        <sz val="12"/>
        <rFont val="Cambria"/>
        <family val="1"/>
      </rPr>
      <t xml:space="preserve"> </t>
    </r>
    <r>
      <rPr>
        <sz val="12"/>
        <rFont val="Cambria"/>
        <family val="1"/>
        <scheme val="major"/>
      </rPr>
      <t xml:space="preserve">initiation à la peinture sur l'eau EBRU, </t>
    </r>
  </si>
  <si>
    <r>
      <rPr>
        <sz val="12"/>
        <rFont val="Wingdings 2"/>
        <family val="1"/>
        <charset val="2"/>
      </rPr>
      <t>P</t>
    </r>
    <r>
      <rPr>
        <sz val="12"/>
        <rFont val="Cambria"/>
        <family val="1"/>
        <scheme val="major"/>
      </rPr>
      <t xml:space="preserve"> ateliers cuisson et émaillage céramique                                             </t>
    </r>
  </si>
  <si>
    <r>
      <rPr>
        <sz val="12"/>
        <rFont val="Wingdings 2"/>
        <family val="1"/>
        <charset val="2"/>
      </rPr>
      <t>P</t>
    </r>
    <r>
      <rPr>
        <sz val="12"/>
        <rFont val="Cambria"/>
        <family val="1"/>
      </rPr>
      <t xml:space="preserve"> </t>
    </r>
    <r>
      <rPr>
        <sz val="12"/>
        <rFont val="Cambria"/>
        <family val="1"/>
        <scheme val="major"/>
      </rPr>
      <t>initiation à l'art pictural numérique</t>
    </r>
  </si>
  <si>
    <r>
      <rPr>
        <sz val="12"/>
        <rFont val="Wingdings 2"/>
        <family val="1"/>
        <charset val="2"/>
      </rPr>
      <t>P</t>
    </r>
    <r>
      <rPr>
        <sz val="12"/>
        <rFont val="Cambria"/>
        <family val="1"/>
      </rPr>
      <t xml:space="preserve"> éveil artistique avec concours de fin de</t>
    </r>
  </si>
  <si>
    <t>projet de création d'autres activités en</t>
  </si>
  <si>
    <t>locales</t>
  </si>
  <si>
    <t xml:space="preserve">partenariat avec MJC et associations </t>
  </si>
  <si>
    <r>
      <rPr>
        <sz val="12"/>
        <rFont val="Wingdings 2"/>
        <family val="1"/>
        <charset val="2"/>
      </rPr>
      <t>P</t>
    </r>
    <r>
      <rPr>
        <sz val="12"/>
        <rFont val="Cambria"/>
        <family val="1"/>
        <scheme val="major"/>
      </rPr>
      <t xml:space="preserve">  collection de 200 tapis traditionnels de              </t>
    </r>
  </si>
  <si>
    <t>Asie Mineure 7000 av J.C. à nos jours</t>
  </si>
  <si>
    <t xml:space="preserve">chrétiens et judaïques cachés parmi les </t>
  </si>
  <si>
    <t>tapis musulmans ottomans</t>
  </si>
  <si>
    <r>
      <rPr>
        <sz val="12"/>
        <rFont val="Wingdings 2"/>
        <family val="1"/>
        <charset val="2"/>
      </rPr>
      <t>P</t>
    </r>
    <r>
      <rPr>
        <sz val="12"/>
        <rFont val="Cambria"/>
        <family val="1"/>
      </rPr>
      <t xml:space="preserve"> </t>
    </r>
    <r>
      <rPr>
        <sz val="12"/>
        <rFont val="Cambria"/>
        <family val="1"/>
        <scheme val="major"/>
      </rPr>
      <t>découverte par la symbolique des tapis</t>
    </r>
  </si>
  <si>
    <t>animer des échanges interculturels et intergénérationnels dans le respect des convictions de chacun, permettant un enrichissement mutuel. Participation ouverte aux citoyens locaux et régionaux, aux conférenciers de tous horizons. Créer des liens avec des associations, musées, MJC, établissements scolaires et universitaires</t>
  </si>
  <si>
    <t>sur-modernité, nouvelle société. M.AUGE</t>
  </si>
  <si>
    <t xml:space="preserve">les meilleures œuvres étant acquises et </t>
  </si>
  <si>
    <t>exposées au Musée</t>
  </si>
  <si>
    <t>(Tapis Trad-Ingrandes 49 + expo  tapis et</t>
  </si>
  <si>
    <t>fréquence/ durée</t>
  </si>
  <si>
    <t>8/ 12 mois - ouverture 6j / 7</t>
  </si>
  <si>
    <t>1 fois/trimestre 2023 - 2024</t>
  </si>
  <si>
    <t>1 fois/ trimestre 2023</t>
  </si>
  <si>
    <t>1 fois/mois à partir 2024</t>
  </si>
  <si>
    <t>lieu</t>
  </si>
  <si>
    <t>Château communal de St-Amans Valtoret 81</t>
  </si>
  <si>
    <t>Château, locaux associations et MJC</t>
  </si>
  <si>
    <t>moyens humains</t>
  </si>
  <si>
    <r>
      <rPr>
        <b/>
        <u/>
        <sz val="12"/>
        <rFont val="Cambria"/>
        <family val="1"/>
        <scheme val="major"/>
      </rPr>
      <t>pour la communication</t>
    </r>
    <r>
      <rPr>
        <sz val="12"/>
        <rFont val="Cambria"/>
        <family val="1"/>
        <scheme val="major"/>
      </rPr>
      <t xml:space="preserve"> :</t>
    </r>
  </si>
  <si>
    <t>2023 - 4 bénévoles</t>
  </si>
  <si>
    <t xml:space="preserve">2024 - 1 étudiant communication digitale - 1  service civique </t>
  </si>
  <si>
    <t xml:space="preserve">3 bénévoles </t>
  </si>
  <si>
    <t xml:space="preserve">pour l'accueil : </t>
  </si>
  <si>
    <t>2023 - 2 bénévoles</t>
  </si>
  <si>
    <t>pour l'organisation :</t>
  </si>
  <si>
    <t>2024 - 1 salarié 35 h</t>
  </si>
  <si>
    <t>pour l'administratif &amp; compta :</t>
  </si>
  <si>
    <t>2 bénévoles</t>
  </si>
  <si>
    <t>prestataires conférenciers</t>
  </si>
  <si>
    <t xml:space="preserve">prestataires ateliers peinture sur l'eau et céramique Raku. </t>
  </si>
  <si>
    <t>1 fois/tous les 2 mois à partir 2025</t>
  </si>
  <si>
    <t>mobilier : chaises</t>
  </si>
  <si>
    <t>En faire une école innovante vouée au rapprochement des diversités culturelles, inter-confessionnelles et à l'expression des courants de pensées par le langage de l'Art . Rassembler  toutes les populations et confessions autour d'une collection privée de 200 tapis d'Art sacré anciens représentant 10 confessions.  Faire de ce musée un lieu convivial de rencontres, de partage et de médiation des idées.</t>
  </si>
  <si>
    <t>accueil et coordinateur d'événements</t>
  </si>
  <si>
    <t>2026 - 1 salarié gestion des activités de l'association dans le musée</t>
  </si>
  <si>
    <t>thématiques ouvertes aux professionnels</t>
  </si>
  <si>
    <t xml:space="preserve">FONCTIONNEMENT - COÛTS TTC  2023 - 2026  OUVERTURE DU MUSEE DU 1er MARS AU 15 NOVEMBRE </t>
  </si>
  <si>
    <t>location défibrillateur DAE</t>
  </si>
  <si>
    <t>3 extincteurs eau pulvérisée 6 litres</t>
  </si>
  <si>
    <t>3 panneaux routier indicateur Château/Musée + fixations</t>
  </si>
  <si>
    <t>1 panneau Château/Musée au portail du site</t>
  </si>
  <si>
    <t>20  panneaux indicateurs règlementaires intérieurs</t>
  </si>
  <si>
    <t>12 cloisons mobiles grille galva 190 x 130 Museodirect (75)</t>
  </si>
  <si>
    <t>150 prises de vues des tapis pour la publicité et le catalogue du musée (Raynaud photos-81 Gaillac - devis n° 202107151857 du 15/07/2021)</t>
  </si>
  <si>
    <t>300 catalogues du musée 164 pages 150g, 2 couvertures et livraison (Copymédia 33-devis n° 140884-4 du 15/07/2021)+ photogravure et mis en page (devis n° 140967-1) du 19/07/2021)</t>
  </si>
  <si>
    <t>80 cimaises (160m) + tringles suspension (Boutique de l'encadrement-devis n° DE-220776)</t>
  </si>
  <si>
    <t>2 meuble vitré RETIF 180*80*40 - 81 Albi</t>
  </si>
  <si>
    <t>éclairage expositions (EDF)</t>
  </si>
  <si>
    <r>
      <t xml:space="preserve">         VALTORETAINE81 (</t>
    </r>
    <r>
      <rPr>
        <sz val="12"/>
        <color theme="1" tint="0.14999847407452621"/>
        <rFont val="Cambria"/>
        <family val="1"/>
        <scheme val="major"/>
      </rPr>
      <t>Association Loi 1901</t>
    </r>
    <r>
      <rPr>
        <sz val="24"/>
        <color theme="1" tint="0.14999847407452621"/>
        <rFont val="Cambria"/>
        <family val="1"/>
        <scheme val="major"/>
      </rPr>
      <t>)</t>
    </r>
  </si>
  <si>
    <t>Le Musée de l'Universalité du Tapis d'Art Sacré</t>
  </si>
  <si>
    <t>Les Expositions</t>
  </si>
  <si>
    <t xml:space="preserve">Le Cycle de Conférences Thématiques </t>
  </si>
  <si>
    <t>Les Médiations Culturelles</t>
  </si>
  <si>
    <t>Les études  &amp; recherches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</si>
</sst>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0.00\ &quot;€&quot;;\-#,##0.00\ &quot;€&quot;"/>
    <numFmt numFmtId="164" formatCode="_(* #,##0.00_);_(* \(#,##0.00\);_(* &quot;-&quot;??_);_(@_)"/>
    <numFmt numFmtId="165" formatCode="_ &quot;₹&quot;\ * #,##0_ ;_ &quot;₹&quot;\ * \-#,##0_ ;_ &quot;₹&quot;\ * &quot;-&quot;_ ;_ @_ "/>
    <numFmt numFmtId="166" formatCode="_ * #,##0_ ;_ * \-#,##0_ ;_ * &quot;-&quot;_ ;_ @_ "/>
    <numFmt numFmtId="167" formatCode="_ &quot;₹&quot;\ * #,##0.00_ ;_ &quot;₹&quot;\ * \-#,##0.00_ ;_ &quot;₹&quot;\ * &quot;-&quot;??_ ;_ @_ "/>
    <numFmt numFmtId="168" formatCode="_)@"/>
    <numFmt numFmtId="169" formatCode="#,##0.00\ &quot;$&quot;"/>
    <numFmt numFmtId="170" formatCode="#,##0.00\ &quot;€&quot;"/>
  </numFmts>
  <fonts count="63">
    <font>
      <sz val="11"/>
      <name val="Lucida Sans"/>
      <family val="2"/>
      <scheme val="minor"/>
    </font>
    <font>
      <sz val="11"/>
      <color theme="1"/>
      <name val="Lucida Sans"/>
      <family val="2"/>
      <scheme val="minor"/>
    </font>
    <font>
      <b/>
      <sz val="24"/>
      <color theme="5" tint="-0.24994659260841701"/>
      <name val="Cambria"/>
      <family val="2"/>
      <scheme val="major"/>
    </font>
    <font>
      <b/>
      <sz val="14"/>
      <color theme="3" tint="0.24994659260841701"/>
      <name val="Cambria"/>
      <family val="2"/>
      <scheme val="major"/>
    </font>
    <font>
      <b/>
      <sz val="11"/>
      <color theme="3" tint="0.24994659260841701"/>
      <name val="Cambria"/>
      <family val="2"/>
      <scheme val="major"/>
    </font>
    <font>
      <b/>
      <sz val="12"/>
      <color theme="3" tint="0.24994659260841701"/>
      <name val="Cambria"/>
      <family val="2"/>
      <scheme val="major"/>
    </font>
    <font>
      <sz val="36"/>
      <color theme="3" tint="0.24994659260841701"/>
      <name val="Cambria"/>
      <family val="2"/>
      <scheme val="major"/>
    </font>
    <font>
      <b/>
      <sz val="11"/>
      <color theme="1"/>
      <name val="Lucida Sans"/>
      <family val="2"/>
      <scheme val="minor"/>
    </font>
    <font>
      <sz val="11"/>
      <name val="Lucida Sans"/>
      <family val="2"/>
      <scheme val="minor"/>
    </font>
    <font>
      <i/>
      <sz val="11"/>
      <color theme="1" tint="0.34998626667073579"/>
      <name val="Lucida Sans"/>
      <family val="2"/>
      <scheme val="minor"/>
    </font>
    <font>
      <b/>
      <sz val="16"/>
      <color theme="3" tint="0.89996032593768116"/>
      <name val="Lucida Sans"/>
      <family val="2"/>
      <scheme val="minor"/>
    </font>
    <font>
      <sz val="11"/>
      <color theme="3" tint="0.249977111117893"/>
      <name val="Lucida Sans"/>
      <family val="2"/>
      <scheme val="minor"/>
    </font>
    <font>
      <b/>
      <sz val="12"/>
      <color theme="3" tint="0.89996032593768116"/>
      <name val="Lucida Sans"/>
      <family val="2"/>
      <scheme val="minor"/>
    </font>
    <font>
      <b/>
      <sz val="16"/>
      <color rgb="FF57574D"/>
      <name val="Lucida Sans"/>
      <family val="2"/>
      <scheme val="minor"/>
    </font>
    <font>
      <b/>
      <sz val="12"/>
      <color theme="3" tint="0.89992980742820516"/>
      <name val="Lucida Sans"/>
      <family val="2"/>
      <scheme val="minor"/>
    </font>
    <font>
      <sz val="16"/>
      <color theme="3" tint="0.89996032593768116"/>
      <name val="Lucida Sans"/>
      <family val="2"/>
      <scheme val="minor"/>
    </font>
    <font>
      <sz val="16"/>
      <name val="Cambria"/>
      <family val="1"/>
      <scheme val="major"/>
    </font>
    <font>
      <sz val="16"/>
      <color theme="0"/>
      <name val="Cambria"/>
      <family val="1"/>
      <scheme val="major"/>
    </font>
    <font>
      <b/>
      <sz val="8"/>
      <color theme="3" tint="0.89996032593768116"/>
      <name val="Lucida Sans"/>
      <family val="2"/>
      <scheme val="minor"/>
    </font>
    <font>
      <b/>
      <sz val="24"/>
      <color theme="5" tint="-0.24994659260841701"/>
      <name val="Lucida Sans"/>
      <family val="2"/>
      <scheme val="minor"/>
    </font>
    <font>
      <sz val="11"/>
      <color theme="1" tint="0.249977111117893"/>
      <name val="Lucida Sans"/>
      <family val="2"/>
      <scheme val="minor"/>
    </font>
    <font>
      <sz val="11"/>
      <color theme="1" tint="0.34998626667073579"/>
      <name val="Cambria"/>
      <family val="1"/>
      <scheme val="major"/>
    </font>
    <font>
      <sz val="12"/>
      <color theme="1" tint="0.249977111117893"/>
      <name val="Lucida Sans"/>
      <family val="2"/>
      <scheme val="minor"/>
    </font>
    <font>
      <sz val="10"/>
      <color theme="1" tint="0.249977111117893"/>
      <name val="Lucida Sans"/>
      <family val="2"/>
      <scheme val="minor"/>
    </font>
    <font>
      <sz val="11"/>
      <color theme="1" tint="0.249977111117893"/>
      <name val="Cambria"/>
      <family val="1"/>
      <scheme val="major"/>
    </font>
    <font>
      <sz val="12"/>
      <color theme="1" tint="0.249977111117893"/>
      <name val="Cambria"/>
      <family val="1"/>
      <scheme val="major"/>
    </font>
    <font>
      <sz val="14"/>
      <color theme="1" tint="0.249977111117893"/>
      <name val="Cambria"/>
      <family val="1"/>
      <scheme val="major"/>
    </font>
    <font>
      <sz val="11"/>
      <color theme="1" tint="0.34998626667073579"/>
      <name val="Lucida Sans"/>
      <family val="2"/>
      <scheme val="minor"/>
    </font>
    <font>
      <sz val="11"/>
      <color rgb="FF006100"/>
      <name val="Lucida Sans"/>
      <family val="2"/>
      <scheme val="minor"/>
    </font>
    <font>
      <sz val="11"/>
      <color rgb="FF9C0006"/>
      <name val="Lucida Sans"/>
      <family val="2"/>
      <scheme val="minor"/>
    </font>
    <font>
      <sz val="11"/>
      <color rgb="FF9C5700"/>
      <name val="Lucida Sans"/>
      <family val="2"/>
      <scheme val="minor"/>
    </font>
    <font>
      <sz val="11"/>
      <color rgb="FF3F3F76"/>
      <name val="Lucida Sans"/>
      <family val="2"/>
      <scheme val="minor"/>
    </font>
    <font>
      <b/>
      <sz val="11"/>
      <color rgb="FF3F3F3F"/>
      <name val="Lucida Sans"/>
      <family val="2"/>
      <scheme val="minor"/>
    </font>
    <font>
      <b/>
      <sz val="11"/>
      <color rgb="FFFA7D00"/>
      <name val="Lucida Sans"/>
      <family val="2"/>
      <scheme val="minor"/>
    </font>
    <font>
      <sz val="11"/>
      <color rgb="FFFA7D00"/>
      <name val="Lucida Sans"/>
      <family val="2"/>
      <scheme val="minor"/>
    </font>
    <font>
      <b/>
      <sz val="11"/>
      <color theme="0"/>
      <name val="Lucida Sans"/>
      <family val="2"/>
      <scheme val="minor"/>
    </font>
    <font>
      <sz val="11"/>
      <color rgb="FFFF0000"/>
      <name val="Lucida Sans"/>
      <family val="2"/>
      <scheme val="minor"/>
    </font>
    <font>
      <sz val="11"/>
      <color theme="0"/>
      <name val="Lucida Sans"/>
      <family val="2"/>
      <scheme val="minor"/>
    </font>
    <font>
      <b/>
      <sz val="12"/>
      <color theme="1"/>
      <name val="Cambria"/>
      <family val="1"/>
      <scheme val="major"/>
    </font>
    <font>
      <sz val="12"/>
      <color theme="1" tint="0.249977111117893"/>
      <name val="Cambria"/>
      <family val="1"/>
      <charset val="2"/>
      <scheme val="major"/>
    </font>
    <font>
      <sz val="12"/>
      <name val="Cambria"/>
      <family val="1"/>
      <scheme val="major"/>
    </font>
    <font>
      <sz val="8"/>
      <name val="Lucida Sans"/>
      <family val="2"/>
      <scheme val="minor"/>
    </font>
    <font>
      <sz val="10"/>
      <color theme="1" tint="0.249977111117893"/>
      <name val="Lucida Sans"/>
      <scheme val="minor"/>
    </font>
    <font>
      <sz val="14"/>
      <color theme="1" tint="0.249977111117893"/>
      <name val="Cambria"/>
      <scheme val="major"/>
    </font>
    <font>
      <b/>
      <sz val="12"/>
      <color theme="1"/>
      <name val="Lucida Sans"/>
      <family val="2"/>
      <scheme val="minor"/>
    </font>
    <font>
      <b/>
      <sz val="11"/>
      <name val="Lucida Sans"/>
      <family val="2"/>
      <scheme val="minor"/>
    </font>
    <font>
      <sz val="14"/>
      <color theme="3" tint="0.89996032593768116"/>
      <name val="Lucida Sans"/>
      <family val="2"/>
      <scheme val="minor"/>
    </font>
    <font>
      <b/>
      <sz val="14"/>
      <color theme="3" tint="0.89996032593768116"/>
      <name val="Lucida Sans"/>
      <family val="2"/>
      <scheme val="minor"/>
    </font>
    <font>
      <b/>
      <sz val="9"/>
      <color indexed="81"/>
      <name val="Tahoma"/>
      <family val="2"/>
    </font>
    <font>
      <i/>
      <sz val="11"/>
      <color rgb="FFFF0000"/>
      <name val="Lucida Sans"/>
      <family val="2"/>
      <scheme val="minor"/>
    </font>
    <font>
      <sz val="10"/>
      <name val="Lucida Sans"/>
      <family val="2"/>
      <scheme val="minor"/>
    </font>
    <font>
      <sz val="11"/>
      <name val="Wingdings 2"/>
      <family val="1"/>
      <charset val="2"/>
    </font>
    <font>
      <sz val="12"/>
      <name val="Cambria"/>
      <family val="1"/>
      <charset val="2"/>
      <scheme val="major"/>
    </font>
    <font>
      <sz val="12"/>
      <name val="Wingdings 2"/>
      <family val="1"/>
      <charset val="2"/>
    </font>
    <font>
      <sz val="12"/>
      <name val="Cambria"/>
      <family val="1"/>
      <charset val="2"/>
    </font>
    <font>
      <b/>
      <u/>
      <sz val="12"/>
      <name val="Cambria"/>
      <family val="1"/>
      <scheme val="major"/>
    </font>
    <font>
      <sz val="24"/>
      <color theme="1" tint="0.14999847407452621"/>
      <name val="Cambria"/>
      <family val="1"/>
      <scheme val="major"/>
    </font>
    <font>
      <sz val="24"/>
      <color theme="3" tint="0.24994659260841701"/>
      <name val="Cambria"/>
      <family val="1"/>
      <scheme val="major"/>
    </font>
    <font>
      <sz val="24"/>
      <name val="Cambria"/>
      <family val="1"/>
      <scheme val="major"/>
    </font>
    <font>
      <sz val="12"/>
      <name val="Cambria"/>
      <family val="1"/>
    </font>
    <font>
      <sz val="14"/>
      <color theme="0"/>
      <name val="Cambria"/>
      <family val="1"/>
      <scheme val="major"/>
    </font>
    <font>
      <b/>
      <sz val="12"/>
      <name val="Cambria"/>
      <family val="1"/>
      <scheme val="major"/>
    </font>
    <font>
      <sz val="12"/>
      <color theme="1" tint="0.14999847407452621"/>
      <name val="Cambria"/>
      <family val="1"/>
      <scheme val="major"/>
    </font>
  </fonts>
  <fills count="48">
    <fill>
      <patternFill patternType="none"/>
    </fill>
    <fill>
      <patternFill patternType="gray125"/>
    </fill>
    <fill>
      <patternFill patternType="solid">
        <fgColor theme="3" tint="0.24994659260841701"/>
        <bgColor indexed="64"/>
      </patternFill>
    </fill>
    <fill>
      <patternFill patternType="solid">
        <fgColor theme="3" tint="0.749961851863155"/>
        <bgColor indexed="64"/>
      </patternFill>
    </fill>
    <fill>
      <patternFill patternType="solid">
        <fgColor them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CC"/>
      </patternFill>
    </fill>
    <fill>
      <patternFill patternType="solid">
        <fgColor theme="4" tint="-0.499984740745262"/>
        <bgColor indexed="64"/>
      </patternFill>
    </fill>
    <fill>
      <patternFill patternType="solid">
        <fgColor theme="5" tint="-0.249977111117893"/>
        <bgColor indexed="64"/>
      </patternFill>
    </fill>
    <fill>
      <patternFill patternType="solid">
        <fgColor theme="3" tint="0.74999237037263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1" tint="0.499984740745262"/>
        <bgColor indexed="64"/>
      </patternFill>
    </fill>
  </fills>
  <borders count="12">
    <border>
      <left/>
      <right/>
      <top/>
      <bottom/>
      <diagonal/>
    </border>
    <border>
      <left/>
      <right/>
      <top/>
      <bottom style="thin">
        <color theme="3" tint="0.24994659260841701"/>
      </bottom>
      <diagonal/>
    </border>
    <border>
      <left/>
      <right/>
      <top/>
      <bottom style="medium">
        <color theme="3"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dashed">
        <color theme="3" tint="0.24994659260841701"/>
      </bottom>
      <diagonal/>
    </border>
    <border>
      <left/>
      <right/>
      <top style="thin">
        <color theme="4" tint="-0.499984740745262"/>
      </top>
      <bottom style="double">
        <color theme="4" tint="-0.499984740745262"/>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50">
    <xf numFmtId="0" fontId="0" fillId="4" borderId="0">
      <alignment vertical="center" wrapText="1"/>
    </xf>
    <xf numFmtId="0" fontId="10" fillId="2" borderId="0" applyNumberFormat="0" applyProtection="0">
      <alignment vertical="center"/>
    </xf>
    <xf numFmtId="0" fontId="2" fillId="2" borderId="0" applyNumberFormat="0" applyFill="0" applyProtection="0">
      <alignment horizontal="left" vertical="center"/>
    </xf>
    <xf numFmtId="0" fontId="3" fillId="0" borderId="1" applyNumberFormat="0" applyFill="0" applyProtection="0"/>
    <xf numFmtId="0" fontId="4" fillId="0" borderId="4" applyNumberFormat="0" applyFill="0" applyProtection="0">
      <alignment vertical="center"/>
    </xf>
    <xf numFmtId="0" fontId="5" fillId="7" borderId="2" applyNumberFormat="0" applyProtection="0">
      <alignment horizontal="left"/>
    </xf>
    <xf numFmtId="0" fontId="6" fillId="4" borderId="0" applyNumberFormat="0" applyBorder="0" applyAlignment="0" applyProtection="0"/>
    <xf numFmtId="164" fontId="8" fillId="0" borderId="0" applyFill="0" applyBorder="0" applyAlignment="0" applyProtection="0"/>
    <xf numFmtId="166" fontId="8" fillId="0" borderId="0" applyFill="0" applyBorder="0" applyAlignment="0" applyProtection="0"/>
    <xf numFmtId="167" fontId="8" fillId="0" borderId="0" applyFill="0" applyBorder="0" applyAlignment="0" applyProtection="0"/>
    <xf numFmtId="165" fontId="8" fillId="0" borderId="0" applyFill="0" applyBorder="0" applyAlignment="0" applyProtection="0"/>
    <xf numFmtId="9" fontId="8" fillId="0" borderId="0" applyFill="0" applyBorder="0" applyAlignment="0" applyProtection="0"/>
    <xf numFmtId="0" fontId="8" fillId="8" borderId="3" applyNumberFormat="0" applyAlignment="0" applyProtection="0"/>
    <xf numFmtId="0" fontId="9" fillId="0" borderId="0" applyNumberFormat="0" applyFill="0" applyBorder="0" applyAlignment="0" applyProtection="0"/>
    <xf numFmtId="0" fontId="7" fillId="0" borderId="5" applyNumberFormat="0" applyFill="0" applyAlignment="0" applyProtection="0"/>
    <xf numFmtId="0" fontId="12" fillId="2" borderId="6" applyNumberFormat="0" applyProtection="0">
      <alignment horizontal="center" vertical="center" wrapText="1"/>
    </xf>
    <xf numFmtId="0" fontId="14" fillId="2" borderId="6" applyNumberFormat="0" applyProtection="0">
      <alignment horizontal="center" vertical="center" wrapText="1"/>
    </xf>
    <xf numFmtId="0" fontId="28" fillId="12" borderId="0" applyNumberFormat="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1" fillId="15" borderId="7" applyNumberFormat="0" applyAlignment="0" applyProtection="0"/>
    <xf numFmtId="0" fontId="32" fillId="16" borderId="8" applyNumberFormat="0" applyAlignment="0" applyProtection="0"/>
    <xf numFmtId="0" fontId="33" fillId="16" borderId="7" applyNumberFormat="0" applyAlignment="0" applyProtection="0"/>
    <xf numFmtId="0" fontId="34" fillId="0" borderId="9" applyNumberFormat="0" applyFill="0" applyAlignment="0" applyProtection="0"/>
    <xf numFmtId="0" fontId="35" fillId="17" borderId="10" applyNumberFormat="0" applyAlignment="0" applyProtection="0"/>
    <xf numFmtId="0" fontId="36" fillId="0" borderId="0" applyNumberFormat="0" applyFill="0" applyBorder="0" applyAlignment="0" applyProtection="0"/>
    <xf numFmtId="0" fontId="3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7"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37"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cellStyleXfs>
  <cellXfs count="142">
    <xf numFmtId="0" fontId="0" fillId="4" borderId="0" xfId="0">
      <alignment vertical="center" wrapText="1"/>
    </xf>
    <xf numFmtId="0" fontId="11" fillId="4" borderId="0" xfId="0" applyFont="1" applyAlignment="1">
      <alignment horizontal="left" vertical="top" wrapText="1" indent="1"/>
    </xf>
    <xf numFmtId="0" fontId="8" fillId="4" borderId="0" xfId="0" applyFont="1">
      <alignment vertical="center" wrapText="1"/>
    </xf>
    <xf numFmtId="0" fontId="16" fillId="4" borderId="0" xfId="0" applyFont="1">
      <alignment vertical="center" wrapText="1"/>
    </xf>
    <xf numFmtId="0" fontId="8" fillId="11" borderId="0" xfId="0" applyFont="1" applyFill="1">
      <alignment vertical="center" wrapText="1"/>
    </xf>
    <xf numFmtId="0" fontId="8" fillId="5" borderId="0" xfId="0" applyFont="1" applyFill="1">
      <alignment vertical="center" wrapText="1"/>
    </xf>
    <xf numFmtId="0" fontId="8" fillId="6" borderId="0" xfId="0" applyFont="1" applyFill="1">
      <alignment vertical="center" wrapText="1"/>
    </xf>
    <xf numFmtId="0" fontId="17" fillId="9" borderId="0" xfId="0" applyFont="1" applyFill="1" applyAlignment="1">
      <alignment horizontal="left" vertical="center" indent="1"/>
    </xf>
    <xf numFmtId="0" fontId="20" fillId="4" borderId="0" xfId="0" applyFont="1">
      <alignment vertical="center" wrapText="1"/>
    </xf>
    <xf numFmtId="0" fontId="20" fillId="5" borderId="0" xfId="0" applyFont="1" applyFill="1" applyAlignment="1">
      <alignment horizontal="left" vertical="top" wrapText="1" indent="1"/>
    </xf>
    <xf numFmtId="0" fontId="13" fillId="4" borderId="0" xfId="0" applyFont="1" applyAlignment="1">
      <alignment horizontal="left" vertical="center" wrapText="1"/>
    </xf>
    <xf numFmtId="0" fontId="23" fillId="4" borderId="0" xfId="0" applyFont="1">
      <alignment vertical="center" wrapText="1"/>
    </xf>
    <xf numFmtId="168" fontId="23" fillId="4" borderId="0" xfId="0" applyNumberFormat="1" applyFont="1">
      <alignment vertical="center" wrapText="1"/>
    </xf>
    <xf numFmtId="168" fontId="20" fillId="4" borderId="0" xfId="0" applyNumberFormat="1" applyFont="1">
      <alignment vertical="center" wrapText="1"/>
    </xf>
    <xf numFmtId="0" fontId="25" fillId="4" borderId="0" xfId="0" applyFont="1">
      <alignment vertical="center" wrapText="1"/>
    </xf>
    <xf numFmtId="0" fontId="26" fillId="4" borderId="0" xfId="0" applyFont="1">
      <alignment vertical="center" wrapText="1"/>
    </xf>
    <xf numFmtId="0" fontId="22" fillId="4" borderId="0" xfId="0" applyFont="1">
      <alignment vertical="center" wrapText="1"/>
    </xf>
    <xf numFmtId="0" fontId="27" fillId="4" borderId="0" xfId="0" applyFont="1">
      <alignment vertical="center" wrapText="1"/>
    </xf>
    <xf numFmtId="168" fontId="26" fillId="4" borderId="0" xfId="0" applyNumberFormat="1" applyFont="1" applyAlignment="1">
      <alignment vertical="center"/>
    </xf>
    <xf numFmtId="0" fontId="13" fillId="4" borderId="0" xfId="0" applyFont="1">
      <alignment vertical="center" wrapText="1"/>
    </xf>
    <xf numFmtId="0" fontId="26" fillId="4" borderId="0" xfId="0" applyFont="1" applyAlignment="1">
      <alignment horizontal="right" vertical="center" indent="1"/>
    </xf>
    <xf numFmtId="0" fontId="24" fillId="4" borderId="0" xfId="0" applyFont="1" applyAlignment="1">
      <alignment vertical="top" wrapText="1"/>
    </xf>
    <xf numFmtId="168" fontId="20" fillId="4" borderId="0" xfId="0" applyNumberFormat="1" applyFont="1" applyAlignment="1">
      <alignment vertical="center"/>
    </xf>
    <xf numFmtId="168" fontId="26" fillId="4" borderId="2" xfId="3" applyNumberFormat="1" applyFont="1" applyFill="1" applyBorder="1" applyAlignment="1">
      <alignment vertical="center"/>
    </xf>
    <xf numFmtId="169" fontId="20" fillId="4" borderId="0" xfId="0" applyNumberFormat="1" applyFont="1">
      <alignment vertical="center" wrapText="1"/>
    </xf>
    <xf numFmtId="7" fontId="23" fillId="4" borderId="0" xfId="0" applyNumberFormat="1" applyFont="1" applyAlignment="1">
      <alignment horizontal="right" vertical="center" wrapText="1" indent="1"/>
    </xf>
    <xf numFmtId="7" fontId="20" fillId="4" borderId="0" xfId="0" applyNumberFormat="1" applyFont="1" applyAlignment="1">
      <alignment horizontal="right" vertical="center" wrapText="1" indent="1"/>
    </xf>
    <xf numFmtId="170" fontId="19" fillId="4" borderId="0" xfId="2" applyNumberFormat="1" applyFont="1" applyFill="1">
      <alignment horizontal="left" vertical="center"/>
    </xf>
    <xf numFmtId="170" fontId="19" fillId="4" borderId="0" xfId="2" applyNumberFormat="1" applyFont="1" applyFill="1" applyAlignment="1">
      <alignment horizontal="center" vertical="center"/>
    </xf>
    <xf numFmtId="7" fontId="20" fillId="4" borderId="0" xfId="0" applyNumberFormat="1" applyFont="1" applyAlignment="1">
      <alignment horizontal="right" vertical="center" indent="1"/>
    </xf>
    <xf numFmtId="0" fontId="17" fillId="2" borderId="0" xfId="0" applyFont="1" applyFill="1" applyAlignment="1">
      <alignment horizontal="left" vertical="center" wrapText="1" indent="1"/>
    </xf>
    <xf numFmtId="0" fontId="17" fillId="0" borderId="0" xfId="0" applyFont="1" applyFill="1" applyAlignment="1">
      <alignment horizontal="left" vertical="center" indent="1"/>
    </xf>
    <xf numFmtId="168" fontId="42" fillId="4" borderId="0" xfId="0" applyNumberFormat="1" applyFont="1">
      <alignment vertical="center" wrapText="1"/>
    </xf>
    <xf numFmtId="7" fontId="42" fillId="4" borderId="0" xfId="0" applyNumberFormat="1" applyFont="1" applyAlignment="1">
      <alignment horizontal="right" vertical="center" wrapText="1" indent="1"/>
    </xf>
    <xf numFmtId="0" fontId="43" fillId="4" borderId="0" xfId="0" applyFont="1" applyAlignment="1">
      <alignment horizontal="right" vertical="center"/>
    </xf>
    <xf numFmtId="0" fontId="23" fillId="43" borderId="0" xfId="0" applyFont="1" applyFill="1">
      <alignment vertical="center" wrapText="1"/>
    </xf>
    <xf numFmtId="168" fontId="23" fillId="43" borderId="0" xfId="0" applyNumberFormat="1" applyFont="1" applyFill="1">
      <alignment vertical="center" wrapText="1"/>
    </xf>
    <xf numFmtId="7" fontId="23" fillId="43" borderId="0" xfId="0" applyNumberFormat="1" applyFont="1" applyFill="1" applyAlignment="1">
      <alignment horizontal="right" vertical="center" wrapText="1" indent="1"/>
    </xf>
    <xf numFmtId="0" fontId="0" fillId="4" borderId="0" xfId="0" applyAlignment="1"/>
    <xf numFmtId="0" fontId="44" fillId="4" borderId="11" xfId="0" applyFont="1" applyBorder="1" applyAlignment="1">
      <alignment horizontal="center"/>
    </xf>
    <xf numFmtId="0" fontId="7" fillId="44" borderId="11" xfId="0" applyFont="1" applyFill="1" applyBorder="1" applyAlignment="1">
      <alignment horizontal="center"/>
    </xf>
    <xf numFmtId="0" fontId="0" fillId="44" borderId="11" xfId="0" applyFill="1" applyBorder="1" applyAlignment="1">
      <alignment horizontal="left"/>
    </xf>
    <xf numFmtId="0" fontId="0" fillId="44" borderId="11" xfId="0" applyFill="1" applyBorder="1" applyAlignment="1"/>
    <xf numFmtId="0" fontId="0" fillId="4" borderId="11" xfId="0" applyBorder="1" applyAlignment="1">
      <alignment horizontal="center" vertical="center"/>
    </xf>
    <xf numFmtId="0" fontId="7" fillId="4" borderId="11" xfId="0" applyFont="1" applyBorder="1" applyAlignment="1">
      <alignment horizontal="right"/>
    </xf>
    <xf numFmtId="0" fontId="7" fillId="4" borderId="11" xfId="0" applyFont="1" applyBorder="1" applyAlignment="1">
      <alignment horizontal="center" vertical="center"/>
    </xf>
    <xf numFmtId="4" fontId="7" fillId="4" borderId="11" xfId="0" applyNumberFormat="1" applyFont="1" applyBorder="1" applyAlignment="1"/>
    <xf numFmtId="0" fontId="7" fillId="44" borderId="11" xfId="0" applyFont="1" applyFill="1" applyBorder="1" applyAlignment="1">
      <alignment horizontal="center" wrapText="1"/>
    </xf>
    <xf numFmtId="0" fontId="0" fillId="44" borderId="11" xfId="0" applyFill="1" applyBorder="1" applyAlignment="1">
      <alignment horizontal="center" vertical="center"/>
    </xf>
    <xf numFmtId="4" fontId="0" fillId="44" borderId="11" xfId="0" applyNumberFormat="1" applyFill="1" applyBorder="1" applyAlignment="1"/>
    <xf numFmtId="0" fontId="7" fillId="4" borderId="11" xfId="0" applyFont="1" applyBorder="1" applyAlignment="1">
      <alignment horizontal="right" wrapText="1"/>
    </xf>
    <xf numFmtId="0" fontId="0" fillId="4" borderId="0" xfId="0" applyAlignment="1">
      <alignment horizontal="right"/>
    </xf>
    <xf numFmtId="0" fontId="7" fillId="4" borderId="0" xfId="0" applyFont="1" applyAlignment="1"/>
    <xf numFmtId="0" fontId="7" fillId="45" borderId="11" xfId="0" applyFont="1" applyFill="1" applyBorder="1" applyAlignment="1">
      <alignment horizontal="center" wrapText="1"/>
    </xf>
    <xf numFmtId="0" fontId="0" fillId="45" borderId="11" xfId="0" applyFill="1" applyBorder="1" applyAlignment="1">
      <alignment horizontal="center" vertical="center"/>
    </xf>
    <xf numFmtId="4" fontId="7" fillId="45" borderId="11" xfId="0" applyNumberFormat="1" applyFont="1" applyFill="1" applyBorder="1" applyAlignment="1"/>
    <xf numFmtId="4" fontId="0" fillId="0" borderId="11" xfId="0" applyNumberFormat="1" applyFill="1" applyBorder="1" applyAlignment="1">
      <alignment vertical="center"/>
    </xf>
    <xf numFmtId="4" fontId="0" fillId="0" borderId="11" xfId="0" applyNumberFormat="1" applyFill="1" applyBorder="1" applyAlignment="1"/>
    <xf numFmtId="0" fontId="45" fillId="4" borderId="0" xfId="0" applyFont="1">
      <alignment vertical="center" wrapText="1"/>
    </xf>
    <xf numFmtId="7" fontId="23" fillId="46" borderId="0" xfId="0" applyNumberFormat="1" applyFont="1" applyFill="1" applyAlignment="1">
      <alignment horizontal="right" vertical="center" wrapText="1" indent="1"/>
    </xf>
    <xf numFmtId="168" fontId="25" fillId="4" borderId="2" xfId="3" applyNumberFormat="1" applyFont="1" applyFill="1" applyBorder="1" applyAlignment="1">
      <alignment vertical="center"/>
    </xf>
    <xf numFmtId="0" fontId="49" fillId="4" borderId="0" xfId="0" applyFont="1" applyAlignment="1">
      <alignment vertical="center"/>
    </xf>
    <xf numFmtId="0" fontId="0" fillId="0" borderId="11" xfId="0" applyFill="1" applyBorder="1" applyAlignment="1">
      <alignment horizontal="center" vertical="center"/>
    </xf>
    <xf numFmtId="0" fontId="0" fillId="0" borderId="11" xfId="0" applyFill="1" applyBorder="1" applyAlignment="1">
      <alignment wrapText="1"/>
    </xf>
    <xf numFmtId="0" fontId="50" fillId="4" borderId="0" xfId="0" applyFont="1" applyAlignment="1">
      <alignment wrapText="1"/>
    </xf>
    <xf numFmtId="0" fontId="50" fillId="4" borderId="6" xfId="0" applyFont="1" applyBorder="1" applyAlignment="1">
      <alignment wrapText="1"/>
    </xf>
    <xf numFmtId="0" fontId="8" fillId="11" borderId="0" xfId="0" applyFont="1" applyFill="1" applyAlignment="1">
      <alignment vertical="center"/>
    </xf>
    <xf numFmtId="0" fontId="8" fillId="4" borderId="0" xfId="0" applyFont="1" applyAlignment="1">
      <alignment vertical="center"/>
    </xf>
    <xf numFmtId="0" fontId="8" fillId="6" borderId="0" xfId="0" applyFont="1" applyFill="1" applyAlignment="1">
      <alignment vertical="center"/>
    </xf>
    <xf numFmtId="0" fontId="8" fillId="5" borderId="0" xfId="0" applyFont="1" applyFill="1" applyAlignment="1">
      <alignment vertical="center"/>
    </xf>
    <xf numFmtId="0" fontId="20" fillId="3" borderId="0" xfId="0" applyFont="1" applyFill="1" applyAlignment="1">
      <alignment horizontal="left" vertical="top"/>
    </xf>
    <xf numFmtId="0" fontId="20" fillId="4" borderId="0" xfId="0" applyFont="1" applyAlignment="1">
      <alignment vertical="center"/>
    </xf>
    <xf numFmtId="0" fontId="39" fillId="6" borderId="0" xfId="0" applyFont="1" applyFill="1" applyAlignment="1">
      <alignment horizontal="left" vertical="top"/>
    </xf>
    <xf numFmtId="0" fontId="20" fillId="6" borderId="0" xfId="0" applyFont="1" applyFill="1" applyAlignment="1">
      <alignment horizontal="left" vertical="top"/>
    </xf>
    <xf numFmtId="0" fontId="25" fillId="5" borderId="0" xfId="0" applyFont="1" applyFill="1" applyAlignment="1">
      <alignment horizontal="left" vertical="top"/>
    </xf>
    <xf numFmtId="0" fontId="52" fillId="3" borderId="0" xfId="0" applyFont="1" applyFill="1" applyAlignment="1">
      <alignment horizontal="left" wrapText="1"/>
    </xf>
    <xf numFmtId="0" fontId="52" fillId="3" borderId="0" xfId="0" applyFont="1" applyFill="1" applyAlignment="1">
      <alignment horizontal="left"/>
    </xf>
    <xf numFmtId="0" fontId="52" fillId="11" borderId="0" xfId="0" applyFont="1" applyFill="1" applyAlignment="1">
      <alignment vertical="center"/>
    </xf>
    <xf numFmtId="0" fontId="55" fillId="6" borderId="0" xfId="0" applyFont="1" applyFill="1" applyAlignment="1">
      <alignment vertical="center"/>
    </xf>
    <xf numFmtId="0" fontId="55" fillId="3" borderId="0" xfId="0" applyFont="1" applyFill="1" applyAlignment="1">
      <alignment horizontal="center" wrapText="1"/>
    </xf>
    <xf numFmtId="0" fontId="17" fillId="10" borderId="0" xfId="0" applyFont="1" applyFill="1" applyAlignment="1">
      <alignment horizontal="center" vertical="center"/>
    </xf>
    <xf numFmtId="0" fontId="57" fillId="4" borderId="0" xfId="6" applyFont="1" applyBorder="1"/>
    <xf numFmtId="0" fontId="58" fillId="4" borderId="0" xfId="0" applyFont="1">
      <alignment vertical="center" wrapText="1"/>
    </xf>
    <xf numFmtId="0" fontId="51" fillId="4" borderId="0" xfId="0" applyFont="1" applyAlignment="1">
      <alignment horizontal="center" wrapText="1"/>
    </xf>
    <xf numFmtId="0" fontId="52" fillId="6" borderId="0" xfId="0" applyFont="1" applyFill="1" applyAlignment="1">
      <alignment horizontal="left"/>
    </xf>
    <xf numFmtId="0" fontId="52" fillId="6" borderId="0" xfId="0" applyFont="1" applyFill="1" applyAlignment="1">
      <alignment horizontal="left" vertical="top"/>
    </xf>
    <xf numFmtId="0" fontId="40" fillId="6" borderId="0" xfId="0" applyFont="1" applyFill="1" applyAlignment="1">
      <alignment horizontal="left"/>
    </xf>
    <xf numFmtId="0" fontId="40" fillId="6" borderId="0" xfId="0" applyFont="1" applyFill="1">
      <alignment vertical="center" wrapText="1"/>
    </xf>
    <xf numFmtId="0" fontId="40" fillId="6" borderId="0" xfId="0" applyFont="1" applyFill="1" applyAlignment="1">
      <alignment horizontal="left" vertical="center"/>
    </xf>
    <xf numFmtId="0" fontId="52" fillId="6" borderId="0" xfId="0" applyFont="1" applyFill="1" applyAlignment="1">
      <alignment vertical="center"/>
    </xf>
    <xf numFmtId="0" fontId="40" fillId="5" borderId="0" xfId="0" applyFont="1" applyFill="1" applyAlignment="1">
      <alignment vertical="center"/>
    </xf>
    <xf numFmtId="0" fontId="55" fillId="5" borderId="0" xfId="0" applyFont="1" applyFill="1" applyAlignment="1">
      <alignment horizontal="center" vertical="center"/>
    </xf>
    <xf numFmtId="0" fontId="40" fillId="11" borderId="0" xfId="0" applyFont="1" applyFill="1">
      <alignment vertical="center" wrapText="1"/>
    </xf>
    <xf numFmtId="0" fontId="52" fillId="11" borderId="0" xfId="0" applyFont="1" applyFill="1" applyAlignment="1">
      <alignment horizontal="left"/>
    </xf>
    <xf numFmtId="0" fontId="52" fillId="11" borderId="0" xfId="0" applyFont="1" applyFill="1" applyAlignment="1">
      <alignment horizontal="left" wrapText="1"/>
    </xf>
    <xf numFmtId="0" fontId="40" fillId="11" borderId="0" xfId="0" applyFont="1" applyFill="1" applyAlignment="1">
      <alignment vertical="center"/>
    </xf>
    <xf numFmtId="0" fontId="55" fillId="11" borderId="0" xfId="0" applyFont="1" applyFill="1" applyAlignment="1">
      <alignment horizontal="center" vertical="center" wrapText="1"/>
    </xf>
    <xf numFmtId="0" fontId="40" fillId="5" borderId="0" xfId="0" applyFont="1" applyFill="1" applyAlignment="1">
      <alignment horizontal="left" vertical="top"/>
    </xf>
    <xf numFmtId="0" fontId="0" fillId="5" borderId="0" xfId="0" applyFill="1" applyAlignment="1">
      <alignment horizontal="left" vertical="top" wrapText="1" indent="1"/>
    </xf>
    <xf numFmtId="0" fontId="52" fillId="5" borderId="0" xfId="0" applyFont="1" applyFill="1" applyAlignment="1">
      <alignment horizontal="left" vertical="top"/>
    </xf>
    <xf numFmtId="0" fontId="0" fillId="5" borderId="0" xfId="0" applyFill="1">
      <alignment vertical="center" wrapText="1"/>
    </xf>
    <xf numFmtId="0" fontId="0" fillId="5" borderId="0" xfId="0" applyFill="1" applyAlignment="1">
      <alignment vertical="center"/>
    </xf>
    <xf numFmtId="0" fontId="54" fillId="5" borderId="0" xfId="0" applyFont="1" applyFill="1" applyAlignment="1">
      <alignment horizontal="left" vertical="top"/>
    </xf>
    <xf numFmtId="0" fontId="59" fillId="5" borderId="0" xfId="0" applyFont="1" applyFill="1" applyAlignment="1">
      <alignment horizontal="left" vertical="top"/>
    </xf>
    <xf numFmtId="0" fontId="52" fillId="11" borderId="0" xfId="0" applyFont="1" applyFill="1" applyAlignment="1">
      <alignment wrapText="1"/>
    </xf>
    <xf numFmtId="0" fontId="52" fillId="6" borderId="0" xfId="0" applyFont="1" applyFill="1" applyAlignment="1"/>
    <xf numFmtId="0" fontId="60" fillId="2" borderId="0" xfId="0" applyFont="1" applyFill="1" applyAlignment="1">
      <alignment horizontal="left" vertical="center" wrapText="1" indent="1"/>
    </xf>
    <xf numFmtId="0" fontId="60" fillId="10" borderId="0" xfId="0" applyFont="1" applyFill="1" applyAlignment="1">
      <alignment horizontal="center" vertical="center"/>
    </xf>
    <xf numFmtId="0" fontId="60" fillId="9" borderId="0" xfId="0" applyFont="1" applyFill="1" applyAlignment="1">
      <alignment horizontal="left" vertical="center" indent="1"/>
    </xf>
    <xf numFmtId="0" fontId="40" fillId="4" borderId="0" xfId="0" applyFont="1">
      <alignment vertical="center" wrapText="1"/>
    </xf>
    <xf numFmtId="0" fontId="61" fillId="4" borderId="0" xfId="0" applyFont="1">
      <alignment vertical="center" wrapText="1"/>
    </xf>
    <xf numFmtId="0" fontId="55" fillId="4" borderId="0" xfId="0" applyFont="1">
      <alignment vertical="center" wrapText="1"/>
    </xf>
    <xf numFmtId="0" fontId="55" fillId="4" borderId="0" xfId="0" applyFont="1" applyAlignment="1">
      <alignment vertical="center"/>
    </xf>
    <xf numFmtId="0" fontId="17" fillId="43" borderId="0" xfId="0" applyFont="1" applyFill="1" applyAlignment="1">
      <alignment horizontal="left" vertical="center" indent="1"/>
    </xf>
    <xf numFmtId="0" fontId="16" fillId="43" borderId="0" xfId="0" applyFont="1" applyFill="1">
      <alignment vertical="center" wrapText="1"/>
    </xf>
    <xf numFmtId="0" fontId="17" fillId="43" borderId="0" xfId="0" applyFont="1" applyFill="1" applyAlignment="1">
      <alignment horizontal="left" vertical="center" wrapText="1" indent="1"/>
    </xf>
    <xf numFmtId="0" fontId="40" fillId="43" borderId="11" xfId="0" applyFont="1" applyFill="1" applyBorder="1" applyAlignment="1">
      <alignment horizontal="left" vertical="center" wrapText="1" indent="1"/>
    </xf>
    <xf numFmtId="7" fontId="23" fillId="4" borderId="0" xfId="0" applyNumberFormat="1" applyFont="1" applyAlignment="1">
      <alignment horizontal="center" vertical="center" wrapText="1"/>
    </xf>
    <xf numFmtId="0" fontId="47" fillId="43" borderId="0" xfId="1" applyFont="1" applyFill="1">
      <alignment vertical="center"/>
    </xf>
    <xf numFmtId="0" fontId="46" fillId="43" borderId="0" xfId="1" applyFont="1" applyFill="1">
      <alignment vertical="center"/>
    </xf>
    <xf numFmtId="0" fontId="46" fillId="47" borderId="0" xfId="1" applyFont="1" applyFill="1" applyAlignment="1">
      <alignment vertical="center" wrapText="1"/>
    </xf>
    <xf numFmtId="0" fontId="46" fillId="47" borderId="0" xfId="1" applyFont="1" applyFill="1">
      <alignment vertical="center"/>
    </xf>
    <xf numFmtId="0" fontId="15" fillId="43" borderId="0" xfId="1" applyFont="1" applyFill="1">
      <alignment vertical="center"/>
    </xf>
    <xf numFmtId="0" fontId="15" fillId="47" borderId="0" xfId="1" applyFont="1" applyFill="1">
      <alignment vertical="center"/>
    </xf>
    <xf numFmtId="0" fontId="46" fillId="4" borderId="0" xfId="1" applyFont="1" applyFill="1">
      <alignment vertical="center"/>
    </xf>
    <xf numFmtId="0" fontId="47" fillId="4" borderId="0" xfId="1" applyFont="1" applyFill="1">
      <alignment vertical="center"/>
    </xf>
    <xf numFmtId="7" fontId="23" fillId="4" borderId="0" xfId="0" applyNumberFormat="1" applyFont="1">
      <alignment vertical="center" wrapText="1"/>
    </xf>
    <xf numFmtId="7" fontId="20" fillId="4" borderId="0" xfId="0" applyNumberFormat="1" applyFont="1">
      <alignment vertical="center" wrapText="1"/>
    </xf>
    <xf numFmtId="0" fontId="18" fillId="47" borderId="0" xfId="1" applyFont="1" applyFill="1">
      <alignment vertical="center"/>
    </xf>
    <xf numFmtId="0" fontId="18" fillId="43" borderId="0" xfId="1" applyFont="1" applyFill="1">
      <alignment vertical="center"/>
    </xf>
    <xf numFmtId="0" fontId="15" fillId="4" borderId="0" xfId="1" applyFont="1" applyFill="1">
      <alignment vertical="center"/>
    </xf>
    <xf numFmtId="0" fontId="18" fillId="4" borderId="0" xfId="1" applyFont="1" applyFill="1">
      <alignment vertical="center"/>
    </xf>
    <xf numFmtId="0" fontId="17" fillId="4" borderId="0" xfId="0" applyFont="1" applyAlignment="1">
      <alignment horizontal="left" vertical="center" indent="1"/>
    </xf>
    <xf numFmtId="0" fontId="50" fillId="4" borderId="0" xfId="0" applyFont="1">
      <alignment vertical="center" wrapText="1"/>
    </xf>
    <xf numFmtId="0" fontId="0" fillId="0" borderId="11" xfId="0" applyFill="1" applyBorder="1">
      <alignment vertical="center" wrapText="1"/>
    </xf>
    <xf numFmtId="4" fontId="0" fillId="4" borderId="0" xfId="0" applyNumberFormat="1" applyAlignment="1"/>
    <xf numFmtId="0" fontId="23" fillId="4" borderId="0" xfId="0" applyFont="1" applyAlignment="1">
      <alignment wrapText="1"/>
    </xf>
    <xf numFmtId="0" fontId="56" fillId="4" borderId="0" xfId="6" applyFont="1" applyBorder="1" applyAlignment="1">
      <alignment horizontal="center"/>
    </xf>
    <xf numFmtId="0" fontId="40" fillId="4" borderId="0" xfId="0" applyFont="1" applyAlignment="1">
      <alignment horizontal="left" vertical="center" wrapText="1"/>
    </xf>
    <xf numFmtId="0" fontId="21" fillId="4" borderId="0" xfId="0" applyFont="1" applyAlignment="1">
      <alignment horizontal="left" vertical="center" wrapText="1"/>
    </xf>
    <xf numFmtId="0" fontId="0" fillId="4" borderId="0" xfId="0" applyAlignment="1">
      <alignment horizontal="center" wrapText="1"/>
    </xf>
    <xf numFmtId="0" fontId="38" fillId="42" borderId="0" xfId="0" applyFont="1" applyFill="1" applyAlignment="1">
      <alignment horizontal="left" vertical="top" wrapText="1"/>
    </xf>
  </cellXfs>
  <cellStyles count="50">
    <cellStyle name="20 % - Accent1" xfId="27" builtinId="30" customBuiltin="1"/>
    <cellStyle name="20 % - Accent2" xfId="31" builtinId="34" customBuiltin="1"/>
    <cellStyle name="20 % - Accent3" xfId="35" builtinId="38" customBuiltin="1"/>
    <cellStyle name="20 % - Accent4" xfId="39" builtinId="42" customBuiltin="1"/>
    <cellStyle name="20 % - Accent5" xfId="43" builtinId="46" customBuiltin="1"/>
    <cellStyle name="20 % - Accent6" xfId="47" builtinId="50" customBuiltin="1"/>
    <cellStyle name="40 % - Accent1" xfId="28" builtinId="31" customBuiltin="1"/>
    <cellStyle name="40 % - Accent2" xfId="32" builtinId="35" customBuiltin="1"/>
    <cellStyle name="40 % - Accent3" xfId="36" builtinId="39" customBuiltin="1"/>
    <cellStyle name="40 % - Accent4" xfId="40" builtinId="43" customBuiltin="1"/>
    <cellStyle name="40 % - Accent5" xfId="44" builtinId="47" customBuiltin="1"/>
    <cellStyle name="40 % - Accent6" xfId="48" builtinId="51" customBuiltin="1"/>
    <cellStyle name="60 % - Accent1" xfId="29" builtinId="32" customBuiltin="1"/>
    <cellStyle name="60 % - Accent2" xfId="33" builtinId="36" customBuiltin="1"/>
    <cellStyle name="60 % - Accent3" xfId="37" builtinId="40" customBuiltin="1"/>
    <cellStyle name="60 % - Accent4" xfId="41" builtinId="44" customBuiltin="1"/>
    <cellStyle name="60 % - Accent5" xfId="45" builtinId="48" customBuiltin="1"/>
    <cellStyle name="60 %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Avertissement" xfId="25" builtinId="11" customBuiltin="1"/>
    <cellStyle name="Calcul" xfId="22" builtinId="22" customBuiltin="1"/>
    <cellStyle name="Cellule liée" xfId="23" builtinId="24" customBuiltin="1"/>
    <cellStyle name="Commentaire" xfId="12" builtinId="10" customBuiltin="1"/>
    <cellStyle name="Entrée" xfId="20" builtinId="20" customBuiltin="1"/>
    <cellStyle name="Insatisfaisant" xfId="18" builtinId="27" customBuiltin="1"/>
    <cellStyle name="Lien hypertexte" xfId="15" builtinId="8" customBuiltin="1"/>
    <cellStyle name="Lien hypertexte visité" xfId="1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19" builtinId="28" customBuiltin="1"/>
    <cellStyle name="Normal" xfId="0" builtinId="0" customBuiltin="1"/>
    <cellStyle name="Pourcentage" xfId="11" builtinId="5" customBuiltin="1"/>
    <cellStyle name="Satisfaisant" xfId="17" builtinId="26" customBuiltin="1"/>
    <cellStyle name="Sortie" xfId="21" builtinId="21" customBuiltin="1"/>
    <cellStyle name="Texte explicatif" xfId="13" builtinId="53" customBuiltin="1"/>
    <cellStyle name="Titre" xfId="6" builtinId="15" customBuiltin="1"/>
    <cellStyle name="Titre 5" xfId="5"/>
    <cellStyle name="Titre 1" xfId="1" builtinId="16" customBuiltin="1"/>
    <cellStyle name="Titre 2" xfId="2" builtinId="17" customBuiltin="1"/>
    <cellStyle name="Titre 3" xfId="3" builtinId="18" customBuiltin="1"/>
    <cellStyle name="Titre 4" xfId="4" builtinId="19" customBuiltin="1"/>
    <cellStyle name="Total" xfId="14" builtinId="25" customBuiltin="1"/>
    <cellStyle name="Vérification" xfId="24" builtinId="23" customBuiltin="1"/>
  </cellStyles>
  <dxfs count="56">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59996337778862885"/>
        </patternFill>
      </fill>
    </dxf>
    <dxf>
      <font>
        <b val="0"/>
        <i val="0"/>
        <strike val="0"/>
        <condense val="0"/>
        <extend val="0"/>
        <outline val="0"/>
        <shadow val="0"/>
        <u val="none"/>
        <vertAlign val="baseline"/>
        <sz val="11"/>
        <color theme="1" tint="0.249977111117893"/>
        <name val="Lucida Sans"/>
        <scheme val="minor"/>
      </font>
      <numFmt numFmtId="11" formatCode="#,##0.00\ &quot;€&quot;;\-#,##0.00\ &quot;€&quot;"/>
      <alignment horizontal="right" vertical="center" textRotation="0" wrapText="0" indent="1" justifyLastLine="0" shrinkToFit="0" readingOrder="0"/>
    </dxf>
    <dxf>
      <font>
        <strike val="0"/>
        <outline val="0"/>
        <shadow val="0"/>
        <u val="none"/>
        <vertAlign val="baseline"/>
        <color theme="1" tint="0.249977111117893"/>
        <name val="Lucida Sans"/>
        <scheme val="minor"/>
      </font>
    </dxf>
    <dxf>
      <font>
        <b val="0"/>
        <i val="0"/>
        <strike val="0"/>
        <condense val="0"/>
        <extend val="0"/>
        <outline val="0"/>
        <shadow val="0"/>
        <u val="none"/>
        <vertAlign val="baseline"/>
        <sz val="11"/>
        <color theme="1" tint="0.249977111117893"/>
        <name val="Lucida Sans"/>
        <scheme val="minor"/>
      </font>
      <numFmt numFmtId="11" formatCode="#,##0.00\ &quot;€&quot;;\-#,##0.00\ &quot;€&quot;"/>
      <alignment horizontal="right" vertical="center" textRotation="0" wrapText="0" indent="1" justifyLastLine="0" shrinkToFit="0" readingOrder="0"/>
    </dxf>
    <dxf>
      <font>
        <strike val="0"/>
        <outline val="0"/>
        <shadow val="0"/>
        <u val="none"/>
        <vertAlign val="baseline"/>
        <color theme="1" tint="0.249977111117893"/>
        <name val="Lucida Sans"/>
        <scheme val="minor"/>
      </font>
    </dxf>
    <dxf>
      <font>
        <b val="0"/>
        <i val="0"/>
        <strike val="0"/>
        <condense val="0"/>
        <extend val="0"/>
        <outline val="0"/>
        <shadow val="0"/>
        <u val="none"/>
        <vertAlign val="baseline"/>
        <sz val="11"/>
        <color theme="1" tint="0.249977111117893"/>
        <name val="Lucida Sans"/>
        <scheme val="minor"/>
      </font>
      <numFmt numFmtId="11" formatCode="#,##0.00\ &quot;€&quot;;\-#,##0.00\ &quot;€&quot;"/>
      <alignment horizontal="right" vertical="center" textRotation="0" wrapText="0" indent="1" justifyLastLine="0" shrinkToFit="0" readingOrder="0"/>
    </dxf>
    <dxf>
      <font>
        <strike val="0"/>
        <outline val="0"/>
        <shadow val="0"/>
        <u val="none"/>
        <vertAlign val="baseline"/>
        <color theme="1" tint="0.249977111117893"/>
        <name val="Lucida Sans"/>
        <scheme val="minor"/>
      </font>
      <numFmt numFmtId="11" formatCode="#,##0.00\ &quot;€&quot;;\-#,##0.00\ &quot;€&quot;"/>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0.00\ &quot;€&quot;;\-#,##0.00\ &quot;€&quot;"/>
      <alignment horizontal="right" vertical="center" textRotation="0" wrapText="0" indent="1" justifyLastLine="0" shrinkToFit="0" readingOrder="0"/>
    </dxf>
    <dxf>
      <font>
        <strike val="0"/>
        <outline val="0"/>
        <shadow val="0"/>
        <u val="none"/>
        <vertAlign val="baseline"/>
        <color theme="1" tint="0.249977111117893"/>
        <name val="Lucida Sans"/>
        <scheme val="minor"/>
      </font>
      <numFmt numFmtId="11" formatCode="#,##0.00\ &quot;€&quot;;\-#,##0.00\ &quot;€&quot;"/>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8" formatCode="_)@"/>
      <alignment horizontal="general" vertical="center" textRotation="0" wrapText="0" indent="0" justifyLastLine="0" shrinkToFit="0" readingOrder="0"/>
    </dxf>
    <dxf>
      <font>
        <strike val="0"/>
        <outline val="0"/>
        <shadow val="0"/>
        <u val="none"/>
        <vertAlign val="baseline"/>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color theme="1" tint="0.249977111117893"/>
        <name val="Lucida Sans"/>
        <scheme val="minor"/>
      </font>
    </dxf>
    <dxf>
      <font>
        <b val="0"/>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numFmt numFmtId="11" formatCode="#,##0.00\ &quot;€&quot;;\-#,##0.00\ &quot;€&quot;"/>
      <alignment horizontal="right" vertical="center" textRotation="0" wrapText="1" indent="1" justifyLastLine="0" shrinkToFit="0" readingOrder="0"/>
    </dxf>
    <dxf>
      <font>
        <strike val="0"/>
        <outline val="0"/>
        <shadow val="0"/>
        <u val="none"/>
        <vertAlign val="baseline"/>
        <sz val="10"/>
        <color theme="1" tint="0.249977111117893"/>
        <name val="Lucida Sans"/>
        <scheme val="minor"/>
      </font>
      <numFmt numFmtId="11" formatCode="#,##0.00\ &quot;€&quot;;\-#,##0.00\ &quot;€&quo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0.00\ &quot;€&quot;;\-#,##0.00\ &quot;€&quot;"/>
      <alignment horizontal="right" vertical="center" textRotation="0" wrapText="1" indent="1" justifyLastLine="0" shrinkToFit="0" readingOrder="0"/>
    </dxf>
    <dxf>
      <font>
        <strike val="0"/>
        <outline val="0"/>
        <shadow val="0"/>
        <u val="none"/>
        <vertAlign val="baseline"/>
        <sz val="10"/>
        <color theme="1" tint="0.249977111117893"/>
        <name val="Lucida Sans"/>
        <scheme val="minor"/>
      </font>
      <numFmt numFmtId="11" formatCode="#,##0.00\ &quot;€&quot;;\-#,##0.00\ &quot;€&quo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0.00\ &quot;€&quot;;\-#,##0.00\ &quot;€&quot;"/>
      <alignment horizontal="right" vertical="center" textRotation="0" wrapText="1" indent="1" justifyLastLine="0" shrinkToFit="0" readingOrder="0"/>
    </dxf>
    <dxf>
      <font>
        <strike val="0"/>
        <outline val="0"/>
        <shadow val="0"/>
        <u val="none"/>
        <vertAlign val="baseline"/>
        <sz val="10"/>
        <color theme="1" tint="0.249977111117893"/>
        <name val="Lucida Sans"/>
        <scheme val="minor"/>
      </font>
      <numFmt numFmtId="11" formatCode="#,##0.00\ &quot;€&quot;;\-#,##0.00\ &quot;€&quo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0.00\ &quot;€&quot;;\-#,##0.00\ &quot;€&quot;"/>
      <alignment horizontal="right" vertical="center" textRotation="0" wrapText="1" indent="1" justifyLastLine="0" shrinkToFit="0" readingOrder="0"/>
    </dxf>
    <dxf>
      <font>
        <strike val="0"/>
        <outline val="0"/>
        <shadow val="0"/>
        <u val="none"/>
        <vertAlign val="baseline"/>
        <sz val="10"/>
        <color theme="1" tint="0.249977111117893"/>
        <name val="Lucida Sans"/>
        <scheme val="minor"/>
      </font>
      <numFmt numFmtId="11" formatCode="#,##0.00\ &quot;€&quot;;\-#,##0.00\ &quot;€&quo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0.00\ &quot;€&quot;;\-#,##0.00\ &quot;€&quot;"/>
      <alignment horizontal="right" vertical="center" textRotation="0" wrapText="1" indent="1" justifyLastLine="0" shrinkToFit="0" readingOrder="0"/>
    </dxf>
    <dxf>
      <font>
        <strike val="0"/>
        <outline val="0"/>
        <shadow val="0"/>
        <u val="none"/>
        <vertAlign val="baseline"/>
        <sz val="10"/>
        <color theme="1" tint="0.249977111117893"/>
        <name val="Lucida Sans"/>
        <scheme val="minor"/>
      </font>
      <numFmt numFmtId="11" formatCode="#,##0.00\ &quot;€&quot;;\-#,##0.00\ &quot;€&quo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69" formatCode="#,##0.00\ &quot;$&quot;"/>
    </dxf>
    <dxf>
      <font>
        <strike val="0"/>
        <outline val="0"/>
        <shadow val="0"/>
        <u val="none"/>
        <vertAlign val="baseline"/>
        <sz val="10"/>
        <color theme="1" tint="0.249977111117893"/>
        <name val="Lucida Sans"/>
        <scheme val="minor"/>
      </font>
    </dxf>
    <dxf>
      <font>
        <b val="0"/>
        <i val="0"/>
        <strike val="0"/>
        <condense val="0"/>
        <extend val="0"/>
        <outline val="0"/>
        <shadow val="0"/>
        <u val="none"/>
        <vertAlign val="baseline"/>
        <sz val="11"/>
        <color theme="1" tint="0.249977111117893"/>
        <name val="Lucida Sans"/>
        <scheme val="minor"/>
      </font>
      <numFmt numFmtId="168" formatCode="_)@"/>
    </dxf>
    <dxf>
      <font>
        <strike val="0"/>
        <outline val="0"/>
        <shadow val="0"/>
        <u val="none"/>
        <vertAlign val="baseline"/>
        <sz val="10"/>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color theme="1" tint="0.249977111117893"/>
        <name val="Lucida Sans"/>
        <scheme val="minor"/>
      </font>
    </dxf>
    <dxf>
      <border>
        <bottom style="medium">
          <color theme="3" tint="0.24994659260841701"/>
        </bottom>
      </border>
    </dxf>
    <dxf>
      <font>
        <b val="0"/>
        <strike val="0"/>
        <outline val="0"/>
        <shadow val="0"/>
        <u val="none"/>
        <vertAlign val="baseline"/>
        <sz val="14"/>
        <color theme="1" tint="0.249977111117893"/>
        <name val="Cambria"/>
        <scheme val="major"/>
      </font>
      <alignment horizontal="general" vertical="center" textRotation="0" indent="0" justifyLastLine="0" shrinkToFit="0" readingOrder="0"/>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ont>
        <b val="0"/>
        <i val="0"/>
        <color theme="3" tint="0.24994659260841701"/>
      </font>
      <fill>
        <patternFill>
          <bgColor theme="5" tint="0.79998168889431442"/>
        </patternFill>
      </fill>
      <border diagonalUp="0" diagonalDown="0">
        <left/>
        <right/>
        <top/>
        <bottom/>
        <vertical/>
        <horizontal/>
      </border>
    </dxf>
    <dxf>
      <font>
        <b val="0"/>
        <i val="0"/>
        <color theme="3" tint="0.24994659260841701"/>
      </font>
      <fill>
        <patternFill>
          <bgColor theme="0"/>
        </patternFill>
      </fill>
      <border diagonalUp="0" diagonalDown="0">
        <left/>
        <right/>
        <top/>
        <bottom/>
        <vertical/>
        <horizontal/>
      </border>
    </dxf>
    <dxf>
      <font>
        <b val="0"/>
        <i val="0"/>
        <color theme="3" tint="0.24994659260841701"/>
      </font>
      <fill>
        <patternFill>
          <bgColor theme="3" tint="0.89996032593768116"/>
        </patternFill>
      </fill>
      <border diagonalUp="0" diagonalDown="0">
        <left/>
        <right/>
        <top style="medium">
          <color theme="3" tint="0.24994659260841701"/>
        </top>
        <bottom/>
        <vertical/>
        <horizontal/>
      </border>
    </dxf>
    <dxf>
      <font>
        <b val="0"/>
        <i val="0"/>
        <color theme="3" tint="0.24994659260841701"/>
      </font>
      <fill>
        <patternFill patternType="solid">
          <fgColor theme="7"/>
          <bgColor theme="3" tint="0.89996032593768116"/>
        </patternFill>
      </fill>
      <border diagonalUp="0" diagonalDown="0">
        <left/>
        <right/>
        <top/>
        <bottom style="medium">
          <color theme="3" tint="0.24994659260841701"/>
        </bottom>
        <vertical/>
        <horizontal/>
      </border>
    </dxf>
    <dxf>
      <font>
        <b val="0"/>
        <i val="0"/>
        <color theme="3" tint="0.24994659260841701"/>
      </font>
      <fill>
        <patternFill>
          <bgColor theme="3" tint="0.89996032593768116"/>
        </patternFill>
      </fill>
      <border diagonalUp="0" diagonalDown="0">
        <left/>
        <right/>
        <top/>
        <bottom/>
        <vertical/>
        <horizontal/>
      </border>
    </dxf>
    <dxf>
      <fill>
        <patternFill>
          <bgColor theme="0" tint="-4.9989318521683403E-2"/>
        </patternFill>
      </fill>
    </dxf>
    <dxf>
      <font>
        <b val="0"/>
        <i val="0"/>
        <color theme="3" tint="0.24994659260841701"/>
      </font>
      <fill>
        <patternFill>
          <bgColor theme="0"/>
        </patternFill>
      </fill>
      <border diagonalUp="0" diagonalDown="0">
        <left/>
        <right style="dashed">
          <color theme="3" tint="0.24994659260841701"/>
        </right>
        <top/>
        <bottom/>
        <vertical style="dashed">
          <color theme="3" tint="0.24994659260841701"/>
        </vertical>
        <horizontal/>
      </border>
    </dxf>
    <dxf>
      <font>
        <b val="0"/>
        <i val="0"/>
        <color theme="3" tint="0.24994659260841701"/>
      </font>
      <fill>
        <patternFill>
          <bgColor theme="0"/>
        </patternFill>
      </fill>
      <border diagonalUp="0" diagonalDown="0">
        <left/>
        <right/>
        <top style="medium">
          <color theme="3" tint="0.24994659260841701"/>
        </top>
        <bottom/>
        <vertical/>
        <horizontal/>
      </border>
    </dxf>
    <dxf>
      <font>
        <b val="0"/>
        <i val="0"/>
        <color theme="3" tint="0.24994659260841701"/>
      </font>
      <fill>
        <patternFill patternType="solid">
          <fgColor indexed="64"/>
          <bgColor theme="2"/>
        </patternFill>
      </fill>
      <border diagonalUp="0" diagonalDown="0">
        <left/>
        <right/>
        <top/>
        <bottom style="medium">
          <color theme="3" tint="0.24994659260841701"/>
        </bottom>
        <vertical/>
        <horizontal/>
      </border>
    </dxf>
    <dxf>
      <font>
        <b val="0"/>
        <i val="0"/>
        <color theme="3" tint="0.24994659260841701"/>
      </font>
      <border diagonalUp="0" diagonalDown="0">
        <left/>
        <right style="dashed">
          <color theme="3" tint="0.24994659260841701"/>
        </right>
        <top/>
        <bottom/>
        <vertical style="dashed">
          <color theme="3" tint="0.24994659260841701"/>
        </vertical>
        <horizontal/>
      </border>
    </dxf>
    <dxf>
      <fill>
        <patternFill>
          <bgColor theme="2"/>
        </patternFill>
      </fill>
    </dxf>
    <dxf>
      <font>
        <b val="0"/>
        <i val="0"/>
        <color theme="3" tint="9.9948118533890809E-2"/>
      </font>
      <fill>
        <patternFill>
          <bgColor theme="0"/>
        </patternFill>
      </fill>
      <border diagonalUp="0" diagonalDown="0">
        <left/>
        <right/>
        <top/>
        <bottom/>
        <vertical/>
        <horizontal/>
      </border>
    </dxf>
    <dxf>
      <font>
        <b val="0"/>
        <i val="0"/>
        <color theme="3" tint="9.9917600024414813E-2"/>
      </font>
      <fill>
        <patternFill>
          <bgColor theme="0"/>
        </patternFill>
      </fill>
      <border diagonalUp="0" diagonalDown="0">
        <left/>
        <right/>
        <top style="medium">
          <color theme="3" tint="0.24994659260841701"/>
        </top>
        <bottom/>
        <vertical/>
        <horizontal/>
      </border>
    </dxf>
    <dxf>
      <font>
        <b val="0"/>
        <i val="0"/>
        <color theme="3" tint="9.9917600024414813E-2"/>
      </font>
      <fill>
        <patternFill patternType="solid">
          <fgColor indexed="64"/>
          <bgColor theme="2"/>
        </patternFill>
      </fill>
      <border diagonalUp="0" diagonalDown="0">
        <left/>
        <right/>
        <top/>
        <bottom style="medium">
          <color theme="3" tint="0.24994659260841701"/>
        </bottom>
        <vertical/>
        <horizontal/>
      </border>
    </dxf>
    <dxf>
      <font>
        <b val="0"/>
        <i val="0"/>
        <color theme="3" tint="9.9948118533890809E-2"/>
      </font>
      <fill>
        <patternFill patternType="solid">
          <bgColor theme="0"/>
        </patternFill>
      </fill>
      <border diagonalUp="0" diagonalDown="0">
        <left/>
        <right/>
        <top/>
        <bottom/>
        <vertical/>
        <horizontal/>
      </border>
    </dxf>
  </dxfs>
  <tableStyles count="3" defaultPivotStyle="PivotStyleLight15">
    <tableStyle name="Récapitulatif quotidien" pivot="0" count="5">
      <tableStyleElement type="wholeTable" dxfId="55"/>
      <tableStyleElement type="headerRow" dxfId="54"/>
      <tableStyleElement type="totalRow" dxfId="53"/>
      <tableStyleElement type="firstRowStripe" dxfId="52"/>
      <tableStyleElement type="secondRowStripe" dxfId="51"/>
    </tableStyle>
    <tableStyle name="Flux de trésorerie mensuel" pivot="0" count="5">
      <tableStyleElement type="wholeTable" dxfId="50"/>
      <tableStyleElement type="headerRow" dxfId="49"/>
      <tableStyleElement type="totalRow" dxfId="48"/>
      <tableStyleElement type="firstRowStripe" dxfId="47"/>
      <tableStyleElement type="secondRowStripe" dxfId="46"/>
    </tableStyle>
    <tableStyle name="Tableau des flux de trésorerie personnels" pivot="0" count="9">
      <tableStyleElement type="wholeTable" dxfId="45"/>
      <tableStyleElement type="headerRow" dxfId="44"/>
      <tableStyleElement type="totalRow" dxfId="43"/>
      <tableStyleElement type="firstColumn" dxfId="42"/>
      <tableStyleElement type="lastColumn" dxfId="41"/>
      <tableStyleElement type="firstHeaderCell" dxfId="40"/>
      <tableStyleElement type="lastHeaderCell" dxfId="39"/>
      <tableStyleElement type="firstTotalCell" dxfId="38"/>
      <tableStyleElement type="lastTotalCell" dxfId="3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57149</xdr:rowOff>
    </xdr:from>
    <xdr:to>
      <xdr:col>14</xdr:col>
      <xdr:colOff>9525</xdr:colOff>
      <xdr:row>58</xdr:row>
      <xdr:rowOff>142874</xdr:rowOff>
    </xdr:to>
    <xdr:sp macro="" textlink="">
      <xdr:nvSpPr>
        <xdr:cNvPr id="4" name="ZoneTexte 3">
          <a:extLst>
            <a:ext uri="{FF2B5EF4-FFF2-40B4-BE49-F238E27FC236}">
              <a16:creationId xmlns:a16="http://schemas.microsoft.com/office/drawing/2014/main" xmlns="" id="{584DBA4D-4867-47BF-8E04-7C90DFF8E546}"/>
            </a:ext>
          </a:extLst>
        </xdr:cNvPr>
        <xdr:cNvSpPr txBox="1"/>
      </xdr:nvSpPr>
      <xdr:spPr>
        <a:xfrm>
          <a:off x="0" y="57149"/>
          <a:ext cx="7286625" cy="10250805"/>
        </a:xfrm>
        <a:prstGeom prst="rect">
          <a:avLst/>
        </a:prstGeom>
        <a:blipFill>
          <a:blip xmlns:r="http://schemas.openxmlformats.org/officeDocument/2006/relationships" r:embed="rId1"/>
          <a:tile tx="0" ty="0" sx="100000" sy="100000" flip="none" algn="tl"/>
        </a:blip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i="0" u="none" strike="noStrike">
              <a:solidFill>
                <a:schemeClr val="dk1"/>
              </a:solidFill>
              <a:effectLst/>
              <a:latin typeface="+mn-lt"/>
              <a:ea typeface="+mn-ea"/>
              <a:cs typeface="+mn-cs"/>
            </a:rPr>
            <a:t>     </a:t>
          </a:r>
          <a:r>
            <a:rPr lang="fr-FR" sz="1200" b="0" i="0" u="none" strike="noStrike" baseline="0">
              <a:solidFill>
                <a:schemeClr val="dk1"/>
              </a:solidFill>
              <a:effectLst/>
              <a:latin typeface="+mn-lt"/>
              <a:ea typeface="+mn-ea"/>
              <a:cs typeface="+mn-cs"/>
            </a:rPr>
            <a:t>                          </a:t>
          </a:r>
          <a:r>
            <a:rPr lang="fr-FR" sz="1200" b="1" i="0" u="none" strike="noStrike" baseline="0">
              <a:solidFill>
                <a:sysClr val="windowText" lastClr="000000"/>
              </a:solidFill>
              <a:effectLst/>
              <a:latin typeface="+mn-lt"/>
              <a:ea typeface="+mn-ea"/>
              <a:cs typeface="+mn-cs"/>
            </a:rPr>
            <a:t>VALTORETAINE DE RENCONTRES  INTERCULTURELLES OCCITANES, ORIENTALES &amp; EUROPEENNES</a:t>
          </a:r>
        </a:p>
        <a:p>
          <a:pPr algn="ctr"/>
          <a:r>
            <a:rPr lang="fr-FR" sz="1000" b="1" i="0" u="none" strike="noStrike" baseline="0">
              <a:solidFill>
                <a:sysClr val="windowText" lastClr="000000"/>
              </a:solidFill>
              <a:effectLst/>
              <a:latin typeface="+mn-lt"/>
              <a:ea typeface="+mn-ea"/>
              <a:cs typeface="+mn-cs"/>
            </a:rPr>
            <a:t>(Association Loi 1901)</a:t>
          </a:r>
        </a:p>
        <a:p>
          <a:endParaRPr lang="fr-FR" sz="1200" b="1" i="0" u="sng" strike="noStrike">
            <a:solidFill>
              <a:sysClr val="windowText" lastClr="000000"/>
            </a:solidFill>
            <a:effectLst/>
            <a:latin typeface="+mn-lt"/>
            <a:ea typeface="+mn-ea"/>
            <a:cs typeface="+mn-cs"/>
          </a:endParaRPr>
        </a:p>
        <a:p>
          <a:r>
            <a:rPr lang="fr-FR" sz="1200" b="1" i="0" u="none" strike="noStrike">
              <a:solidFill>
                <a:sysClr val="windowText" lastClr="000000"/>
              </a:solidFill>
              <a:effectLst/>
              <a:latin typeface="+mn-lt"/>
              <a:ea typeface="+mn-ea"/>
              <a:cs typeface="+mn-cs"/>
            </a:rPr>
            <a:t>                                             </a:t>
          </a:r>
          <a:r>
            <a:rPr lang="fr-FR" sz="1200" b="1" i="0" u="sng" strike="noStrike">
              <a:solidFill>
                <a:sysClr val="windowText" lastClr="000000"/>
              </a:solidFill>
              <a:effectLst/>
              <a:latin typeface="+mn-lt"/>
              <a:ea typeface="+mn-ea"/>
              <a:cs typeface="+mn-cs"/>
            </a:rPr>
            <a:t>L'histoire d'une</a:t>
          </a:r>
          <a:r>
            <a:rPr lang="fr-FR" sz="1200" b="1" i="0" u="sng" strike="noStrike" baseline="0">
              <a:solidFill>
                <a:sysClr val="windowText" lastClr="000000"/>
              </a:solidFill>
              <a:effectLst/>
              <a:latin typeface="+mn-lt"/>
              <a:ea typeface="+mn-ea"/>
              <a:cs typeface="+mn-cs"/>
            </a:rPr>
            <a:t> </a:t>
          </a:r>
          <a:r>
            <a:rPr lang="fr-FR" sz="1200" b="1" i="0" u="sng" strike="noStrike">
              <a:solidFill>
                <a:sysClr val="windowText" lastClr="000000"/>
              </a:solidFill>
              <a:effectLst/>
              <a:latin typeface="+mn-lt"/>
              <a:ea typeface="+mn-ea"/>
              <a:cs typeface="+mn-cs"/>
            </a:rPr>
            <a:t>équipe plurielle</a:t>
          </a:r>
        </a:p>
        <a:p>
          <a:endParaRPr lang="fr-FR" sz="1400" b="0" i="0" u="none" strike="noStrike">
            <a:solidFill>
              <a:schemeClr val="dk1"/>
            </a:solidFill>
            <a:effectLst/>
            <a:latin typeface="+mj-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b="0" i="0" u="none" strike="noStrike">
              <a:solidFill>
                <a:sysClr val="windowText" lastClr="000000"/>
              </a:solidFill>
              <a:effectLst/>
              <a:latin typeface="+mn-lt"/>
              <a:ea typeface="+mn-ea"/>
              <a:cs typeface="+mn-cs"/>
            </a:rPr>
            <a:t>Depuis de nombreuses années, je suis un collectionneur passionné de tapis d'Art Sacré anciens noués par des petites mains anonymes. J'ai souhaité rendre ma collection accessible à tous, afin de montrer que l'Art est beau partout, digne de respect dans toutes les confessions</a:t>
          </a:r>
          <a:r>
            <a:rPr lang="fr-FR" sz="1100" b="0" i="0" u="none" strike="noStrike" baseline="0">
              <a:solidFill>
                <a:sysClr val="windowText" lastClr="000000"/>
              </a:solidFill>
              <a:effectLst/>
              <a:latin typeface="+mn-lt"/>
              <a:ea typeface="+mn-ea"/>
              <a:cs typeface="+mn-cs"/>
            </a:rPr>
            <a:t> et populations.</a:t>
          </a:r>
          <a:r>
            <a:rPr lang="fr-FR" sz="1100" b="0" i="0" u="none" strike="noStrike">
              <a:solidFill>
                <a:sysClr val="windowText" lastClr="000000"/>
              </a:solidFill>
              <a:effectLst/>
              <a:latin typeface="+mn-lt"/>
              <a:ea typeface="+mn-ea"/>
              <a:cs typeface="+mn-cs"/>
            </a:rPr>
            <a:t> </a:t>
          </a:r>
          <a:r>
            <a:rPr lang="fr-FR" sz="1100" b="0" i="0">
              <a:solidFill>
                <a:schemeClr val="dk1"/>
              </a:solidFill>
              <a:effectLst/>
              <a:latin typeface="+mn-lt"/>
              <a:ea typeface="+mn-ea"/>
              <a:cs typeface="+mn-cs"/>
            </a:rPr>
            <a:t>Ces tapis sont de véritables œuvres d'art ancestrales, appartenant à l'humanité. Ils ne doivent pas rester</a:t>
          </a:r>
          <a:r>
            <a:rPr lang="fr-FR" sz="1100" b="0" i="0" baseline="0">
              <a:solidFill>
                <a:schemeClr val="dk1"/>
              </a:solidFill>
              <a:effectLst/>
              <a:latin typeface="+mn-lt"/>
              <a:ea typeface="+mn-ea"/>
              <a:cs typeface="+mn-cs"/>
            </a:rPr>
            <a:t> cachés.</a:t>
          </a:r>
          <a:r>
            <a:rPr lang="fr-FR" sz="1100" b="0" i="0">
              <a:solidFill>
                <a:schemeClr val="dk1"/>
              </a:solidFill>
              <a:effectLst/>
              <a:latin typeface="+mn-lt"/>
              <a:ea typeface="+mn-ea"/>
              <a:cs typeface="+mn-cs"/>
            </a:rPr>
            <a:t> </a:t>
          </a:r>
          <a:endParaRPr lang="fr-FR" sz="1100" b="0" i="0" u="none" strike="noStrike">
            <a:solidFill>
              <a:sysClr val="windowText" lastClr="000000"/>
            </a:solidFill>
            <a:effectLst/>
            <a:latin typeface="+mn-lt"/>
            <a:ea typeface="+mn-ea"/>
            <a:cs typeface="+mn-cs"/>
          </a:endParaRPr>
        </a:p>
        <a:p>
          <a:endParaRPr lang="fr-FR" sz="1100" b="0" i="0" u="none" strike="noStrike">
            <a:solidFill>
              <a:sysClr val="windowText" lastClr="000000"/>
            </a:solidFill>
            <a:effectLst/>
            <a:latin typeface="+mn-lt"/>
            <a:ea typeface="+mn-ea"/>
            <a:cs typeface="+mn-cs"/>
          </a:endParaRPr>
        </a:p>
        <a:p>
          <a:r>
            <a:rPr lang="fr-FR" sz="1100" b="1" i="0" u="none" strike="noStrike">
              <a:solidFill>
                <a:sysClr val="windowText" lastClr="000000"/>
              </a:solidFill>
              <a:effectLst/>
              <a:latin typeface="+mn-lt"/>
              <a:ea typeface="+mn-ea"/>
              <a:cs typeface="+mn-cs"/>
            </a:rPr>
            <a:t>C'est ainsi que l'association Valtoretaine81 est née le 29 mai 2021, soutenue par</a:t>
          </a:r>
          <a:r>
            <a:rPr lang="fr-FR" sz="1100" b="1" i="0" u="none" strike="noStrike" baseline="0">
              <a:solidFill>
                <a:sysClr val="windowText" lastClr="000000"/>
              </a:solidFill>
              <a:effectLst/>
              <a:latin typeface="+mn-lt"/>
              <a:ea typeface="+mn-ea"/>
              <a:cs typeface="+mn-cs"/>
            </a:rPr>
            <a:t> un noyau de passionné(e)s, dont les élus de Valtoret, </a:t>
          </a:r>
          <a:r>
            <a:rPr lang="fr-FR" sz="1100" b="1" i="0" u="none" strike="noStrike">
              <a:solidFill>
                <a:sysClr val="windowText" lastClr="000000"/>
              </a:solidFill>
              <a:effectLst/>
              <a:latin typeface="+mn-lt"/>
              <a:ea typeface="+mn-ea"/>
              <a:cs typeface="+mn-cs"/>
            </a:rPr>
            <a:t>ayant une même envie de</a:t>
          </a:r>
          <a:r>
            <a:rPr lang="fr-FR" sz="1100" b="1" i="0" u="none" strike="noStrike" baseline="0">
              <a:solidFill>
                <a:sysClr val="windowText" lastClr="000000"/>
              </a:solidFill>
              <a:effectLst/>
              <a:latin typeface="+mn-lt"/>
              <a:ea typeface="+mn-ea"/>
              <a:cs typeface="+mn-cs"/>
            </a:rPr>
            <a:t> partage. </a:t>
          </a:r>
        </a:p>
        <a:p>
          <a:endParaRPr lang="fr-FR" sz="1100" b="0" i="0" u="none" strike="noStrike" baseline="0">
            <a:solidFill>
              <a:srgbClr val="FF0000"/>
            </a:solidFill>
            <a:effectLst/>
            <a:latin typeface="+mn-lt"/>
            <a:ea typeface="+mn-ea"/>
            <a:cs typeface="+mn-cs"/>
          </a:endParaRPr>
        </a:p>
        <a:p>
          <a:r>
            <a:rPr lang="fr-FR" sz="1100" b="0" i="0" u="sng" strike="noStrike" baseline="0">
              <a:solidFill>
                <a:sysClr val="windowText" lastClr="000000"/>
              </a:solidFill>
              <a:effectLst/>
              <a:latin typeface="+mn-lt"/>
              <a:ea typeface="+mn-ea"/>
              <a:cs typeface="+mn-cs"/>
            </a:rPr>
            <a:t>Ce projet innovant a pour missions </a:t>
          </a:r>
          <a:r>
            <a:rPr lang="fr-FR" sz="1100" b="0" i="0" u="none" strike="noStrike" baseline="0">
              <a:solidFill>
                <a:sysClr val="windowText" lastClr="000000"/>
              </a:solidFill>
              <a:effectLst/>
              <a:latin typeface="+mn-lt"/>
              <a:ea typeface="+mn-ea"/>
              <a:cs typeface="+mn-cs"/>
            </a:rPr>
            <a:t>:</a:t>
          </a:r>
        </a:p>
        <a:p>
          <a:endParaRPr lang="fr-FR" sz="1100" b="0" i="0" u="none" strike="noStrike">
            <a:solidFill>
              <a:schemeClr val="bg2">
                <a:lumMod val="25000"/>
              </a:schemeClr>
            </a:solidFill>
            <a:effectLst/>
            <a:latin typeface="+mn-lt"/>
            <a:ea typeface="+mn-ea"/>
            <a:cs typeface="+mn-cs"/>
          </a:endParaRPr>
        </a:p>
        <a:p>
          <a:r>
            <a:rPr lang="fr-FR" sz="1100" b="0" i="0" u="none" strike="noStrike">
              <a:solidFill>
                <a:sysClr val="windowText" lastClr="000000"/>
              </a:solidFill>
              <a:effectLst/>
              <a:latin typeface="+mn-lt"/>
              <a:ea typeface="+mn-ea"/>
              <a:cs typeface="+mn-cs"/>
              <a:sym typeface="Wingdings 3" panose="05040102010807070707" pitchFamily="18" charset="2"/>
            </a:rPr>
            <a:t> </a:t>
          </a:r>
          <a:r>
            <a:rPr lang="fr-FR" sz="1100" b="0" i="0" u="none" strike="noStrike">
              <a:solidFill>
                <a:sysClr val="windowText" lastClr="000000"/>
              </a:solidFill>
              <a:effectLst/>
              <a:latin typeface="+mn-lt"/>
              <a:ea typeface="+mn-ea"/>
              <a:cs typeface="+mn-cs"/>
            </a:rPr>
            <a:t>porter la création du musée de L'UNIVERSALITE DU TAPIS D'ART SACRE qui abritera une thématique unique dans le but de sensibiliser tout public à</a:t>
          </a:r>
          <a:r>
            <a:rPr lang="fr-FR" sz="1100" b="0" i="0" u="none" strike="noStrike" baseline="0">
              <a:solidFill>
                <a:sysClr val="windowText" lastClr="000000"/>
              </a:solidFill>
              <a:effectLst/>
              <a:latin typeface="+mn-lt"/>
              <a:ea typeface="+mn-ea"/>
              <a:cs typeface="+mn-cs"/>
            </a:rPr>
            <a:t> cet art méconnu, dans un esprit de partage des diversités culturelles, de laïcité, de tolérance pour le </a:t>
          </a:r>
          <a:r>
            <a:rPr lang="fr-FR" sz="1100" b="1" i="0" u="none" strike="noStrike" baseline="0">
              <a:solidFill>
                <a:sysClr val="windowText" lastClr="000000"/>
              </a:solidFill>
              <a:effectLst/>
              <a:latin typeface="+mn-lt"/>
              <a:ea typeface="+mn-ea"/>
              <a:cs typeface="+mn-cs"/>
            </a:rPr>
            <a:t>bien vivre ensemble</a:t>
          </a:r>
          <a:r>
            <a:rPr lang="fr-FR" sz="1100" b="0" i="0" u="none" strike="noStrike" baseline="0">
              <a:solidFill>
                <a:sysClr val="windowText" lastClr="000000"/>
              </a:solidFill>
              <a:effectLst/>
              <a:latin typeface="+mn-lt"/>
              <a:ea typeface="+mn-ea"/>
              <a:cs typeface="+mn-cs"/>
            </a:rPr>
            <a:t>. </a:t>
          </a:r>
          <a:r>
            <a:rPr lang="fr-FR" sz="1100" b="0" i="0" u="none" strike="noStrike">
              <a:solidFill>
                <a:sysClr val="windowText" lastClr="000000"/>
              </a:solidFill>
              <a:effectLst/>
              <a:latin typeface="+mn-lt"/>
              <a:ea typeface="+mn-ea"/>
              <a:cs typeface="+mn-cs"/>
            </a:rPr>
            <a:t>    </a:t>
          </a:r>
        </a:p>
        <a:p>
          <a:r>
            <a:rPr lang="fr-FR" sz="1100" b="0" i="0" u="none" strike="noStrike">
              <a:solidFill>
                <a:sysClr val="windowText" lastClr="000000"/>
              </a:solidFill>
              <a:effectLst/>
              <a:latin typeface="+mn-lt"/>
              <a:ea typeface="+mn-ea"/>
              <a:cs typeface="+mn-cs"/>
            </a:rPr>
            <a:t>                                                                                                                                                                                            </a:t>
          </a:r>
        </a:p>
        <a:p>
          <a:r>
            <a:rPr lang="fr-FR" sz="1100" b="0" i="0">
              <a:solidFill>
                <a:sysClr val="windowText" lastClr="000000"/>
              </a:solidFill>
              <a:effectLst/>
              <a:latin typeface="+mn-lt"/>
              <a:ea typeface="+mn-ea"/>
              <a:cs typeface="+mn-cs"/>
              <a:sym typeface="Wingdings 3" panose="05040102010807070707" pitchFamily="18" charset="2"/>
            </a:rPr>
            <a:t></a:t>
          </a:r>
          <a:r>
            <a:rPr lang="fr-FR" sz="1100" b="0" i="0" baseline="0">
              <a:solidFill>
                <a:sysClr val="windowText" lastClr="000000"/>
              </a:solidFill>
              <a:effectLst/>
              <a:latin typeface="+mn-lt"/>
              <a:ea typeface="+mn-ea"/>
              <a:cs typeface="+mn-cs"/>
              <a:sym typeface="Wingdings 3" panose="05040102010807070707" pitchFamily="18" charset="2"/>
            </a:rPr>
            <a:t> </a:t>
          </a:r>
          <a:r>
            <a:rPr lang="fr-FR" sz="1100" b="0" i="0" u="none" strike="noStrike">
              <a:solidFill>
                <a:sysClr val="windowText" lastClr="000000"/>
              </a:solidFill>
              <a:effectLst/>
              <a:latin typeface="+mn-lt"/>
              <a:ea typeface="+mn-ea"/>
              <a:cs typeface="+mn-cs"/>
            </a:rPr>
            <a:t>proposer et</a:t>
          </a:r>
          <a:r>
            <a:rPr lang="fr-FR" sz="1100" b="0" i="0" u="none" strike="noStrike" baseline="0">
              <a:solidFill>
                <a:sysClr val="windowText" lastClr="000000"/>
              </a:solidFill>
              <a:effectLst/>
              <a:latin typeface="+mn-lt"/>
              <a:ea typeface="+mn-ea"/>
              <a:cs typeface="+mn-cs"/>
            </a:rPr>
            <a:t> </a:t>
          </a:r>
          <a:r>
            <a:rPr lang="fr-FR" sz="1100" b="0" i="0" u="none" strike="noStrike">
              <a:solidFill>
                <a:sysClr val="windowText" lastClr="000000"/>
              </a:solidFill>
              <a:effectLst/>
              <a:latin typeface="+mn-lt"/>
              <a:ea typeface="+mn-ea"/>
              <a:cs typeface="+mn-cs"/>
            </a:rPr>
            <a:t>organiser des programmes de rencontres participatives et artistiques dans</a:t>
          </a:r>
          <a:r>
            <a:rPr lang="fr-FR" sz="1100" b="0" i="0" u="none" strike="noStrike" baseline="0">
              <a:solidFill>
                <a:sysClr val="windowText" lastClr="000000"/>
              </a:solidFill>
              <a:effectLst/>
              <a:latin typeface="+mn-lt"/>
              <a:ea typeface="+mn-ea"/>
              <a:cs typeface="+mn-cs"/>
            </a:rPr>
            <a:t> le but de créer une </a:t>
          </a:r>
          <a:r>
            <a:rPr lang="fr-FR" sz="1100" b="1" i="0" u="none" strike="noStrike" baseline="0">
              <a:solidFill>
                <a:sysClr val="windowText" lastClr="000000"/>
              </a:solidFill>
              <a:effectLst/>
              <a:latin typeface="+mn-lt"/>
              <a:ea typeface="+mn-ea"/>
              <a:cs typeface="+mn-cs"/>
            </a:rPr>
            <a:t>cohésion sociale </a:t>
          </a:r>
          <a:r>
            <a:rPr lang="fr-FR" sz="1100" b="0" i="0" u="none" strike="noStrike" baseline="0">
              <a:solidFill>
                <a:sysClr val="windowText" lastClr="000000"/>
              </a:solidFill>
              <a:effectLst/>
              <a:latin typeface="+mn-lt"/>
              <a:ea typeface="+mn-ea"/>
              <a:cs typeface="+mn-cs"/>
            </a:rPr>
            <a:t>par le biais  d'</a:t>
          </a:r>
          <a:r>
            <a:rPr lang="fr-FR" sz="1100" b="1" i="0" u="none" strike="noStrike" baseline="0">
              <a:solidFill>
                <a:sysClr val="windowText" lastClr="000000"/>
              </a:solidFill>
              <a:effectLst/>
              <a:latin typeface="+mn-lt"/>
              <a:ea typeface="+mn-ea"/>
              <a:cs typeface="+mn-cs"/>
            </a:rPr>
            <a:t>échanges interculturels </a:t>
          </a:r>
          <a:r>
            <a:rPr lang="fr-FR" sz="1100" b="0" i="0" u="none" strike="noStrike" baseline="0">
              <a:solidFill>
                <a:sysClr val="windowText" lastClr="000000"/>
              </a:solidFill>
              <a:effectLst/>
              <a:latin typeface="+mn-lt"/>
              <a:ea typeface="+mn-ea"/>
              <a:cs typeface="+mn-cs"/>
            </a:rPr>
            <a:t>et </a:t>
          </a:r>
          <a:r>
            <a:rPr lang="fr-FR" sz="1100" b="1" i="0" u="none" strike="noStrike" baseline="0">
              <a:solidFill>
                <a:sysClr val="windowText" lastClr="000000"/>
              </a:solidFill>
              <a:effectLst/>
              <a:latin typeface="+mn-lt"/>
              <a:ea typeface="+mn-ea"/>
              <a:cs typeface="+mn-cs"/>
            </a:rPr>
            <a:t>intergénérationnels</a:t>
          </a:r>
          <a:r>
            <a:rPr lang="fr-FR" sz="1100" b="0" i="0" u="none" strike="noStrike" baseline="0">
              <a:solidFill>
                <a:sysClr val="windowText" lastClr="000000"/>
              </a:solidFill>
              <a:effectLst/>
              <a:latin typeface="+mn-lt"/>
              <a:ea typeface="+mn-ea"/>
              <a:cs typeface="+mn-cs"/>
            </a:rPr>
            <a:t> autour de thématiques variées. </a:t>
          </a:r>
          <a:r>
            <a:rPr lang="fr-FR" sz="1100">
              <a:solidFill>
                <a:sysClr val="windowText" lastClr="000000"/>
              </a:solidFill>
              <a:latin typeface="+mn-lt"/>
            </a:rPr>
            <a:t> </a:t>
          </a:r>
        </a:p>
        <a:p>
          <a:endParaRPr lang="fr-FR" sz="1100">
            <a:solidFill>
              <a:schemeClr val="bg2">
                <a:lumMod val="25000"/>
              </a:schemeClr>
            </a:solidFill>
            <a:latin typeface="+mn-lt"/>
          </a:endParaRPr>
        </a:p>
        <a:p>
          <a:r>
            <a:rPr lang="fr-FR" sz="1100" u="sng">
              <a:solidFill>
                <a:sysClr val="windowText" lastClr="000000"/>
              </a:solidFill>
              <a:latin typeface="+mn-lt"/>
            </a:rPr>
            <a:t>Ce projet a pour ambitions</a:t>
          </a:r>
          <a:r>
            <a:rPr lang="fr-FR" sz="1100" u="sng" baseline="0">
              <a:solidFill>
                <a:sysClr val="windowText" lastClr="000000"/>
              </a:solidFill>
              <a:latin typeface="+mn-lt"/>
            </a:rPr>
            <a:t> </a:t>
          </a:r>
          <a:r>
            <a:rPr lang="fr-FR" sz="1100" baseline="0">
              <a:solidFill>
                <a:sysClr val="windowText" lastClr="000000"/>
              </a:solidFill>
              <a:latin typeface="+mn-lt"/>
            </a:rPr>
            <a:t>:</a:t>
          </a:r>
        </a:p>
        <a:p>
          <a:endParaRPr lang="fr-FR" sz="1100">
            <a:solidFill>
              <a:sysClr val="windowText" lastClr="000000"/>
            </a:solidFill>
            <a:latin typeface="+mn-lt"/>
          </a:endParaRPr>
        </a:p>
        <a:p>
          <a:r>
            <a:rPr lang="fr-FR" sz="1100">
              <a:solidFill>
                <a:sysClr val="windowText" lastClr="000000"/>
              </a:solidFill>
              <a:latin typeface="+mn-lt"/>
              <a:sym typeface="Wingdings 3" panose="05040102010807070707" pitchFamily="18" charset="2"/>
            </a:rPr>
            <a:t> </a:t>
          </a:r>
          <a:r>
            <a:rPr lang="fr-FR" sz="1100">
              <a:solidFill>
                <a:sysClr val="windowText" lastClr="000000"/>
              </a:solidFill>
              <a:latin typeface="+mn-lt"/>
            </a:rPr>
            <a:t>donner au</a:t>
          </a:r>
          <a:r>
            <a:rPr lang="fr-FR" sz="1100" baseline="0">
              <a:solidFill>
                <a:sysClr val="windowText" lastClr="000000"/>
              </a:solidFill>
              <a:latin typeface="+mn-lt"/>
            </a:rPr>
            <a:t> Château communal de SAINT-AMANS VALTORET 81, qui accueille gracieusement le Musée à la suite de sa restauration, une visibilité locale, régionale, et ultérieurement nationale, voire internationale....</a:t>
          </a:r>
        </a:p>
        <a:p>
          <a:endParaRPr lang="fr-FR" sz="1100" baseline="0">
            <a:solidFill>
              <a:sysClr val="windowText" lastClr="000000"/>
            </a:solidFill>
            <a:latin typeface="+mn-lt"/>
          </a:endParaRPr>
        </a:p>
        <a:p>
          <a:r>
            <a:rPr lang="fr-FR" sz="1100" baseline="0">
              <a:solidFill>
                <a:sysClr val="windowText" lastClr="000000"/>
              </a:solidFill>
              <a:latin typeface="+mn-lt"/>
              <a:sym typeface="Wingdings 3" panose="05040102010807070707" pitchFamily="18" charset="2"/>
            </a:rPr>
            <a:t> enrichir </a:t>
          </a:r>
          <a:r>
            <a:rPr lang="fr-FR" sz="1100">
              <a:solidFill>
                <a:sysClr val="windowText" lastClr="000000"/>
              </a:solidFill>
              <a:latin typeface="+mn-lt"/>
            </a:rPr>
            <a:t>une dynamique culturelle</a:t>
          </a:r>
          <a:r>
            <a:rPr lang="fr-FR" sz="1100" baseline="0">
              <a:solidFill>
                <a:sysClr val="windowText" lastClr="000000"/>
              </a:solidFill>
              <a:latin typeface="+mn-lt"/>
            </a:rPr>
            <a:t> déjà existante dans le secteur rural qu'est la Vallée du Thoré</a:t>
          </a:r>
          <a:r>
            <a:rPr lang="fr-FR" sz="1100">
              <a:solidFill>
                <a:sysClr val="windowText" lastClr="000000"/>
              </a:solidFill>
              <a:latin typeface="+mn-lt"/>
            </a:rPr>
            <a:t>,</a:t>
          </a:r>
          <a:r>
            <a:rPr lang="fr-FR" sz="1100" baseline="0">
              <a:solidFill>
                <a:sysClr val="windowText" lastClr="000000"/>
              </a:solidFill>
              <a:latin typeface="+mn-lt"/>
            </a:rPr>
            <a:t> créer plus d'échanges culturels et économiques, </a:t>
          </a:r>
          <a:r>
            <a:rPr lang="fr-FR" sz="1100">
              <a:solidFill>
                <a:sysClr val="windowText" lastClr="000000"/>
              </a:solidFill>
              <a:latin typeface="+mn-lt"/>
            </a:rPr>
            <a:t>en tissant des  liens avec</a:t>
          </a:r>
          <a:r>
            <a:rPr lang="fr-FR" sz="1100" baseline="0">
              <a:solidFill>
                <a:sysClr val="windowText" lastClr="000000"/>
              </a:solidFill>
              <a:latin typeface="+mn-lt"/>
            </a:rPr>
            <a:t> des partenaires locaux, régionaux :  associations, MJC, musées, commerçants. </a:t>
          </a:r>
        </a:p>
        <a:p>
          <a:endParaRPr lang="fr-FR" sz="1100" baseline="0">
            <a:solidFill>
              <a:sysClr val="windowText" lastClr="000000"/>
            </a:solidFill>
            <a:latin typeface="+mn-lt"/>
          </a:endParaRPr>
        </a:p>
        <a:p>
          <a:r>
            <a:rPr lang="fr-FR" sz="1100" baseline="0">
              <a:solidFill>
                <a:sysClr val="windowText" lastClr="000000"/>
              </a:solidFill>
              <a:effectLst/>
              <a:latin typeface="+mn-lt"/>
              <a:ea typeface="+mn-ea"/>
              <a:cs typeface="+mn-cs"/>
              <a:sym typeface="Wingdings 3" panose="05040102010807070707" pitchFamily="18" charset="2"/>
            </a:rPr>
            <a:t> </a:t>
          </a:r>
          <a:r>
            <a:rPr lang="fr-FR" sz="1100" baseline="0">
              <a:solidFill>
                <a:sysClr val="windowText" lastClr="000000"/>
              </a:solidFill>
              <a:latin typeface="+mn-lt"/>
            </a:rPr>
            <a:t>créer un "PÔLE JEUNES" dans l'objectif de les accompagner dans leur projet professionnel et artistique. </a:t>
          </a:r>
        </a:p>
        <a:p>
          <a:endParaRPr lang="fr-FR" sz="1100" baseline="0">
            <a:solidFill>
              <a:sysClr val="windowText" lastClr="000000"/>
            </a:solidFill>
            <a:latin typeface="+mn-lt"/>
          </a:endParaRPr>
        </a:p>
        <a:p>
          <a:r>
            <a:rPr lang="fr-FR" sz="1100" baseline="0">
              <a:solidFill>
                <a:sysClr val="windowText" lastClr="000000"/>
              </a:solidFill>
              <a:effectLst/>
              <a:latin typeface="+mn-lt"/>
              <a:ea typeface="+mn-ea"/>
              <a:cs typeface="+mn-cs"/>
              <a:sym typeface="Wingdings 3" panose="05040102010807070707" pitchFamily="18" charset="2"/>
            </a:rPr>
            <a:t> </a:t>
          </a:r>
          <a:r>
            <a:rPr lang="fr-FR" sz="1100" baseline="0">
              <a:solidFill>
                <a:sysClr val="windowText" lastClr="000000"/>
              </a:solidFill>
              <a:latin typeface="+mn-lt"/>
            </a:rPr>
            <a:t>mener une recherche scientifique sur la symbolique ancestrale des tapis afin de décoder la transmission des messages  des noueuses. </a:t>
          </a:r>
        </a:p>
        <a:p>
          <a:endParaRPr lang="fr-FR" sz="1100">
            <a:solidFill>
              <a:schemeClr val="accent5">
                <a:lumMod val="50000"/>
              </a:schemeClr>
            </a:solidFill>
            <a:latin typeface="+mn-lt"/>
          </a:endParaRPr>
        </a:p>
        <a:p>
          <a:r>
            <a:rPr lang="fr-FR" sz="1100">
              <a:solidFill>
                <a:sysClr val="windowText" lastClr="000000"/>
              </a:solidFill>
              <a:latin typeface="+mn-lt"/>
            </a:rPr>
            <a:t>Notre thématique</a:t>
          </a:r>
          <a:r>
            <a:rPr lang="fr-FR" sz="1100" baseline="0">
              <a:solidFill>
                <a:sysClr val="windowText" lastClr="000000"/>
              </a:solidFill>
              <a:latin typeface="+mn-lt"/>
            </a:rPr>
            <a:t> est unique en France. Elle suscite intérêt et réflexions auprès des citoyens, ainsi qu'une prise de conscience que le bien vivre ensemble est possible. Elle est un vrai sujet de société et </a:t>
          </a:r>
          <a:r>
            <a:rPr lang="fr-FR" sz="1100" b="1" baseline="0">
              <a:solidFill>
                <a:sysClr val="windowText" lastClr="000000"/>
              </a:solidFill>
              <a:latin typeface="+mn-lt"/>
            </a:rPr>
            <a:t>répond à un besoin de connaissance sur le sujet</a:t>
          </a:r>
          <a:r>
            <a:rPr lang="fr-FR" sz="1100" baseline="0">
              <a:solidFill>
                <a:sysClr val="windowText" lastClr="000000"/>
              </a:solidFill>
              <a:latin typeface="+mn-lt"/>
            </a:rPr>
            <a:t>.</a:t>
          </a:r>
        </a:p>
        <a:p>
          <a:endParaRPr lang="fr-FR" sz="1100" baseline="0">
            <a:solidFill>
              <a:sysClr val="windowText" lastClr="000000"/>
            </a:solidFill>
            <a:latin typeface="+mn-lt"/>
          </a:endParaRPr>
        </a:p>
        <a:p>
          <a:r>
            <a:rPr lang="fr-FR" sz="1100" baseline="0">
              <a:solidFill>
                <a:sysClr val="windowText" lastClr="000000"/>
              </a:solidFill>
              <a:latin typeface="+mn-lt"/>
            </a:rPr>
            <a:t> Notre exposition à l'Abbaye de Flaran 32 Valence/Baïse, Grand Site d'Occitanie,  sur le thème  "LES PORTES DU CIEL" (juin à octobre 2017)  nous en a apporté la certitude, avec 26 000 visiteurs. Extraits du livre d'or : </a:t>
          </a:r>
          <a:r>
            <a:rPr lang="fr-FR" sz="1100" b="0" i="1" baseline="0">
              <a:solidFill>
                <a:sysClr val="windowText" lastClr="000000"/>
              </a:solidFill>
              <a:latin typeface="+mn-lt"/>
            </a:rPr>
            <a:t>" quand les 3 religions monothéistes se fondent pour créer des oeuvres d'art, rendant grâce au créateur, l'espoir revient. Oui on peut vivre ensemble en paix avec nos différences. Merci pour cette expo. Un moment de grâce" </a:t>
          </a:r>
          <a:r>
            <a:rPr lang="fr-FR" sz="1100" b="0" i="1">
              <a:solidFill>
                <a:sysClr val="windowText" lastClr="000000"/>
              </a:solidFill>
              <a:latin typeface="+mn-lt"/>
            </a:rPr>
            <a:t>  - "la tolérance</a:t>
          </a:r>
          <a:r>
            <a:rPr lang="fr-FR" sz="1100" b="0" i="1" baseline="0">
              <a:solidFill>
                <a:sysClr val="windowText" lastClr="000000"/>
              </a:solidFill>
              <a:latin typeface="+mn-lt"/>
            </a:rPr>
            <a:t> est avant tout connaissances partagées, merci pour cette belle présence des tapis de prière dans cette magnifique nef"</a:t>
          </a:r>
          <a:r>
            <a:rPr lang="fr-FR" sz="1100" b="0" i="1">
              <a:solidFill>
                <a:sysClr val="windowText" lastClr="000000"/>
              </a:solidFill>
              <a:latin typeface="+mn-lt"/>
            </a:rPr>
            <a:t>   </a:t>
          </a:r>
        </a:p>
        <a:p>
          <a:r>
            <a:rPr lang="fr-FR" sz="1100" b="0" i="1">
              <a:solidFill>
                <a:sysClr val="windowText" lastClr="000000"/>
              </a:solidFill>
              <a:latin typeface="+mn-lt"/>
            </a:rPr>
            <a:t> </a:t>
          </a:r>
        </a:p>
        <a:p>
          <a:r>
            <a:rPr lang="fr-FR" sz="1100" b="0" i="0">
              <a:solidFill>
                <a:sysClr val="windowText" lastClr="000000"/>
              </a:solidFill>
              <a:latin typeface="+mn-lt"/>
            </a:rPr>
            <a:t>Notre</a:t>
          </a:r>
          <a:r>
            <a:rPr lang="fr-FR" sz="1100" b="0" i="0" baseline="0">
              <a:solidFill>
                <a:sysClr val="windowText" lastClr="000000"/>
              </a:solidFill>
              <a:latin typeface="+mn-lt"/>
            </a:rPr>
            <a:t> exposition  salle du Thirondel 81 Pont de l'Arn "LA CROISEE DES ARTS"</a:t>
          </a:r>
          <a:r>
            <a:rPr lang="fr-FR" sz="1100" b="0" i="0">
              <a:solidFill>
                <a:sysClr val="windowText" lastClr="000000"/>
              </a:solidFill>
              <a:latin typeface="+mn-lt"/>
            </a:rPr>
            <a:t>   (juillet 2022) - Extraits du livre d'or : </a:t>
          </a:r>
          <a:r>
            <a:rPr lang="fr-FR" sz="1100" b="0" i="1">
              <a:solidFill>
                <a:sysClr val="windowText" lastClr="000000"/>
              </a:solidFill>
              <a:latin typeface="+mn-lt"/>
            </a:rPr>
            <a:t>"merci pour cette agréable animation, heureux</a:t>
          </a:r>
          <a:r>
            <a:rPr lang="fr-FR" sz="1100" b="0" i="1" baseline="0">
              <a:solidFill>
                <a:sysClr val="windowText" lastClr="000000"/>
              </a:solidFill>
              <a:latin typeface="+mn-lt"/>
            </a:rPr>
            <a:t> d'avoir découvert de nouvelles cultures à vos côtés. Exposition enrichissante et très intéressante. Merci encore" (jeunes de MJC)</a:t>
          </a:r>
          <a:r>
            <a:rPr lang="fr-FR" sz="1100" b="0" i="1">
              <a:solidFill>
                <a:sysClr val="windowText" lastClr="000000"/>
              </a:solidFill>
              <a:latin typeface="+mn-lt"/>
            </a:rPr>
            <a:t>   -</a:t>
          </a:r>
          <a:r>
            <a:rPr lang="fr-FR" sz="1100" b="0" i="1" baseline="0">
              <a:solidFill>
                <a:sysClr val="windowText" lastClr="000000"/>
              </a:solidFill>
              <a:latin typeface="+mn-lt"/>
            </a:rPr>
            <a:t> "un grand merci à M. Salmon, cheville ouvrière de cette exposition dans la belle salle du Thirondel. </a:t>
          </a:r>
          <a:r>
            <a:rPr lang="fr-FR" sz="1100" b="0" i="1">
              <a:solidFill>
                <a:sysClr val="windowText" lastClr="000000"/>
              </a:solidFill>
              <a:latin typeface="+mn-lt"/>
            </a:rPr>
            <a:t> je me réjouis</a:t>
          </a:r>
          <a:r>
            <a:rPr lang="fr-FR" sz="1100" b="0" i="1" baseline="0">
              <a:solidFill>
                <a:sysClr val="windowText" lastClr="000000"/>
              </a:solidFill>
              <a:latin typeface="+mn-lt"/>
            </a:rPr>
            <a:t> de cette manifestation culturelle en milieu rural. Les tapis témoins d'histoire de notre univers. Un grand plaisir pour les yeux et l'esprit"</a:t>
          </a:r>
          <a:r>
            <a:rPr lang="fr-FR" sz="1100" b="0" i="1">
              <a:solidFill>
                <a:sysClr val="windowText" lastClr="000000"/>
              </a:solidFill>
              <a:latin typeface="+mn-lt"/>
            </a:rPr>
            <a:t>  C.Carayol - Maire de Pont de l'Arn   </a:t>
          </a:r>
        </a:p>
        <a:p>
          <a:r>
            <a:rPr lang="fr-FR" sz="1100" b="0" i="1">
              <a:solidFill>
                <a:sysClr val="windowText" lastClr="000000"/>
              </a:solidFill>
              <a:latin typeface="+mn-lt"/>
            </a:rPr>
            <a:t>                                                                      </a:t>
          </a:r>
        </a:p>
        <a:p>
          <a:r>
            <a:rPr lang="fr-FR" sz="1100" b="0" i="1">
              <a:solidFill>
                <a:sysClr val="windowText" lastClr="000000"/>
              </a:solidFill>
              <a:latin typeface="+mn-lt"/>
            </a:rPr>
            <a:t>                                                                                                                </a:t>
          </a:r>
          <a:r>
            <a:rPr lang="fr-FR" sz="1100" b="1" i="0">
              <a:solidFill>
                <a:sysClr val="windowText" lastClr="000000"/>
              </a:solidFill>
              <a:latin typeface="+mn-lt"/>
            </a:rPr>
            <a:t>Roland SALMON</a:t>
          </a:r>
        </a:p>
        <a:p>
          <a:r>
            <a:rPr lang="fr-FR" sz="1100" b="1" i="0" baseline="0">
              <a:solidFill>
                <a:sysClr val="windowText" lastClr="000000"/>
              </a:solidFill>
              <a:latin typeface="+mn-lt"/>
            </a:rPr>
            <a:t>                                                                                                                     </a:t>
          </a:r>
          <a:r>
            <a:rPr lang="fr-FR" sz="1100" b="1" i="0" u="sng" baseline="0">
              <a:solidFill>
                <a:sysClr val="windowText" lastClr="000000"/>
              </a:solidFill>
              <a:latin typeface="+mn-lt"/>
            </a:rPr>
            <a:t>Président</a:t>
          </a:r>
          <a:r>
            <a:rPr lang="fr-FR" sz="1100" b="1" i="0">
              <a:solidFill>
                <a:sysClr val="windowText" lastClr="000000"/>
              </a:solidFill>
              <a:latin typeface="+mn-lt"/>
            </a:rPr>
            <a:t> </a:t>
          </a:r>
          <a:r>
            <a:rPr lang="fr-FR" sz="1100" b="1" i="0">
              <a:solidFill>
                <a:schemeClr val="bg2">
                  <a:lumMod val="25000"/>
                </a:schemeClr>
              </a:solidFill>
              <a:latin typeface="+mn-lt"/>
            </a:rPr>
            <a:t> </a:t>
          </a:r>
          <a:r>
            <a:rPr lang="fr-FR" sz="1100" b="1" i="0">
              <a:solidFill>
                <a:schemeClr val="accent5">
                  <a:lumMod val="50000"/>
                </a:schemeClr>
              </a:solidFill>
              <a:latin typeface="+mn-lt"/>
            </a:rPr>
            <a:t>                   </a:t>
          </a:r>
          <a:r>
            <a:rPr lang="fr-FR" sz="1100" b="0" i="1">
              <a:solidFill>
                <a:schemeClr val="accent5">
                  <a:lumMod val="50000"/>
                </a:schemeClr>
              </a:solidFill>
              <a:latin typeface="+mn-lt"/>
            </a:rPr>
            <a:t>                                                                                        </a:t>
          </a:r>
          <a:endParaRPr lang="fr-FR" sz="1100" b="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1344365</xdr:colOff>
      <xdr:row>3</xdr:row>
      <xdr:rowOff>93189</xdr:rowOff>
    </xdr:from>
    <xdr:to>
      <xdr:col>1</xdr:col>
      <xdr:colOff>1706315</xdr:colOff>
      <xdr:row>3</xdr:row>
      <xdr:rowOff>1270437</xdr:rowOff>
    </xdr:to>
    <xdr:sp macro="" textlink="">
      <xdr:nvSpPr>
        <xdr:cNvPr id="8" name="Flèche : bas 7">
          <a:extLst>
            <a:ext uri="{FF2B5EF4-FFF2-40B4-BE49-F238E27FC236}">
              <a16:creationId xmlns:a16="http://schemas.microsoft.com/office/drawing/2014/main" xmlns="" id="{5596F2C0-93C0-737D-0AB8-BF579C0F924D}"/>
            </a:ext>
          </a:extLst>
        </xdr:cNvPr>
        <xdr:cNvSpPr/>
      </xdr:nvSpPr>
      <xdr:spPr>
        <a:xfrm rot="1410546">
          <a:off x="1496765" y="2207739"/>
          <a:ext cx="361950" cy="117724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1047750</xdr:colOff>
      <xdr:row>3</xdr:row>
      <xdr:rowOff>123825</xdr:rowOff>
    </xdr:from>
    <xdr:to>
      <xdr:col>4</xdr:col>
      <xdr:colOff>1409700</xdr:colOff>
      <xdr:row>3</xdr:row>
      <xdr:rowOff>1276350</xdr:rowOff>
    </xdr:to>
    <xdr:sp macro="" textlink="">
      <xdr:nvSpPr>
        <xdr:cNvPr id="9" name="Flèche : bas 8">
          <a:extLst>
            <a:ext uri="{FF2B5EF4-FFF2-40B4-BE49-F238E27FC236}">
              <a16:creationId xmlns:a16="http://schemas.microsoft.com/office/drawing/2014/main" xmlns="" id="{AFAB0E31-2865-4A1C-81F1-BEDC9820F8E4}"/>
            </a:ext>
          </a:extLst>
        </xdr:cNvPr>
        <xdr:cNvSpPr/>
      </xdr:nvSpPr>
      <xdr:spPr>
        <a:xfrm>
          <a:off x="4105275" y="2181225"/>
          <a:ext cx="361950" cy="11525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647700</xdr:colOff>
      <xdr:row>3</xdr:row>
      <xdr:rowOff>114300</xdr:rowOff>
    </xdr:from>
    <xdr:to>
      <xdr:col>7</xdr:col>
      <xdr:colOff>1009650</xdr:colOff>
      <xdr:row>3</xdr:row>
      <xdr:rowOff>1266825</xdr:rowOff>
    </xdr:to>
    <xdr:sp macro="" textlink="">
      <xdr:nvSpPr>
        <xdr:cNvPr id="10" name="Flèche : bas 9">
          <a:extLst>
            <a:ext uri="{FF2B5EF4-FFF2-40B4-BE49-F238E27FC236}">
              <a16:creationId xmlns:a16="http://schemas.microsoft.com/office/drawing/2014/main" xmlns="" id="{BFE757C8-5AA3-4567-88A4-65F24C944522}"/>
            </a:ext>
          </a:extLst>
        </xdr:cNvPr>
        <xdr:cNvSpPr/>
      </xdr:nvSpPr>
      <xdr:spPr>
        <a:xfrm rot="20415507">
          <a:off x="6610350" y="2171700"/>
          <a:ext cx="361950" cy="11525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1123949</xdr:colOff>
      <xdr:row>6</xdr:row>
      <xdr:rowOff>266700</xdr:rowOff>
    </xdr:from>
    <xdr:to>
      <xdr:col>1</xdr:col>
      <xdr:colOff>1533524</xdr:colOff>
      <xdr:row>7</xdr:row>
      <xdr:rowOff>247650</xdr:rowOff>
    </xdr:to>
    <xdr:sp macro="" textlink="">
      <xdr:nvSpPr>
        <xdr:cNvPr id="11" name="Flèche : chevron 10">
          <a:extLst>
            <a:ext uri="{FF2B5EF4-FFF2-40B4-BE49-F238E27FC236}">
              <a16:creationId xmlns:a16="http://schemas.microsoft.com/office/drawing/2014/main" xmlns="" id="{F587451B-D46B-CEFE-8E12-D894997CB68A}"/>
            </a:ext>
          </a:extLst>
        </xdr:cNvPr>
        <xdr:cNvSpPr/>
      </xdr:nvSpPr>
      <xdr:spPr>
        <a:xfrm rot="5400000">
          <a:off x="1243012" y="4405312"/>
          <a:ext cx="476250" cy="409575"/>
        </a:xfrm>
        <a:prstGeom prst="chevron">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1066802</xdr:colOff>
      <xdr:row>6</xdr:row>
      <xdr:rowOff>276226</xdr:rowOff>
    </xdr:from>
    <xdr:to>
      <xdr:col>4</xdr:col>
      <xdr:colOff>1476377</xdr:colOff>
      <xdr:row>7</xdr:row>
      <xdr:rowOff>257176</xdr:rowOff>
    </xdr:to>
    <xdr:sp macro="" textlink="">
      <xdr:nvSpPr>
        <xdr:cNvPr id="12" name="Flèche : chevron 11">
          <a:extLst>
            <a:ext uri="{FF2B5EF4-FFF2-40B4-BE49-F238E27FC236}">
              <a16:creationId xmlns:a16="http://schemas.microsoft.com/office/drawing/2014/main" xmlns="" id="{6E974FB2-6D0C-40A9-9533-DC9BE80A7B90}"/>
            </a:ext>
          </a:extLst>
        </xdr:cNvPr>
        <xdr:cNvSpPr/>
      </xdr:nvSpPr>
      <xdr:spPr>
        <a:xfrm rot="5400000">
          <a:off x="4090990" y="4414838"/>
          <a:ext cx="476250" cy="409575"/>
        </a:xfrm>
        <a:prstGeom prst="chevron">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1009650</xdr:colOff>
      <xdr:row>6</xdr:row>
      <xdr:rowOff>257176</xdr:rowOff>
    </xdr:from>
    <xdr:to>
      <xdr:col>7</xdr:col>
      <xdr:colOff>1419225</xdr:colOff>
      <xdr:row>7</xdr:row>
      <xdr:rowOff>238126</xdr:rowOff>
    </xdr:to>
    <xdr:sp macro="" textlink="">
      <xdr:nvSpPr>
        <xdr:cNvPr id="14" name="Flèche : chevron 13">
          <a:extLst>
            <a:ext uri="{FF2B5EF4-FFF2-40B4-BE49-F238E27FC236}">
              <a16:creationId xmlns:a16="http://schemas.microsoft.com/office/drawing/2014/main" xmlns="" id="{9F8BD4E4-21F1-42D1-992C-9695A41A8C10}"/>
            </a:ext>
          </a:extLst>
        </xdr:cNvPr>
        <xdr:cNvSpPr/>
      </xdr:nvSpPr>
      <xdr:spPr>
        <a:xfrm rot="5400000">
          <a:off x="6972300" y="5962651"/>
          <a:ext cx="409575" cy="409575"/>
        </a:xfrm>
        <a:prstGeom prst="chevron">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971550</xdr:colOff>
      <xdr:row>17</xdr:row>
      <xdr:rowOff>85725</xdr:rowOff>
    </xdr:from>
    <xdr:to>
      <xdr:col>1</xdr:col>
      <xdr:colOff>2609850</xdr:colOff>
      <xdr:row>18</xdr:row>
      <xdr:rowOff>0</xdr:rowOff>
    </xdr:to>
    <xdr:sp macro="" textlink="">
      <xdr:nvSpPr>
        <xdr:cNvPr id="2" name="Flèche : gauche 1">
          <a:extLst>
            <a:ext uri="{FF2B5EF4-FFF2-40B4-BE49-F238E27FC236}">
              <a16:creationId xmlns:a16="http://schemas.microsoft.com/office/drawing/2014/main" xmlns="" id="{1B524ABC-40C7-9B64-D69C-053A9C7E0F34}"/>
            </a:ext>
          </a:extLst>
        </xdr:cNvPr>
        <xdr:cNvSpPr/>
      </xdr:nvSpPr>
      <xdr:spPr>
        <a:xfrm>
          <a:off x="2914650" y="4752975"/>
          <a:ext cx="1638300" cy="114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1628776</xdr:colOff>
      <xdr:row>17</xdr:row>
      <xdr:rowOff>87631</xdr:rowOff>
    </xdr:from>
    <xdr:to>
      <xdr:col>3</xdr:col>
      <xdr:colOff>619126</xdr:colOff>
      <xdr:row>18</xdr:row>
      <xdr:rowOff>9525</xdr:rowOff>
    </xdr:to>
    <xdr:sp macro="" textlink="">
      <xdr:nvSpPr>
        <xdr:cNvPr id="3" name="Flèche : droite 2">
          <a:extLst>
            <a:ext uri="{FF2B5EF4-FFF2-40B4-BE49-F238E27FC236}">
              <a16:creationId xmlns:a16="http://schemas.microsoft.com/office/drawing/2014/main" xmlns="" id="{87141B27-C197-935B-2D78-F34A632B358A}"/>
            </a:ext>
          </a:extLst>
        </xdr:cNvPr>
        <xdr:cNvSpPr/>
      </xdr:nvSpPr>
      <xdr:spPr>
        <a:xfrm>
          <a:off x="6362701" y="4754881"/>
          <a:ext cx="1638300" cy="1219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ables/table1.xml><?xml version="1.0" encoding="utf-8"?>
<table xmlns="http://schemas.openxmlformats.org/spreadsheetml/2006/main" id="11" name="Mensuel" displayName="Mensuel" ref="B3:H39" totalsRowCount="1" headerRowDxfId="36" dataDxfId="34" totalsRowDxfId="33" headerRowBorderDxfId="35">
  <autoFilter ref="B3:H38"/>
  <tableColumns count="7">
    <tableColumn id="1" name="Type" totalsRowLabel="Total" dataDxfId="32" totalsRowDxfId="31"/>
    <tableColumn id="2" name="Description" dataDxfId="30" totalsRowDxfId="29"/>
    <tableColumn id="3" name="2023 (5 mois)" totalsRowFunction="sum" dataDxfId="28" totalsRowDxfId="27"/>
    <tableColumn id="4" name="2024 (8,5 mois)" totalsRowFunction="sum" dataDxfId="26" totalsRowDxfId="25"/>
    <tableColumn id="5" name="2025 (8,5 mois)" totalsRowFunction="sum" dataDxfId="24" totalsRowDxfId="23"/>
    <tableColumn id="6" name="2026 (8,5 mois)" totalsRowFunction="sum" dataDxfId="22" totalsRowDxfId="21"/>
    <tableColumn id="15" name="Total" totalsRowFunction="sum" dataDxfId="20" totalsRowDxfId="19">
      <calculatedColumnFormula>SUM(#REF!)</calculatedColumnFormula>
    </tableColumn>
  </tableColumns>
  <tableStyleInfo name="Flux de trésorerie mensuel" showFirstColumn="0" showLastColumn="0" showRowStripes="1" showColumnStripes="0"/>
  <extLst>
    <ext xmlns:x14="http://schemas.microsoft.com/office/spreadsheetml/2009/9/main" uri="{504A1905-F514-4f6f-8877-14C23A59335A}">
      <x14:table altTextSummary="Sélectionnez Type et entrez description et flux de trésorerie pour chaque mois dans ce tableau. Le total et les graphiques sparkline sont automatiquement mis à jour"/>
    </ext>
  </extLst>
</table>
</file>

<file path=xl/tables/table2.xml><?xml version="1.0" encoding="utf-8"?>
<table xmlns="http://schemas.openxmlformats.org/spreadsheetml/2006/main" id="5" name="Revenu" displayName="Revenu" ref="B3:F10" totalsRowCount="1" headerRowDxfId="18" dataDxfId="17" totalsRowDxfId="16">
  <tableColumns count="5">
    <tableColumn id="1" name="Recettes" totalsRowLabel="Total" dataDxfId="15" totalsRowDxfId="14"/>
    <tableColumn id="2" name="2023 (5 mois)" totalsRowFunction="sum" dataDxfId="13" totalsRowDxfId="12"/>
    <tableColumn id="3" name="2024 (8,5 mois)" totalsRowFunction="sum" dataDxfId="11" totalsRowDxfId="10">
      <calculatedColumnFormula>Revenu[[#This Row],[2023 (5 mois)]]/12</calculatedColumnFormula>
    </tableColumn>
    <tableColumn id="4" name="2025 (8,5 mois)" totalsRowFunction="sum" dataDxfId="9" totalsRowDxfId="8"/>
    <tableColumn id="5" name="2026 (8,5 mois)" totalsRowFunction="sum" dataDxfId="7" totalsRowDxfId="6"/>
  </tableColumns>
  <tableStyleInfo name="Tableau des flux de trésorerie personnels" showFirstColumn="1" showLastColumn="1" showRowStripes="0" showColumnStripes="0"/>
  <extLst>
    <ext xmlns:x14="http://schemas.microsoft.com/office/spreadsheetml/2009/9/main" uri="{504A1905-F514-4f6f-8877-14C23A59335A}">
      <x14:table altTextSummary="Entrez les éléments de revenu et les revenus annuels dans ce tableau. Le revenu mensuel est calculé automatiquement"/>
    </ext>
  </extLst>
</table>
</file>

<file path=xl/theme/theme1.xml><?xml version="1.0" encoding="utf-8"?>
<a:theme xmlns:a="http://schemas.openxmlformats.org/drawingml/2006/main" name="Office Theme">
  <a:themeElements>
    <a:clrScheme name="Personal Cash Flow Statement">
      <a:dk1>
        <a:srgbClr val="000000"/>
      </a:dk1>
      <a:lt1>
        <a:srgbClr val="FFFFFF"/>
      </a:lt1>
      <a:dk2>
        <a:srgbClr val="1A1A17"/>
      </a:dk2>
      <a:lt2>
        <a:srgbClr val="FAF7F0"/>
      </a:lt2>
      <a:accent1>
        <a:srgbClr val="E58555"/>
      </a:accent1>
      <a:accent2>
        <a:srgbClr val="62A293"/>
      </a:accent2>
      <a:accent3>
        <a:srgbClr val="F7AF4F"/>
      </a:accent3>
      <a:accent4>
        <a:srgbClr val="A7BD6F"/>
      </a:accent4>
      <a:accent5>
        <a:srgbClr val="D5BD85"/>
      </a:accent5>
      <a:accent6>
        <a:srgbClr val="996B7B"/>
      </a:accent6>
      <a:hlink>
        <a:srgbClr val="A7BD6F"/>
      </a:hlink>
      <a:folHlink>
        <a:srgbClr val="996B7B"/>
      </a:folHlink>
    </a:clrScheme>
    <a:fontScheme name="Custom 68">
      <a:majorFont>
        <a:latin typeface="Cambria"/>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B7:M36"/>
  <sheetViews>
    <sheetView tabSelected="1" workbookViewId="0">
      <selection activeCell="P4" sqref="P4"/>
    </sheetView>
  </sheetViews>
  <sheetFormatPr baseColWidth="10" defaultRowHeight="14.25"/>
  <cols>
    <col min="1" max="1" width="2" customWidth="1"/>
    <col min="2" max="2" width="10.88671875" hidden="1" customWidth="1"/>
    <col min="8" max="8" width="16.6640625" customWidth="1"/>
    <col min="9" max="9" width="10.88671875" hidden="1" customWidth="1"/>
    <col min="10" max="10" width="5.5546875" hidden="1" customWidth="1"/>
    <col min="11" max="12" width="10.88671875" hidden="1" customWidth="1"/>
    <col min="13" max="13" width="11.5546875" hidden="1" customWidth="1"/>
    <col min="14" max="14" width="14.109375" customWidth="1"/>
  </cols>
  <sheetData>
    <row r="7" spans="10:10"/>
    <row r="32" spans="7:7">
      <c r="G32" s="61"/>
    </row>
    <row r="36" spans="10:10">
      <c r="J36" t="s">
        <v>58</v>
      </c>
    </row>
  </sheetData>
  <pageMargins left="0.31496062992125984" right="0.31496062992125984" top="0.74803149606299213" bottom="0.74803149606299213" header="0.31496062992125984" footer="0.31496062992125984"/>
  <pageSetup paperSize="9" scale="89"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autoPageBreaks="0" fitToPage="1"/>
  </sheetPr>
  <dimension ref="B1:I38"/>
  <sheetViews>
    <sheetView topLeftCell="A16" workbookViewId="0">
      <selection activeCell="K3" sqref="K3"/>
    </sheetView>
  </sheetViews>
  <sheetFormatPr baseColWidth="10" defaultColWidth="8.88671875" defaultRowHeight="14.25"/>
  <cols>
    <col min="1" max="1" width="1.77734375" style="2" customWidth="1"/>
    <col min="2" max="2" width="33.21875" style="2" customWidth="1"/>
    <col min="3" max="3" width="1.33203125" style="2" customWidth="1"/>
    <col min="4" max="4" width="1.77734375" style="2" customWidth="1"/>
    <col min="5" max="5" width="30.77734375" style="2" customWidth="1"/>
    <col min="6" max="6" width="2.44140625" style="2" customWidth="1"/>
    <col min="7" max="7" width="1.77734375" style="2" customWidth="1"/>
    <col min="8" max="8" width="30.77734375" style="2" customWidth="1"/>
    <col min="9" max="9" width="3.21875" style="2" customWidth="1"/>
    <col min="10" max="11" width="14.77734375" style="2" customWidth="1"/>
    <col min="12" max="12" width="1.77734375" style="2" customWidth="1"/>
    <col min="13" max="16384" width="8.88671875" style="2"/>
  </cols>
  <sheetData>
    <row r="1" spans="2:9" s="82" customFormat="1" ht="47.25" customHeight="1">
      <c r="B1" s="137" t="s">
        <v>160</v>
      </c>
      <c r="C1" s="140"/>
      <c r="D1" s="140"/>
      <c r="E1" s="140"/>
      <c r="F1" s="140"/>
      <c r="G1" s="140"/>
      <c r="H1" s="140"/>
      <c r="I1" s="140"/>
    </row>
    <row r="2" spans="2:9" s="82" customFormat="1" ht="30">
      <c r="B2" s="137" t="s">
        <v>70</v>
      </c>
      <c r="C2" s="137"/>
      <c r="D2" s="137"/>
      <c r="E2" s="137"/>
      <c r="F2" s="137"/>
      <c r="G2" s="137"/>
      <c r="H2" s="137"/>
      <c r="I2" s="81"/>
    </row>
    <row r="3" spans="2:9" s="17" customFormat="1" ht="70.5" customHeight="1">
      <c r="B3" s="141" t="s">
        <v>59</v>
      </c>
      <c r="C3" s="141"/>
      <c r="D3" s="141"/>
      <c r="E3" s="141"/>
      <c r="F3" s="141"/>
      <c r="G3" s="141"/>
      <c r="H3" s="141"/>
      <c r="I3" s="141"/>
    </row>
    <row r="4" spans="2:9" ht="121.5" customHeight="1"/>
    <row r="5" spans="2:9" s="3" customFormat="1" ht="39.75" customHeight="1">
      <c r="B5" s="30" t="s">
        <v>161</v>
      </c>
      <c r="C5" s="31"/>
      <c r="E5" s="80" t="s">
        <v>7</v>
      </c>
      <c r="F5" s="31"/>
      <c r="H5" s="7" t="s">
        <v>8</v>
      </c>
      <c r="I5" s="132"/>
    </row>
    <row r="6" spans="2:9" s="114" customFormat="1" ht="201" customHeight="1">
      <c r="B6" s="116" t="s">
        <v>144</v>
      </c>
      <c r="C6" s="113"/>
      <c r="E6" s="116" t="s">
        <v>116</v>
      </c>
      <c r="F6" s="113"/>
      <c r="H6" s="116" t="s">
        <v>55</v>
      </c>
      <c r="I6" s="113"/>
    </row>
    <row r="7" spans="2:9" s="114" customFormat="1" ht="33.75" customHeight="1">
      <c r="B7" s="115"/>
      <c r="C7" s="113"/>
      <c r="E7" s="113"/>
      <c r="F7" s="113"/>
      <c r="H7" s="113"/>
      <c r="I7" s="113"/>
    </row>
    <row r="8" spans="2:9" s="114" customFormat="1" ht="26.25" customHeight="1">
      <c r="B8" s="115"/>
      <c r="C8" s="113"/>
      <c r="E8" s="113"/>
      <c r="F8" s="113"/>
      <c r="H8" s="113"/>
      <c r="I8" s="113"/>
    </row>
    <row r="9" spans="2:9" s="67" customFormat="1" ht="15.75">
      <c r="B9" s="79" t="s">
        <v>162</v>
      </c>
      <c r="C9" s="66"/>
      <c r="E9" s="78" t="s">
        <v>163</v>
      </c>
      <c r="F9" s="68"/>
      <c r="H9" s="91" t="s">
        <v>164</v>
      </c>
      <c r="I9" s="69"/>
    </row>
    <row r="10" spans="2:9" s="8" customFormat="1" ht="15.75">
      <c r="B10" s="75"/>
      <c r="C10" s="70"/>
      <c r="D10" s="71"/>
      <c r="E10" s="72"/>
      <c r="F10" s="73"/>
      <c r="G10" s="71"/>
      <c r="H10" s="74"/>
      <c r="I10" s="9"/>
    </row>
    <row r="11" spans="2:9" s="8" customFormat="1" ht="15.75">
      <c r="B11" s="77" t="s">
        <v>111</v>
      </c>
      <c r="C11" s="70"/>
      <c r="D11" s="71"/>
      <c r="E11" s="84" t="s">
        <v>78</v>
      </c>
      <c r="F11" s="73"/>
      <c r="G11" s="71"/>
      <c r="H11" s="97" t="s">
        <v>104</v>
      </c>
      <c r="I11" s="98"/>
    </row>
    <row r="12" spans="2:9" s="8" customFormat="1" ht="15.75">
      <c r="B12" s="76" t="s">
        <v>97</v>
      </c>
      <c r="C12" s="75"/>
      <c r="D12" s="71"/>
      <c r="E12" s="85" t="s">
        <v>71</v>
      </c>
      <c r="F12" s="73"/>
      <c r="G12" s="71"/>
      <c r="H12" s="97" t="s">
        <v>95</v>
      </c>
      <c r="I12" s="98"/>
    </row>
    <row r="13" spans="2:9" s="8" customFormat="1" ht="15.75">
      <c r="B13" s="75" t="s">
        <v>62</v>
      </c>
      <c r="C13" s="70"/>
      <c r="D13" s="71"/>
      <c r="E13" s="84" t="s">
        <v>79</v>
      </c>
      <c r="F13" s="73"/>
      <c r="G13" s="71"/>
      <c r="H13" s="99"/>
      <c r="I13" s="98"/>
    </row>
    <row r="14" spans="2:9" s="8" customFormat="1" ht="19.5" customHeight="1">
      <c r="B14" s="76" t="s">
        <v>63</v>
      </c>
      <c r="C14" s="70"/>
      <c r="D14" s="71"/>
      <c r="E14" s="85" t="s">
        <v>72</v>
      </c>
      <c r="F14" s="73"/>
      <c r="G14" s="71"/>
      <c r="H14" s="99" t="s">
        <v>105</v>
      </c>
      <c r="I14" s="98"/>
    </row>
    <row r="15" spans="2:9" ht="14.25" customHeight="1">
      <c r="B15" s="92" t="s">
        <v>112</v>
      </c>
      <c r="C15" s="4"/>
      <c r="E15" s="84" t="s">
        <v>80</v>
      </c>
      <c r="F15" s="6"/>
      <c r="H15" s="97" t="s">
        <v>96</v>
      </c>
      <c r="I15" s="100"/>
    </row>
    <row r="16" spans="2:9" ht="18" customHeight="1">
      <c r="B16" s="93" t="s">
        <v>65</v>
      </c>
      <c r="C16" s="4"/>
      <c r="E16" s="85" t="s">
        <v>73</v>
      </c>
      <c r="F16" s="6"/>
      <c r="H16" s="99"/>
      <c r="I16" s="100"/>
    </row>
    <row r="17" spans="2:9" s="67" customFormat="1" ht="17.25" customHeight="1">
      <c r="B17" s="94" t="s">
        <v>64</v>
      </c>
      <c r="C17" s="66"/>
      <c r="E17" s="84" t="s">
        <v>81</v>
      </c>
      <c r="F17" s="68"/>
      <c r="H17" s="99" t="s">
        <v>106</v>
      </c>
      <c r="I17" s="101"/>
    </row>
    <row r="18" spans="2:9" s="67" customFormat="1" ht="14.25" customHeight="1">
      <c r="B18" s="95" t="s">
        <v>99</v>
      </c>
      <c r="C18" s="66"/>
      <c r="E18" s="84" t="s">
        <v>117</v>
      </c>
      <c r="F18" s="68"/>
      <c r="H18" s="102"/>
      <c r="I18" s="101"/>
    </row>
    <row r="19" spans="2:9" ht="16.5" customHeight="1">
      <c r="B19" s="92" t="s">
        <v>98</v>
      </c>
      <c r="C19" s="4"/>
      <c r="E19" s="84" t="s">
        <v>82</v>
      </c>
      <c r="F19" s="6"/>
      <c r="H19" s="102" t="s">
        <v>107</v>
      </c>
      <c r="I19" s="100"/>
    </row>
    <row r="20" spans="2:9" ht="15" customHeight="1">
      <c r="B20" s="92" t="s">
        <v>100</v>
      </c>
      <c r="C20" s="4"/>
      <c r="E20" s="84" t="s">
        <v>74</v>
      </c>
      <c r="F20" s="6"/>
      <c r="H20" s="103" t="s">
        <v>103</v>
      </c>
      <c r="I20" s="100"/>
    </row>
    <row r="21" spans="2:9" ht="18" customHeight="1">
      <c r="B21" s="92" t="s">
        <v>101</v>
      </c>
      <c r="C21" s="4"/>
      <c r="E21" s="84" t="s">
        <v>83</v>
      </c>
      <c r="F21" s="6"/>
      <c r="H21" s="102" t="s">
        <v>118</v>
      </c>
      <c r="I21" s="100"/>
    </row>
    <row r="22" spans="2:9" ht="15.75">
      <c r="B22" s="92" t="s">
        <v>102</v>
      </c>
      <c r="C22" s="4"/>
      <c r="E22" s="84" t="s">
        <v>75</v>
      </c>
      <c r="F22" s="6"/>
      <c r="H22" s="103" t="s">
        <v>119</v>
      </c>
      <c r="I22" s="100"/>
    </row>
    <row r="23" spans="2:9" ht="15.75">
      <c r="B23" s="4"/>
      <c r="C23" s="4"/>
      <c r="E23" s="84" t="s">
        <v>84</v>
      </c>
      <c r="F23" s="6"/>
      <c r="H23" s="90"/>
      <c r="I23" s="5"/>
    </row>
    <row r="24" spans="2:9" ht="15.75">
      <c r="B24" s="96" t="s">
        <v>165</v>
      </c>
      <c r="C24" s="4"/>
      <c r="E24" s="84" t="s">
        <v>76</v>
      </c>
      <c r="F24" s="6"/>
      <c r="H24" s="90"/>
      <c r="I24" s="5"/>
    </row>
    <row r="25" spans="2:9" ht="15.75">
      <c r="B25" s="4"/>
      <c r="C25" s="4"/>
      <c r="E25" s="84" t="s">
        <v>85</v>
      </c>
      <c r="F25" s="6"/>
      <c r="H25" s="90"/>
      <c r="I25" s="5"/>
    </row>
    <row r="26" spans="2:9" ht="15.75">
      <c r="B26" s="93" t="s">
        <v>69</v>
      </c>
      <c r="C26" s="4"/>
      <c r="E26" s="84" t="s">
        <v>147</v>
      </c>
      <c r="F26" s="6"/>
      <c r="H26" s="5"/>
      <c r="I26" s="5"/>
    </row>
    <row r="27" spans="2:9" ht="15.75">
      <c r="B27" s="93" t="s">
        <v>66</v>
      </c>
      <c r="C27" s="4"/>
      <c r="E27" s="83" t="s">
        <v>77</v>
      </c>
      <c r="H27" s="90" t="s">
        <v>108</v>
      </c>
      <c r="I27" s="5"/>
    </row>
    <row r="28" spans="2:9" ht="15.75">
      <c r="B28" s="93" t="s">
        <v>67</v>
      </c>
      <c r="C28" s="4"/>
      <c r="E28" s="84" t="s">
        <v>86</v>
      </c>
      <c r="F28" s="6"/>
      <c r="H28" s="90" t="s">
        <v>110</v>
      </c>
      <c r="I28" s="5"/>
    </row>
    <row r="29" spans="2:9" ht="15.75">
      <c r="B29" s="93" t="s">
        <v>68</v>
      </c>
      <c r="C29" s="4"/>
      <c r="E29" s="105" t="s">
        <v>120</v>
      </c>
      <c r="F29" s="6"/>
      <c r="H29" s="90" t="s">
        <v>109</v>
      </c>
      <c r="I29" s="5"/>
    </row>
    <row r="30" spans="2:9" ht="15.75">
      <c r="B30" s="4"/>
      <c r="C30" s="4"/>
      <c r="E30" s="84" t="s">
        <v>87</v>
      </c>
      <c r="F30" s="6"/>
      <c r="H30" s="5"/>
      <c r="I30" s="5"/>
    </row>
    <row r="31" spans="2:9" ht="31.5">
      <c r="B31" s="104" t="s">
        <v>115</v>
      </c>
      <c r="C31" s="4"/>
      <c r="E31" s="84" t="s">
        <v>88</v>
      </c>
      <c r="F31" s="6"/>
      <c r="H31" s="5"/>
      <c r="I31" s="5"/>
    </row>
    <row r="32" spans="2:9" ht="15.75">
      <c r="B32" s="93" t="s">
        <v>113</v>
      </c>
      <c r="C32" s="4"/>
      <c r="E32" s="87" t="s">
        <v>89</v>
      </c>
      <c r="F32" s="6"/>
      <c r="H32" s="5"/>
      <c r="I32" s="5"/>
    </row>
    <row r="33" spans="2:9" ht="15.75">
      <c r="B33" s="76" t="s">
        <v>114</v>
      </c>
      <c r="C33" s="4"/>
      <c r="E33" s="88" t="s">
        <v>91</v>
      </c>
      <c r="F33" s="6"/>
      <c r="H33" s="5"/>
      <c r="I33" s="5"/>
    </row>
    <row r="34" spans="2:9" ht="15.75">
      <c r="B34" s="76"/>
      <c r="C34" s="4"/>
      <c r="E34" s="86" t="s">
        <v>90</v>
      </c>
      <c r="F34" s="6"/>
      <c r="H34" s="5"/>
      <c r="I34" s="5"/>
    </row>
    <row r="35" spans="2:9" ht="15.75">
      <c r="B35" s="76"/>
      <c r="C35" s="4"/>
      <c r="E35" s="89" t="s">
        <v>92</v>
      </c>
      <c r="F35" s="6"/>
      <c r="H35" s="5"/>
      <c r="I35" s="5"/>
    </row>
    <row r="36" spans="2:9" ht="15.75">
      <c r="B36" s="4"/>
      <c r="C36" s="4"/>
      <c r="E36" s="87" t="s">
        <v>93</v>
      </c>
      <c r="F36" s="6"/>
      <c r="H36" s="5"/>
      <c r="I36" s="5"/>
    </row>
    <row r="37" spans="2:9" ht="15.75">
      <c r="B37" s="4"/>
      <c r="C37" s="4"/>
      <c r="E37" s="87" t="s">
        <v>94</v>
      </c>
      <c r="F37" s="6"/>
      <c r="H37" s="5"/>
      <c r="I37" s="5"/>
    </row>
    <row r="38" spans="2:9">
      <c r="B38" s="4"/>
      <c r="C38" s="4"/>
      <c r="E38" s="6"/>
      <c r="F38" s="6"/>
      <c r="H38" s="5"/>
      <c r="I38" s="5"/>
    </row>
  </sheetData>
  <mergeCells count="3">
    <mergeCell ref="B3:I3"/>
    <mergeCell ref="B2:H2"/>
    <mergeCell ref="B1:I1"/>
  </mergeCells>
  <dataValidations count="5">
    <dataValidation allowBlank="1" showInputMessage="1" showErrorMessage="1" prompt="Le titre de la feuille de calcul figure dans cette cellule. Le conseil figure dans la cellule ci-dessous et des instructions sur les flux de trésorerie annuels, mensuels et quotidiens figurent dans la ligne 5." sqref="I2"/>
    <dataValidation allowBlank="1" showInputMessage="1" showErrorMessage="1" prompt="Le titre de cette feuille de calcul se trouve dans cette cellule. Le conseil se trouve ci-dessous et des instructions sur le flux de trésorerie annuel, le flux de trésorerie mensuel et le flux de trésorerie quotidien se trouvent à la ligne 7." sqref="B1:B2"/>
    <dataValidation allowBlank="1" showInputMessage="1" showErrorMessage="1" prompt="Des instructions sur la création d’un flux de trésorerie annuel figurent dans la cellule ci-dessous." sqref="H5 H7:H8"/>
    <dataValidation allowBlank="1" showInputMessage="1" showErrorMessage="1" prompt="Des instructions sur la création d’un flux de trésorerie mensuel figurent dans la cellule ci-dessous." sqref="E5:E8 H6 B6"/>
    <dataValidation allowBlank="1" showInputMessage="1" showErrorMessage="1" prompt="Des instructions sur la création d’un flux de trésorerie quotidien figurent dans la cellule ci-dessous." sqref="B5 B7:B8"/>
  </dataValidations>
  <printOptions horizontalCentered="1"/>
  <pageMargins left="0.25" right="0.25" top="0.5" bottom="0.5" header="0.5" footer="0.5"/>
  <pageSetup paperSize="9" scale="66" fitToHeight="0" orientation="portrait" horizontalDpi="4294967293" verticalDpi="4294967293"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2:D27"/>
  <sheetViews>
    <sheetView workbookViewId="0">
      <selection activeCell="E15" sqref="E15"/>
    </sheetView>
  </sheetViews>
  <sheetFormatPr baseColWidth="10" defaultRowHeight="14.25"/>
  <cols>
    <col min="1" max="1" width="18.77734375" customWidth="1"/>
    <col min="2" max="2" width="32.5546875" customWidth="1"/>
    <col min="3" max="3" width="30.88671875" customWidth="1"/>
    <col min="4" max="4" width="31.5546875" customWidth="1"/>
  </cols>
  <sheetData>
    <row r="2" spans="1:4" ht="36">
      <c r="B2" s="106" t="s">
        <v>6</v>
      </c>
      <c r="C2" s="107" t="s">
        <v>7</v>
      </c>
      <c r="D2" s="108" t="s">
        <v>8</v>
      </c>
    </row>
    <row r="5" spans="1:4" ht="28.5">
      <c r="A5" s="58" t="s">
        <v>126</v>
      </c>
      <c r="B5" s="58" t="s">
        <v>127</v>
      </c>
      <c r="C5" s="58" t="s">
        <v>128</v>
      </c>
      <c r="D5" s="58" t="s">
        <v>128</v>
      </c>
    </row>
    <row r="7" spans="1:4" ht="15.75">
      <c r="A7" s="110" t="s">
        <v>121</v>
      </c>
      <c r="B7" s="110" t="s">
        <v>122</v>
      </c>
      <c r="C7" s="110" t="s">
        <v>123</v>
      </c>
      <c r="D7" s="110" t="s">
        <v>124</v>
      </c>
    </row>
    <row r="8" spans="1:4" ht="15.75">
      <c r="A8" s="110"/>
      <c r="B8" s="110"/>
      <c r="C8" s="110" t="s">
        <v>142</v>
      </c>
      <c r="D8" s="110" t="s">
        <v>125</v>
      </c>
    </row>
    <row r="9" spans="1:4" ht="15.75">
      <c r="A9" s="109"/>
      <c r="B9" s="109"/>
      <c r="C9" s="109"/>
      <c r="D9" s="109"/>
    </row>
    <row r="10" spans="1:4" ht="15.75">
      <c r="A10" s="109"/>
      <c r="B10" s="109"/>
      <c r="C10" s="109"/>
      <c r="D10" s="109"/>
    </row>
    <row r="11" spans="1:4" ht="15.75">
      <c r="A11" s="110" t="s">
        <v>129</v>
      </c>
      <c r="B11" s="109" t="s">
        <v>130</v>
      </c>
      <c r="C11" s="109"/>
      <c r="D11" s="109"/>
    </row>
    <row r="12" spans="1:4" ht="15.75">
      <c r="A12" s="109"/>
      <c r="B12" s="109" t="s">
        <v>131</v>
      </c>
      <c r="C12" s="109"/>
      <c r="D12" s="109"/>
    </row>
    <row r="13" spans="1:4" ht="31.5">
      <c r="A13" s="109"/>
      <c r="B13" s="109" t="s">
        <v>132</v>
      </c>
      <c r="C13" s="109"/>
      <c r="D13" s="109"/>
    </row>
    <row r="14" spans="1:4" ht="15.75">
      <c r="A14" s="109"/>
      <c r="B14" s="109" t="s">
        <v>133</v>
      </c>
      <c r="C14" s="109"/>
      <c r="D14" s="109"/>
    </row>
    <row r="15" spans="1:4" ht="15.75">
      <c r="A15" s="109"/>
      <c r="B15" s="109"/>
      <c r="C15" s="109"/>
      <c r="D15" s="109"/>
    </row>
    <row r="16" spans="1:4" ht="15.75">
      <c r="A16" s="109"/>
      <c r="B16" s="111" t="s">
        <v>134</v>
      </c>
      <c r="C16" s="112" t="s">
        <v>136</v>
      </c>
      <c r="D16" s="112" t="s">
        <v>136</v>
      </c>
    </row>
    <row r="17" spans="1:4" ht="15.75">
      <c r="A17" s="109"/>
      <c r="B17" s="109" t="s">
        <v>135</v>
      </c>
      <c r="C17" s="109" t="s">
        <v>135</v>
      </c>
      <c r="D17" s="109" t="s">
        <v>135</v>
      </c>
    </row>
    <row r="18" spans="1:4" ht="15.75">
      <c r="A18" s="109"/>
      <c r="B18" s="109"/>
      <c r="C18" s="109" t="s">
        <v>137</v>
      </c>
      <c r="D18" s="109"/>
    </row>
    <row r="19" spans="1:4" ht="15.75">
      <c r="A19" s="109"/>
      <c r="B19" s="109"/>
      <c r="C19" s="109" t="s">
        <v>145</v>
      </c>
      <c r="D19" s="109"/>
    </row>
    <row r="20" spans="1:4" ht="31.5">
      <c r="A20" s="109"/>
      <c r="B20" s="109"/>
      <c r="C20" s="109" t="s">
        <v>140</v>
      </c>
      <c r="D20" s="109" t="s">
        <v>141</v>
      </c>
    </row>
    <row r="21" spans="1:4" ht="15.75">
      <c r="A21" s="109"/>
      <c r="B21" s="109"/>
      <c r="C21" s="109"/>
      <c r="D21" s="109"/>
    </row>
    <row r="22" spans="1:4" ht="15.75">
      <c r="A22" s="109"/>
      <c r="B22" s="111" t="s">
        <v>138</v>
      </c>
      <c r="C22" s="109"/>
      <c r="D22" s="109"/>
    </row>
    <row r="23" spans="1:4" ht="15.75">
      <c r="B23" s="109" t="s">
        <v>139</v>
      </c>
    </row>
    <row r="25" spans="1:4" ht="31.5" customHeight="1">
      <c r="C25" s="138" t="s">
        <v>146</v>
      </c>
      <c r="D25" s="138"/>
    </row>
    <row r="27" spans="1:4" ht="15.75">
      <c r="B27" s="109"/>
    </row>
  </sheetData>
  <mergeCells count="1">
    <mergeCell ref="C25:D25"/>
  </mergeCells>
  <dataValidations count="3">
    <dataValidation allowBlank="1" showInputMessage="1" showErrorMessage="1" prompt="Des instructions sur la création d’un flux de trésorerie quotidien figurent dans la cellule ci-dessous." sqref="B2"/>
    <dataValidation allowBlank="1" showInputMessage="1" showErrorMessage="1" prompt="Des instructions sur la création d’un flux de trésorerie mensuel figurent dans la cellule ci-dessous." sqref="C2"/>
    <dataValidation allowBlank="1" showInputMessage="1" showErrorMessage="1" prompt="Des instructions sur la création d’un flux de trésorerie annuel figurent dans la cellule ci-dessous." sqref="D2"/>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AE23"/>
  <sheetViews>
    <sheetView workbookViewId="0">
      <selection activeCell="B24" sqref="B24"/>
    </sheetView>
  </sheetViews>
  <sheetFormatPr baseColWidth="10" defaultColWidth="11.5546875" defaultRowHeight="14.25"/>
  <cols>
    <col min="1" max="1" width="1.88671875" style="38" customWidth="1"/>
    <col min="2" max="2" width="42.6640625" style="38" customWidth="1"/>
    <col min="3" max="3" width="8.77734375" style="38" customWidth="1"/>
    <col min="4" max="4" width="11.5546875" style="38"/>
    <col min="5" max="5" width="12.21875" style="38" customWidth="1"/>
    <col min="6" max="16384" width="11.5546875" style="38"/>
  </cols>
  <sheetData>
    <row r="1" spans="2:31" s="129" customFormat="1" ht="44.1" customHeight="1">
      <c r="B1" s="121" t="s">
        <v>56</v>
      </c>
      <c r="C1" s="128"/>
      <c r="D1" s="123"/>
      <c r="E1" s="123"/>
      <c r="F1" s="130"/>
      <c r="G1" s="130"/>
      <c r="H1" s="130"/>
      <c r="I1" s="130"/>
      <c r="J1" s="130"/>
      <c r="K1" s="130"/>
      <c r="L1" s="130"/>
      <c r="M1" s="130"/>
      <c r="N1" s="131"/>
      <c r="O1" s="131"/>
      <c r="P1" s="131"/>
      <c r="Q1" s="131"/>
      <c r="R1" s="131"/>
      <c r="S1" s="131"/>
      <c r="T1" s="131"/>
      <c r="U1" s="131"/>
      <c r="V1" s="131"/>
      <c r="W1" s="131"/>
      <c r="X1" s="131"/>
      <c r="Y1" s="131"/>
      <c r="Z1" s="131"/>
      <c r="AA1" s="131"/>
      <c r="AB1" s="131"/>
      <c r="AC1" s="131"/>
      <c r="AD1" s="131"/>
      <c r="AE1" s="131"/>
    </row>
    <row r="4" spans="2:31" ht="15">
      <c r="B4" s="39" t="s">
        <v>35</v>
      </c>
      <c r="C4" s="39" t="s">
        <v>36</v>
      </c>
      <c r="D4" s="39" t="s">
        <v>37</v>
      </c>
      <c r="E4" s="39" t="s">
        <v>38</v>
      </c>
    </row>
    <row r="5" spans="2:31">
      <c r="B5" s="40" t="s">
        <v>39</v>
      </c>
      <c r="C5" s="41"/>
      <c r="D5" s="42"/>
      <c r="E5" s="42"/>
    </row>
    <row r="6" spans="2:31" ht="42.75">
      <c r="B6" s="63" t="s">
        <v>40</v>
      </c>
      <c r="C6" s="62">
        <v>1</v>
      </c>
      <c r="D6" s="56">
        <v>600</v>
      </c>
      <c r="E6" s="56">
        <v>720</v>
      </c>
    </row>
    <row r="7" spans="2:31">
      <c r="B7" s="44" t="s">
        <v>41</v>
      </c>
      <c r="C7" s="45"/>
      <c r="D7" s="46">
        <f>SUM(D6:D6)</f>
        <v>600</v>
      </c>
      <c r="E7" s="46">
        <f>SUM(E6:E6)</f>
        <v>720</v>
      </c>
    </row>
    <row r="8" spans="2:31">
      <c r="B8" s="47" t="s">
        <v>42</v>
      </c>
      <c r="C8" s="48"/>
      <c r="D8" s="49"/>
      <c r="E8" s="49"/>
    </row>
    <row r="9" spans="2:31" ht="28.5">
      <c r="B9" s="63" t="s">
        <v>45</v>
      </c>
      <c r="C9" s="62">
        <v>1</v>
      </c>
      <c r="D9" s="56">
        <v>2025</v>
      </c>
      <c r="E9" s="57">
        <f t="shared" ref="E9" si="0">D9*1.2</f>
        <v>2430</v>
      </c>
    </row>
    <row r="10" spans="2:31">
      <c r="B10" s="50" t="s">
        <v>41</v>
      </c>
      <c r="C10" s="43"/>
      <c r="D10" s="46">
        <f>SUM(D9:D9)</f>
        <v>2025</v>
      </c>
      <c r="E10" s="46">
        <f>SUM(E9:E9)</f>
        <v>2430</v>
      </c>
      <c r="H10" s="51"/>
    </row>
    <row r="11" spans="2:31">
      <c r="B11" s="47" t="s">
        <v>46</v>
      </c>
      <c r="C11" s="48"/>
      <c r="D11" s="49"/>
      <c r="E11" s="49"/>
    </row>
    <row r="12" spans="2:31" ht="28.5">
      <c r="B12" s="63" t="s">
        <v>47</v>
      </c>
      <c r="C12" s="62">
        <v>1</v>
      </c>
      <c r="D12" s="56">
        <v>583</v>
      </c>
      <c r="E12" s="56">
        <f>D12*1.2</f>
        <v>699.6</v>
      </c>
    </row>
    <row r="13" spans="2:31" ht="23.45" customHeight="1">
      <c r="B13" s="134" t="s">
        <v>48</v>
      </c>
      <c r="C13" s="62">
        <v>1</v>
      </c>
      <c r="D13" s="56">
        <v>500</v>
      </c>
      <c r="E13" s="56">
        <f>D13*1.2</f>
        <v>600</v>
      </c>
    </row>
    <row r="14" spans="2:31">
      <c r="B14" s="50" t="s">
        <v>41</v>
      </c>
      <c r="C14" s="43"/>
      <c r="D14" s="46">
        <f>SUM(D12:D13)</f>
        <v>1083</v>
      </c>
      <c r="E14" s="46">
        <f>SUM(E12:E13)</f>
        <v>1299.5999999999999</v>
      </c>
      <c r="G14" s="52"/>
    </row>
    <row r="15" spans="2:31">
      <c r="B15" s="47" t="s">
        <v>49</v>
      </c>
      <c r="C15" s="48"/>
      <c r="D15" s="49"/>
      <c r="E15" s="49"/>
    </row>
    <row r="16" spans="2:31" ht="62.45" customHeight="1">
      <c r="B16" s="63" t="s">
        <v>60</v>
      </c>
      <c r="C16" s="62">
        <v>1</v>
      </c>
      <c r="D16" s="56">
        <v>5022.42</v>
      </c>
      <c r="E16" s="56">
        <f>+D16*1.2</f>
        <v>6026.9039999999995</v>
      </c>
    </row>
    <row r="17" spans="2:7" ht="30.75" customHeight="1">
      <c r="B17" s="63" t="s">
        <v>61</v>
      </c>
      <c r="C17" s="62">
        <v>1</v>
      </c>
      <c r="D17" s="56">
        <v>4381.3500000000004</v>
      </c>
      <c r="E17" s="56">
        <f>D17*1.2</f>
        <v>5257.62</v>
      </c>
    </row>
    <row r="18" spans="2:7">
      <c r="B18" s="50" t="s">
        <v>41</v>
      </c>
      <c r="C18" s="43"/>
      <c r="D18" s="46">
        <f>SUM(D16:D17)</f>
        <v>9403.77</v>
      </c>
      <c r="E18" s="46">
        <f>SUM(E16:E17)</f>
        <v>11284.523999999999</v>
      </c>
    </row>
    <row r="19" spans="2:7">
      <c r="B19" s="47"/>
      <c r="C19" s="48"/>
      <c r="D19" s="49"/>
      <c r="E19" s="49"/>
    </row>
    <row r="20" spans="2:7">
      <c r="B20" s="50"/>
      <c r="C20" s="43"/>
      <c r="D20" s="46"/>
      <c r="E20" s="46"/>
    </row>
    <row r="21" spans="2:7">
      <c r="B21" s="53" t="s">
        <v>54</v>
      </c>
      <c r="C21" s="54"/>
      <c r="D21" s="55">
        <f>D7+D10+D14+D18</f>
        <v>13111.77</v>
      </c>
      <c r="E21" s="55">
        <f>E7+E10+E14+E18</f>
        <v>15734.124</v>
      </c>
      <c r="G21" s="52"/>
    </row>
    <row r="23" spans="2:7">
      <c r="E23" s="135"/>
    </row>
  </sheetData>
  <dataValidations count="1">
    <dataValidation allowBlank="1" showInputMessage="1" showErrorMessage="1" prompt="Le titre de cette feuille de calcul se trouve dans cette cellule" sqref="B1"/>
  </dataValidations>
  <pageMargins left="0.51181102362204722" right="0.31496062992125984" top="0.74803149606299213" bottom="0.74803149606299213" header="0.31496062992125984" footer="0.31496062992125984"/>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pageSetUpPr autoPageBreaks="0"/>
  </sheetPr>
  <dimension ref="B1:T40"/>
  <sheetViews>
    <sheetView topLeftCell="A25" workbookViewId="0">
      <selection activeCell="J7" sqref="J7"/>
    </sheetView>
  </sheetViews>
  <sheetFormatPr baseColWidth="10" defaultColWidth="8.88671875" defaultRowHeight="26.1" customHeight="1"/>
  <cols>
    <col min="1" max="1" width="1.77734375" style="8" customWidth="1"/>
    <col min="2" max="2" width="0.109375" style="8" customWidth="1"/>
    <col min="3" max="3" width="33.21875" style="8" customWidth="1"/>
    <col min="4" max="4" width="15" style="8" customWidth="1"/>
    <col min="5" max="5" width="15.33203125" style="8" customWidth="1"/>
    <col min="6" max="6" width="16.109375" style="8" customWidth="1"/>
    <col min="7" max="7" width="16.44140625" style="8" customWidth="1"/>
    <col min="8" max="8" width="15.109375" style="8" customWidth="1"/>
    <col min="9" max="9" width="1.77734375" style="8" customWidth="1"/>
    <col min="10" max="10" width="12.6640625" style="8" customWidth="1"/>
    <col min="11" max="11" width="8.88671875" style="8" customWidth="1"/>
    <col min="12" max="12" width="10.6640625" style="8" bestFit="1" customWidth="1"/>
    <col min="13" max="13" width="11.44140625" style="8" customWidth="1"/>
    <col min="14" max="14" width="11.21875" style="8" customWidth="1"/>
    <col min="15" max="16384" width="8.88671875" style="8"/>
  </cols>
  <sheetData>
    <row r="1" spans="2:20" s="118" customFormat="1" ht="44.1" customHeight="1">
      <c r="B1" s="119" t="s">
        <v>148</v>
      </c>
      <c r="C1" s="120"/>
      <c r="D1" s="121"/>
      <c r="E1" s="121"/>
      <c r="F1" s="121"/>
      <c r="G1" s="121"/>
      <c r="H1" s="121"/>
      <c r="I1" s="121"/>
      <c r="J1" s="124"/>
      <c r="K1" s="124"/>
      <c r="L1" s="125"/>
      <c r="M1" s="125"/>
      <c r="N1" s="125"/>
      <c r="O1" s="125"/>
      <c r="P1" s="125"/>
      <c r="Q1" s="125"/>
      <c r="R1" s="125"/>
      <c r="S1" s="125"/>
      <c r="T1" s="125"/>
    </row>
    <row r="2" spans="2:20" s="2" customFormat="1" ht="21.6" customHeight="1">
      <c r="B2" s="10"/>
      <c r="C2" s="10"/>
      <c r="D2" s="27"/>
      <c r="E2" s="27"/>
      <c r="F2" s="1"/>
      <c r="G2" s="1"/>
      <c r="H2" s="1"/>
    </row>
    <row r="3" spans="2:20" s="15" customFormat="1" ht="33.950000000000003" customHeight="1" thickBot="1">
      <c r="B3" s="23" t="s">
        <v>2</v>
      </c>
      <c r="C3" s="60" t="s">
        <v>4</v>
      </c>
      <c r="D3" s="60" t="s">
        <v>9</v>
      </c>
      <c r="E3" s="60" t="s">
        <v>10</v>
      </c>
      <c r="F3" s="60" t="s">
        <v>11</v>
      </c>
      <c r="G3" s="60" t="s">
        <v>12</v>
      </c>
      <c r="H3" s="60" t="s">
        <v>3</v>
      </c>
    </row>
    <row r="4" spans="2:20" s="35" customFormat="1" ht="26.1" customHeight="1">
      <c r="B4" s="36" t="s">
        <v>0</v>
      </c>
      <c r="C4" s="36" t="s">
        <v>13</v>
      </c>
      <c r="D4" s="37">
        <v>615</v>
      </c>
      <c r="E4" s="37">
        <v>1050</v>
      </c>
      <c r="F4" s="37">
        <v>1140</v>
      </c>
      <c r="G4" s="37">
        <v>1170</v>
      </c>
      <c r="H4" s="37">
        <f>SUM(Mensuel[[#This Row],[2023 (5 mois)]:[2026 (8,5 mois)]])</f>
        <v>3975</v>
      </c>
      <c r="J4" s="11"/>
      <c r="K4" s="8"/>
      <c r="L4" s="126"/>
      <c r="M4" s="126"/>
      <c r="N4" s="126"/>
      <c r="O4" s="11"/>
      <c r="P4" s="11"/>
      <c r="Q4" s="11"/>
      <c r="R4" s="11"/>
      <c r="S4" s="11"/>
      <c r="T4" s="11"/>
    </row>
    <row r="5" spans="2:20" s="11" customFormat="1" ht="26.1" customHeight="1">
      <c r="B5" s="12" t="s">
        <v>0</v>
      </c>
      <c r="C5" s="12" t="s">
        <v>159</v>
      </c>
      <c r="D5" s="25">
        <v>1000</v>
      </c>
      <c r="E5" s="25">
        <v>1500</v>
      </c>
      <c r="F5" s="25">
        <v>1700</v>
      </c>
      <c r="G5" s="25">
        <v>1770</v>
      </c>
      <c r="H5" s="25">
        <f>SUM(Mensuel[[#This Row],[2023 (5 mois)]:[2026 (8,5 mois)]])</f>
        <v>5970</v>
      </c>
      <c r="K5" s="8"/>
      <c r="M5" s="126"/>
    </row>
    <row r="6" spans="2:20" s="11" customFormat="1" ht="26.1" customHeight="1">
      <c r="B6" s="12" t="s">
        <v>0</v>
      </c>
      <c r="C6" s="12" t="s">
        <v>14</v>
      </c>
      <c r="D6" s="25">
        <v>500</v>
      </c>
      <c r="E6" s="25">
        <v>600</v>
      </c>
      <c r="F6" s="25">
        <v>700</v>
      </c>
      <c r="G6" s="25">
        <v>800</v>
      </c>
      <c r="H6" s="25">
        <f>SUM(Mensuel[[#This Row],[2023 (5 mois)]:[2026 (8,5 mois)]])</f>
        <v>2600</v>
      </c>
      <c r="K6" s="8"/>
      <c r="L6" s="126"/>
      <c r="M6" s="126"/>
      <c r="N6" s="126"/>
    </row>
    <row r="7" spans="2:20" s="11" customFormat="1" ht="30" customHeight="1">
      <c r="B7" s="12" t="s">
        <v>0</v>
      </c>
      <c r="C7" s="12" t="s">
        <v>15</v>
      </c>
      <c r="D7" s="59">
        <v>963</v>
      </c>
      <c r="E7" s="25">
        <v>500</v>
      </c>
      <c r="F7" s="25">
        <v>500</v>
      </c>
      <c r="G7" s="25">
        <v>500</v>
      </c>
      <c r="H7" s="25">
        <f>SUM(Mensuel[[#This Row],[2023 (5 mois)]:[2026 (8,5 mois)]])</f>
        <v>2463</v>
      </c>
      <c r="K7" s="8"/>
    </row>
    <row r="8" spans="2:20" s="11" customFormat="1" ht="33" customHeight="1">
      <c r="B8" s="12" t="s">
        <v>0</v>
      </c>
      <c r="C8" s="12" t="s">
        <v>16</v>
      </c>
      <c r="D8" s="59">
        <v>1000</v>
      </c>
      <c r="E8" s="25">
        <v>200</v>
      </c>
      <c r="F8" s="25">
        <v>200</v>
      </c>
      <c r="G8" s="25">
        <v>200</v>
      </c>
      <c r="H8" s="25">
        <f>SUM(Mensuel[[#This Row],[2023 (5 mois)]:[2026 (8,5 mois)]])</f>
        <v>1600</v>
      </c>
      <c r="K8" s="8"/>
      <c r="L8" s="126"/>
      <c r="M8" s="126"/>
      <c r="N8" s="126"/>
    </row>
    <row r="9" spans="2:20" s="11" customFormat="1" ht="45.75" customHeight="1">
      <c r="B9" s="12" t="s">
        <v>0</v>
      </c>
      <c r="C9" s="12" t="s">
        <v>17</v>
      </c>
      <c r="D9" s="59">
        <v>585</v>
      </c>
      <c r="E9" s="25">
        <v>200</v>
      </c>
      <c r="F9" s="25">
        <v>220</v>
      </c>
      <c r="G9" s="25">
        <v>230</v>
      </c>
      <c r="H9" s="25">
        <f>SUM(Mensuel[[#This Row],[2023 (5 mois)]:[2026 (8,5 mois)]])</f>
        <v>1235</v>
      </c>
      <c r="K9" s="8"/>
      <c r="L9" s="126"/>
      <c r="M9" s="126"/>
      <c r="N9" s="126"/>
    </row>
    <row r="10" spans="2:20" ht="21" customHeight="1">
      <c r="B10" s="12"/>
      <c r="C10" s="133" t="s">
        <v>150</v>
      </c>
      <c r="D10" s="25">
        <v>960</v>
      </c>
      <c r="E10" s="117" t="s">
        <v>21</v>
      </c>
      <c r="F10" s="117" t="s">
        <v>21</v>
      </c>
      <c r="G10" s="117" t="s">
        <v>21</v>
      </c>
      <c r="H10" s="25">
        <f>SUM(Mensuel[[#This Row],[2023 (5 mois)]:[2026 (8,5 mois)]])</f>
        <v>960</v>
      </c>
    </row>
    <row r="11" spans="2:20" s="11" customFormat="1" ht="26.1" customHeight="1">
      <c r="B11" s="12" t="s">
        <v>1</v>
      </c>
      <c r="C11" s="12" t="s">
        <v>18</v>
      </c>
      <c r="D11" s="25">
        <v>200</v>
      </c>
      <c r="E11" s="25">
        <v>210</v>
      </c>
      <c r="F11" s="25">
        <v>220</v>
      </c>
      <c r="G11" s="25">
        <v>230</v>
      </c>
      <c r="H11" s="25">
        <f>SUM(Mensuel[[#This Row],[2023 (5 mois)]:[2026 (8,5 mois)]])</f>
        <v>860</v>
      </c>
      <c r="K11" s="8"/>
      <c r="L11" s="126"/>
      <c r="M11" s="126"/>
      <c r="N11" s="126"/>
    </row>
    <row r="12" spans="2:20" s="11" customFormat="1" ht="26.1" customHeight="1">
      <c r="B12" s="12" t="s">
        <v>1</v>
      </c>
      <c r="C12" s="12" t="s">
        <v>19</v>
      </c>
      <c r="D12" s="25">
        <v>900</v>
      </c>
      <c r="E12" s="25">
        <v>1540</v>
      </c>
      <c r="F12" s="25">
        <v>1560</v>
      </c>
      <c r="G12" s="25">
        <v>1580</v>
      </c>
      <c r="H12" s="25">
        <f>SUM(Mensuel[[#This Row],[2023 (5 mois)]:[2026 (8,5 mois)]])</f>
        <v>5580</v>
      </c>
      <c r="K12" s="8"/>
      <c r="L12" s="126"/>
      <c r="M12" s="126"/>
      <c r="N12" s="126"/>
    </row>
    <row r="13" spans="2:20" ht="26.1" customHeight="1">
      <c r="B13" s="12" t="s">
        <v>1</v>
      </c>
      <c r="C13" s="12" t="s">
        <v>149</v>
      </c>
      <c r="D13" s="25">
        <v>300</v>
      </c>
      <c r="E13" s="25">
        <v>500</v>
      </c>
      <c r="F13" s="25">
        <v>500</v>
      </c>
      <c r="G13" s="25">
        <v>500</v>
      </c>
      <c r="H13" s="25">
        <f>SUM(Mensuel[[#This Row],[2023 (5 mois)]:[2026 (8,5 mois)]])</f>
        <v>1800</v>
      </c>
      <c r="L13" s="127"/>
      <c r="M13" s="127"/>
      <c r="N13" s="127"/>
    </row>
    <row r="14" spans="2:20" ht="26.1" customHeight="1">
      <c r="B14" s="32"/>
      <c r="C14" s="12" t="s">
        <v>29</v>
      </c>
      <c r="D14" s="33">
        <v>150</v>
      </c>
      <c r="E14" s="33">
        <v>360</v>
      </c>
      <c r="F14" s="33">
        <v>360</v>
      </c>
      <c r="G14" s="33">
        <v>360</v>
      </c>
      <c r="H14" s="25">
        <f>SUM(Mensuel[[#This Row],[2023 (5 mois)]:[2026 (8,5 mois)]])</f>
        <v>1230</v>
      </c>
      <c r="L14" s="127"/>
      <c r="M14" s="127"/>
      <c r="N14" s="127"/>
    </row>
    <row r="15" spans="2:20" ht="26.1" customHeight="1">
      <c r="B15" s="12" t="s">
        <v>1</v>
      </c>
      <c r="C15" s="12" t="s">
        <v>20</v>
      </c>
      <c r="D15" s="25" t="s">
        <v>21</v>
      </c>
      <c r="E15" s="25">
        <v>2680</v>
      </c>
      <c r="F15" s="25">
        <v>3000</v>
      </c>
      <c r="G15" s="25">
        <v>3000</v>
      </c>
      <c r="H15" s="25">
        <f>SUM(Mensuel[[#This Row],[2023 (5 mois)]:[2026 (8,5 mois)]])</f>
        <v>8680</v>
      </c>
      <c r="L15" s="127"/>
      <c r="M15" s="127"/>
      <c r="N15" s="127"/>
    </row>
    <row r="16" spans="2:20" ht="26.1" customHeight="1">
      <c r="B16" s="12" t="s">
        <v>1</v>
      </c>
      <c r="C16" s="12" t="s">
        <v>22</v>
      </c>
      <c r="D16" s="25">
        <v>560</v>
      </c>
      <c r="E16" s="25">
        <v>1650</v>
      </c>
      <c r="F16" s="25">
        <v>1650</v>
      </c>
      <c r="G16" s="25">
        <v>1650</v>
      </c>
      <c r="H16" s="25">
        <f>SUM(Mensuel[[#This Row],[2023 (5 mois)]:[2026 (8,5 mois)]])</f>
        <v>5510</v>
      </c>
      <c r="L16" s="127"/>
      <c r="M16" s="127"/>
      <c r="N16" s="127"/>
    </row>
    <row r="17" spans="2:14" ht="26.1" customHeight="1">
      <c r="B17" s="32"/>
      <c r="C17" s="12" t="s">
        <v>27</v>
      </c>
      <c r="D17" s="33">
        <v>100</v>
      </c>
      <c r="E17" s="33">
        <v>300</v>
      </c>
      <c r="F17" s="33">
        <v>400</v>
      </c>
      <c r="G17" s="33">
        <v>400</v>
      </c>
      <c r="H17" s="25">
        <f>SUM(Mensuel[[#This Row],[2023 (5 mois)]:[2026 (8,5 mois)]])</f>
        <v>1200</v>
      </c>
      <c r="L17" s="127"/>
      <c r="M17" s="127"/>
      <c r="N17" s="127"/>
    </row>
    <row r="18" spans="2:14" ht="26.1" customHeight="1">
      <c r="B18" s="32"/>
      <c r="C18" s="12" t="s">
        <v>28</v>
      </c>
      <c r="D18" s="33">
        <v>300</v>
      </c>
      <c r="E18" s="33">
        <v>500</v>
      </c>
      <c r="F18" s="33">
        <v>500</v>
      </c>
      <c r="G18" s="33">
        <v>500</v>
      </c>
      <c r="H18" s="25">
        <f>SUM(Mensuel[[#This Row],[2023 (5 mois)]:[2026 (8,5 mois)]])</f>
        <v>1800</v>
      </c>
    </row>
    <row r="19" spans="2:14" ht="26.1" customHeight="1">
      <c r="B19" s="12" t="s">
        <v>1</v>
      </c>
      <c r="C19" s="12" t="s">
        <v>25</v>
      </c>
      <c r="D19" s="25">
        <v>995</v>
      </c>
      <c r="E19" s="25">
        <v>1700</v>
      </c>
      <c r="F19" s="25">
        <v>1700</v>
      </c>
      <c r="G19" s="25">
        <v>1700</v>
      </c>
      <c r="H19" s="25">
        <f>SUM(Mensuel[[#This Row],[2023 (5 mois)]:[2026 (8,5 mois)]])</f>
        <v>6095</v>
      </c>
    </row>
    <row r="20" spans="2:14" ht="26.1" customHeight="1">
      <c r="B20" s="32"/>
      <c r="C20" s="12" t="s">
        <v>26</v>
      </c>
      <c r="D20" s="33">
        <v>85</v>
      </c>
      <c r="E20" s="33">
        <f>12*12</f>
        <v>144</v>
      </c>
      <c r="F20" s="33">
        <v>144</v>
      </c>
      <c r="G20" s="33">
        <v>144</v>
      </c>
      <c r="H20" s="25">
        <f>SUM(Mensuel[[#This Row],[2023 (5 mois)]:[2026 (8,5 mois)]])</f>
        <v>517</v>
      </c>
    </row>
    <row r="21" spans="2:14" ht="26.1" customHeight="1">
      <c r="B21" s="12" t="s">
        <v>1</v>
      </c>
      <c r="C21" s="12" t="s">
        <v>23</v>
      </c>
      <c r="D21" s="25">
        <v>250</v>
      </c>
      <c r="E21" s="25">
        <v>450</v>
      </c>
      <c r="F21" s="25">
        <v>500</v>
      </c>
      <c r="G21" s="25">
        <v>650</v>
      </c>
      <c r="H21" s="25">
        <f>SUM(Mensuel[[#This Row],[2023 (5 mois)]:[2026 (8,5 mois)]])</f>
        <v>1850</v>
      </c>
    </row>
    <row r="22" spans="2:14" ht="28.5" customHeight="1">
      <c r="B22" s="12" t="s">
        <v>1</v>
      </c>
      <c r="C22" s="12" t="s">
        <v>24</v>
      </c>
      <c r="D22" s="25">
        <v>160</v>
      </c>
      <c r="E22" s="25">
        <v>200</v>
      </c>
      <c r="F22" s="25">
        <v>200</v>
      </c>
      <c r="G22" s="25">
        <v>200</v>
      </c>
      <c r="H22" s="25">
        <f>SUM(Mensuel[[#This Row],[2023 (5 mois)]:[2026 (8,5 mois)]])</f>
        <v>760</v>
      </c>
    </row>
    <row r="23" spans="2:14" ht="18.75" customHeight="1">
      <c r="B23" s="32"/>
      <c r="C23" s="64" t="s">
        <v>43</v>
      </c>
      <c r="D23" s="33">
        <v>192</v>
      </c>
      <c r="E23" s="117" t="s">
        <v>21</v>
      </c>
      <c r="F23" s="117" t="s">
        <v>21</v>
      </c>
      <c r="G23" s="117" t="s">
        <v>21</v>
      </c>
      <c r="H23" s="25">
        <f>SUM(Mensuel[[#This Row],[2023 (5 mois)]:[2026 (8,5 mois)]])</f>
        <v>192</v>
      </c>
    </row>
    <row r="24" spans="2:14" ht="19.5" customHeight="1">
      <c r="B24" s="12"/>
      <c r="C24" s="64" t="s">
        <v>44</v>
      </c>
      <c r="D24" s="25">
        <v>99.6</v>
      </c>
      <c r="E24" s="117" t="s">
        <v>21</v>
      </c>
      <c r="F24" s="117" t="s">
        <v>21</v>
      </c>
      <c r="G24" s="117" t="s">
        <v>21</v>
      </c>
      <c r="H24" s="25">
        <f>SUM(Mensuel[[#This Row],[2023 (5 mois)]:[2026 (8,5 mois)]])</f>
        <v>99.6</v>
      </c>
    </row>
    <row r="25" spans="2:14" ht="25.5" customHeight="1">
      <c r="B25" s="12"/>
      <c r="C25" s="133" t="s">
        <v>50</v>
      </c>
      <c r="D25" s="25">
        <v>600</v>
      </c>
      <c r="E25" s="117" t="s">
        <v>21</v>
      </c>
      <c r="F25" s="117" t="s">
        <v>21</v>
      </c>
      <c r="G25" s="117" t="s">
        <v>21</v>
      </c>
      <c r="H25" s="25">
        <f>SUM(Mensuel[[#This Row],[2023 (5 mois)]:[2026 (8,5 mois)]])</f>
        <v>600</v>
      </c>
    </row>
    <row r="26" spans="2:14" ht="39" customHeight="1">
      <c r="B26" s="32"/>
      <c r="C26" s="11" t="s">
        <v>157</v>
      </c>
      <c r="D26" s="33">
        <v>2832</v>
      </c>
      <c r="E26" s="33"/>
      <c r="F26" s="33"/>
      <c r="G26" s="33"/>
      <c r="H26" s="25">
        <f>SUM(Mensuel[[#This Row],[2023 (5 mois)]:[2026 (8,5 mois)]])</f>
        <v>2832</v>
      </c>
    </row>
    <row r="27" spans="2:14" ht="18.75" customHeight="1">
      <c r="B27" s="12"/>
      <c r="C27" s="64" t="s">
        <v>51</v>
      </c>
      <c r="D27" s="25">
        <v>156</v>
      </c>
      <c r="E27" s="117" t="s">
        <v>21</v>
      </c>
      <c r="F27" s="117" t="s">
        <v>21</v>
      </c>
      <c r="G27" s="117" t="s">
        <v>21</v>
      </c>
      <c r="H27" s="25">
        <f>SUM(Mensuel[[#This Row],[2023 (5 mois)]:[2026 (8,5 mois)]])</f>
        <v>156</v>
      </c>
    </row>
    <row r="28" spans="2:14" ht="25.5" customHeight="1">
      <c r="B28" s="12"/>
      <c r="C28" s="64" t="s">
        <v>52</v>
      </c>
      <c r="D28" s="25">
        <v>597.6</v>
      </c>
      <c r="E28" s="117" t="s">
        <v>21</v>
      </c>
      <c r="F28" s="117" t="s">
        <v>21</v>
      </c>
      <c r="G28" s="117" t="s">
        <v>21</v>
      </c>
      <c r="H28" s="25">
        <f>SUM(Mensuel[[#This Row],[2023 (5 mois)]:[2026 (8,5 mois)]])</f>
        <v>597.6</v>
      </c>
    </row>
    <row r="29" spans="2:14" ht="42" customHeight="1">
      <c r="B29" s="12"/>
      <c r="C29" s="65" t="s">
        <v>53</v>
      </c>
      <c r="D29" s="25">
        <v>792</v>
      </c>
      <c r="E29" s="117" t="s">
        <v>21</v>
      </c>
      <c r="F29" s="25">
        <v>400</v>
      </c>
      <c r="G29" s="117" t="s">
        <v>21</v>
      </c>
      <c r="H29" s="25">
        <f>SUM(Mensuel[[#This Row],[2023 (5 mois)]:[2026 (8,5 mois)]])</f>
        <v>1192</v>
      </c>
    </row>
    <row r="30" spans="2:14" ht="57" customHeight="1">
      <c r="B30" s="32"/>
      <c r="C30" s="136" t="s">
        <v>155</v>
      </c>
      <c r="D30" s="33">
        <v>1274.4000000000001</v>
      </c>
      <c r="E30" s="33"/>
      <c r="F30" s="33"/>
      <c r="G30" s="33"/>
      <c r="H30" s="25">
        <f>SUM(Mensuel[[#This Row],[2023 (5 mois)]:[2026 (8,5 mois)]])</f>
        <v>1274.4000000000001</v>
      </c>
    </row>
    <row r="31" spans="2:14" ht="68.25" customHeight="1">
      <c r="B31" s="32"/>
      <c r="C31" s="136" t="s">
        <v>156</v>
      </c>
      <c r="D31" s="33">
        <v>4344</v>
      </c>
      <c r="E31" s="33"/>
      <c r="F31" s="33"/>
      <c r="G31" s="33"/>
      <c r="H31" s="25">
        <f>SUM(Mensuel[[#This Row],[2023 (5 mois)]:[2026 (8,5 mois)]])</f>
        <v>4344</v>
      </c>
    </row>
    <row r="32" spans="2:14" ht="30" customHeight="1">
      <c r="B32" s="12"/>
      <c r="C32" s="64" t="s">
        <v>154</v>
      </c>
      <c r="D32" s="25">
        <v>4896</v>
      </c>
      <c r="E32" s="117" t="s">
        <v>21</v>
      </c>
      <c r="F32" s="117" t="s">
        <v>21</v>
      </c>
      <c r="G32" s="117" t="s">
        <v>21</v>
      </c>
      <c r="H32" s="25">
        <f>SUM(Mensuel[[#This Row],[2023 (5 mois)]:[2026 (8,5 mois)]])</f>
        <v>4896</v>
      </c>
    </row>
    <row r="33" spans="2:8" ht="21.75" customHeight="1">
      <c r="B33" s="32"/>
      <c r="C33" s="11" t="s">
        <v>158</v>
      </c>
      <c r="D33" s="33">
        <v>1056</v>
      </c>
      <c r="E33" s="33"/>
      <c r="F33" s="33"/>
      <c r="G33" s="33"/>
      <c r="H33" s="25">
        <f>SUM(Mensuel[[#This Row],[2023 (5 mois)]:[2026 (8,5 mois)]])</f>
        <v>1056</v>
      </c>
    </row>
    <row r="34" spans="2:8" ht="33" customHeight="1">
      <c r="B34" s="12"/>
      <c r="C34" s="64" t="s">
        <v>151</v>
      </c>
      <c r="D34" s="25">
        <v>859.2</v>
      </c>
      <c r="E34" s="117" t="s">
        <v>21</v>
      </c>
      <c r="F34" s="117" t="s">
        <v>21</v>
      </c>
      <c r="G34" s="117" t="s">
        <v>21</v>
      </c>
      <c r="H34" s="25">
        <f>SUM(Mensuel[[#This Row],[2023 (5 mois)]:[2026 (8,5 mois)]])</f>
        <v>859.2</v>
      </c>
    </row>
    <row r="35" spans="2:8" ht="33" customHeight="1">
      <c r="B35" s="32"/>
      <c r="C35" s="11" t="s">
        <v>153</v>
      </c>
      <c r="D35" s="33">
        <f>24+100+93.6</f>
        <v>217.6</v>
      </c>
      <c r="E35" s="33"/>
      <c r="F35" s="33"/>
      <c r="G35" s="33"/>
      <c r="H35" s="25">
        <f>SUM(Mensuel[[#This Row],[2023 (5 mois)]:[2026 (8,5 mois)]])</f>
        <v>217.6</v>
      </c>
    </row>
    <row r="36" spans="2:8" ht="15" customHeight="1">
      <c r="B36" s="12"/>
      <c r="C36" s="64" t="s">
        <v>152</v>
      </c>
      <c r="D36" s="25">
        <v>360</v>
      </c>
      <c r="E36" s="117" t="s">
        <v>21</v>
      </c>
      <c r="F36" s="117" t="s">
        <v>21</v>
      </c>
      <c r="G36" s="117" t="s">
        <v>21</v>
      </c>
      <c r="H36" s="25">
        <f>SUM(Mensuel[[#This Row],[2023 (5 mois)]:[2026 (8,5 mois)]])</f>
        <v>360</v>
      </c>
    </row>
    <row r="37" spans="2:8" ht="25.5" customHeight="1">
      <c r="B37" s="12"/>
      <c r="C37" s="133" t="s">
        <v>143</v>
      </c>
      <c r="D37" s="25">
        <v>607.20000000000005</v>
      </c>
      <c r="E37" s="117" t="s">
        <v>21</v>
      </c>
      <c r="F37" s="25">
        <f>5*180</f>
        <v>900</v>
      </c>
      <c r="G37" s="25"/>
      <c r="H37" s="25">
        <f>SUM(Mensuel[[#This Row],[2023 (5 mois)]:[2026 (8,5 mois)]])</f>
        <v>1507.2</v>
      </c>
    </row>
    <row r="38" spans="2:8" ht="26.1" customHeight="1">
      <c r="B38" s="12"/>
      <c r="C38" s="12"/>
      <c r="D38" s="25"/>
      <c r="E38" s="25"/>
      <c r="F38" s="25"/>
      <c r="G38" s="25"/>
      <c r="H38" s="25"/>
    </row>
    <row r="39" spans="2:8" ht="26.1" customHeight="1">
      <c r="B39" s="13" t="s">
        <v>3</v>
      </c>
      <c r="C39" s="24"/>
      <c r="D39" s="26">
        <f>SUBTOTAL(109,Mensuel[2023 (5 mois)])</f>
        <v>28506.6</v>
      </c>
      <c r="E39" s="26">
        <f>SUBTOTAL(109,Mensuel[2024 (8,5 mois)])</f>
        <v>14284</v>
      </c>
      <c r="F39" s="26">
        <f>SUBTOTAL(109,Mensuel[2025 (8,5 mois)])</f>
        <v>16494</v>
      </c>
      <c r="G39" s="26">
        <f>SUBTOTAL(109,Mensuel[2026 (8,5 mois)])</f>
        <v>15584</v>
      </c>
      <c r="H39" s="26">
        <f>SUBTOTAL(109,Mensuel[Total])</f>
        <v>74868.600000000006</v>
      </c>
    </row>
    <row r="40" spans="2:8" ht="14.25" customHeight="1"/>
  </sheetData>
  <phoneticPr fontId="41" type="noConversion"/>
  <conditionalFormatting sqref="B4:H9 B38:D38 F29:F31 F37:H38 F23:G28 B11:H22 B10 D10:E10 H10 B23:B37 D23:D37 E23:E38 H23:H36 F32:G36">
    <cfRule type="expression" dxfId="5" priority="7">
      <formula>(MOD(ROW(),2)&lt;&gt;0)*($B4="Revenu")</formula>
    </cfRule>
    <cfRule type="expression" dxfId="4" priority="8">
      <formula>(MOD(ROW(),2)=0)*($B4="Revenu")</formula>
    </cfRule>
  </conditionalFormatting>
  <conditionalFormatting sqref="G29:G31">
    <cfRule type="expression" dxfId="3" priority="3">
      <formula>(MOD(ROW(),2)&lt;&gt;0)*($B29="Revenu")</formula>
    </cfRule>
    <cfRule type="expression" dxfId="2" priority="4">
      <formula>(MOD(ROW(),2)=0)*($B29="Revenu")</formula>
    </cfRule>
  </conditionalFormatting>
  <conditionalFormatting sqref="F10:G10">
    <cfRule type="expression" dxfId="1" priority="1">
      <formula>(MOD(ROW(),2)&lt;&gt;0)*($B10="Revenu")</formula>
    </cfRule>
    <cfRule type="expression" dxfId="0" priority="2">
      <formula>(MOD(ROW(),2)=0)*($B10="Revenu")</formula>
    </cfRule>
  </conditionalFormatting>
  <dataValidations count="7">
    <dataValidation allowBlank="1" showInputMessage="1" showErrorMessage="1" promptTitle="Flux de trésorerie mensuel" prompt="_x000a_Créer relevé de flux de trésorerie mensuel dans cette feuille de calcul. _x000a__x000a_Entrer détails dans le tableau mensuel. Le flux de trésorerie mensuel total est calculé automatiquement dans D2. Le conseil se trouve dans la cellule F2." sqref="A1"/>
    <dataValidation allowBlank="1" showInputMessage="1" showErrorMessage="1" prompt="Le titre de cette feuille de calcul se trouve dans cette cellule" sqref="B1"/>
    <dataValidation allowBlank="1" showInputMessage="1" showErrorMessage="1" prompt="Sélectionnez le type dans cette colonne sous ce titre. Appuyez sur Alt+Flèche bas pour accéder aux options, puis sur Flèche bas et Entrée pour effectuer une sélection. Utilisez les filtres de titre pour trouver des entrées spécifiques." sqref="B3"/>
    <dataValidation allowBlank="1" showInputMessage="1" showErrorMessage="1" prompt="Entrez une description dans cette colonne sous ce titre." sqref="C3"/>
    <dataValidation allowBlank="1" showInputMessage="1" showErrorMessage="1" prompt="Entrez la valeur pour ce mois dans cette colonne sous ce titre." sqref="D3:G3"/>
    <dataValidation allowBlank="1" showInputMessage="1" showErrorMessage="1" prompt="Le total est calculé automatiquement dans cette colonne sous ce titre." sqref="H3"/>
    <dataValidation type="list" errorStyle="warning" allowBlank="1" showInputMessage="1" showErrorMessage="1" error="Sélectionnez un type dans la liste. Sélectionnez Annuler, appuyez sur Alt+Flèche bas pour accéder aux options, puis sur Flèche bas et Entrée pour effectuer une sélection." sqref="B4:B38">
      <formula1>"Revenu,Dépenses,Dépenses discrétionnaires,Épargne"</formula1>
    </dataValidation>
  </dataValidations>
  <printOptions horizontalCentered="1"/>
  <pageMargins left="0.25" right="0.25" top="0.75" bottom="0.75" header="0.3" footer="0.3"/>
  <pageSetup paperSize="9" scale="75" fitToWidth="0" fitToHeight="0" orientation="portrait" horizontalDpi="4294967293" verticalDpi="4294967293"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autoPageBreaks="0"/>
  </sheetPr>
  <dimension ref="B1:I10"/>
  <sheetViews>
    <sheetView workbookViewId="0">
      <selection activeCell="B12" sqref="B12"/>
    </sheetView>
  </sheetViews>
  <sheetFormatPr baseColWidth="10" defaultColWidth="16.6640625" defaultRowHeight="30" customHeight="1"/>
  <cols>
    <col min="1" max="1" width="1.77734375" style="8" customWidth="1"/>
    <col min="2" max="2" width="33.21875" style="8" customWidth="1"/>
    <col min="3" max="3" width="16.44140625" style="8" customWidth="1"/>
    <col min="4" max="4" width="16.5546875" style="8" customWidth="1"/>
    <col min="5" max="9" width="14.77734375" style="8" customWidth="1"/>
    <col min="10" max="10" width="1.77734375" style="8" customWidth="1"/>
    <col min="11" max="16384" width="16.6640625" style="8"/>
  </cols>
  <sheetData>
    <row r="1" spans="2:9" s="122" customFormat="1" ht="44.1" customHeight="1">
      <c r="B1" s="121" t="s">
        <v>57</v>
      </c>
      <c r="C1" s="123"/>
      <c r="D1" s="123"/>
      <c r="E1" s="123"/>
      <c r="F1" s="123"/>
    </row>
    <row r="2" spans="2:9" s="2" customFormat="1" ht="33.950000000000003" customHeight="1">
      <c r="B2" s="19"/>
      <c r="C2" s="19"/>
      <c r="D2" s="28"/>
      <c r="E2" s="28"/>
      <c r="F2" s="139"/>
      <c r="G2" s="139"/>
      <c r="H2" s="139"/>
      <c r="I2" s="139"/>
    </row>
    <row r="3" spans="2:9" s="14" customFormat="1" ht="33.950000000000003" customHeight="1">
      <c r="B3" s="18" t="s">
        <v>5</v>
      </c>
      <c r="C3" s="20" t="s">
        <v>9</v>
      </c>
      <c r="D3" s="20" t="s">
        <v>10</v>
      </c>
      <c r="E3" s="34" t="s">
        <v>11</v>
      </c>
      <c r="F3" s="34" t="s">
        <v>12</v>
      </c>
      <c r="G3" s="21"/>
      <c r="H3" s="21"/>
      <c r="I3" s="21"/>
    </row>
    <row r="4" spans="2:9" ht="30" customHeight="1">
      <c r="B4" s="22" t="s">
        <v>30</v>
      </c>
      <c r="C4" s="29">
        <v>2800</v>
      </c>
      <c r="D4" s="29">
        <v>7000</v>
      </c>
      <c r="E4" s="29">
        <v>10000</v>
      </c>
      <c r="F4" s="29">
        <v>10000</v>
      </c>
    </row>
    <row r="5" spans="2:9" ht="30" customHeight="1">
      <c r="B5" s="22" t="s">
        <v>31</v>
      </c>
      <c r="C5" s="29">
        <v>1000</v>
      </c>
      <c r="D5" s="29">
        <v>1500</v>
      </c>
      <c r="E5" s="29">
        <v>1800</v>
      </c>
      <c r="F5" s="29">
        <v>2100</v>
      </c>
    </row>
    <row r="6" spans="2:9" ht="30" customHeight="1">
      <c r="B6" s="22" t="s">
        <v>32</v>
      </c>
      <c r="C6" s="29">
        <v>2500</v>
      </c>
      <c r="D6" s="29">
        <v>2600</v>
      </c>
      <c r="E6" s="29">
        <v>2600</v>
      </c>
      <c r="F6" s="29">
        <v>2600</v>
      </c>
    </row>
    <row r="7" spans="2:9" ht="30" customHeight="1">
      <c r="B7" s="22" t="s">
        <v>20</v>
      </c>
      <c r="C7" s="29" t="s">
        <v>33</v>
      </c>
      <c r="D7" s="29">
        <v>4300</v>
      </c>
      <c r="E7" s="29">
        <v>4900</v>
      </c>
      <c r="F7" s="29">
        <v>5000</v>
      </c>
    </row>
    <row r="8" spans="2:9" ht="30" customHeight="1">
      <c r="B8" s="22" t="s">
        <v>34</v>
      </c>
      <c r="C8" s="29">
        <v>250</v>
      </c>
      <c r="D8" s="29">
        <v>1000</v>
      </c>
      <c r="E8" s="29">
        <v>1200</v>
      </c>
      <c r="F8" s="29">
        <v>1200</v>
      </c>
    </row>
    <row r="9" spans="2:9" ht="30" customHeight="1">
      <c r="B9" s="22" t="s">
        <v>22</v>
      </c>
      <c r="C9" s="29">
        <v>240</v>
      </c>
      <c r="D9" s="29">
        <v>750</v>
      </c>
      <c r="E9" s="29">
        <v>750</v>
      </c>
      <c r="F9" s="29">
        <v>750</v>
      </c>
    </row>
    <row r="10" spans="2:9" s="16" customFormat="1" ht="30" customHeight="1">
      <c r="B10" s="22" t="s">
        <v>3</v>
      </c>
      <c r="C10" s="29">
        <f>SUBTOTAL(109,Revenu[2023 (5 mois)])</f>
        <v>6790</v>
      </c>
      <c r="D10" s="29">
        <f>SUBTOTAL(109,Revenu[2024 (8,5 mois)])</f>
        <v>17150</v>
      </c>
      <c r="E10" s="29">
        <f>SUBTOTAL(109,Revenu[2025 (8,5 mois)])</f>
        <v>21250</v>
      </c>
      <c r="F10" s="29">
        <f>SUBTOTAL(109,Revenu[2026 (8,5 mois)])</f>
        <v>21650</v>
      </c>
    </row>
  </sheetData>
  <mergeCells count="1">
    <mergeCell ref="F2:I2"/>
  </mergeCells>
  <phoneticPr fontId="41" type="noConversion"/>
  <dataValidations xWindow="999" yWindow="322" count="5">
    <dataValidation allowBlank="1" showInputMessage="1" showErrorMessage="1" prompt="Entrez les revenus annuels dans cette colonne sous ce titre." sqref="C3:F3"/>
    <dataValidation allowBlank="1" showInputMessage="1" showErrorMessage="1" prompt="Entrez les postes des revenus dans cette colonne sous ce titre." sqref="B3"/>
    <dataValidation allowBlank="1" showInputMessage="1" showErrorMessage="1" prompt="Le titre de cette feuille de calcul se trouve dans cette cellule" sqref="B1"/>
    <dataValidation allowBlank="1" showInputMessage="1" showErrorMessage="1" prompt="Entrez les détails dans le tableau Revenus de cette feuille de calcul. _x000a__x000a_Total flux de trésorerie à ce jour est automatiquement calculé dans la cellule D2. Le conseil se trouve dans la cellule F2. " sqref="A1"/>
    <dataValidation allowBlank="1" showInputMessage="1" showErrorMessage="1" prompt="This is an annual estimation.  Use this worksheet if you wish to view annual amounts with estimated monthly values._x000a_If you wish to add daily items to the Tables, estimate their annual amount/value and place value in the Annual column." sqref="F2:I2"/>
  </dataValidations>
  <hyperlinks>
    <hyperlink ref="I1" location="Dépenses!A1" tooltip="Sélectionnez ce lien pour accéder à la feuille de calcul Dépenses." display="EXPENSES"/>
    <hyperlink ref="F1" location="Guide!A1" tooltip="Sélectionnez ce lien pour accéder à la feuille de calcul Guide." display="Navigation button for Guide worksheet is in this cell."/>
    <hyperlink ref="G1" location="'Récapitulatif quotidien'!A1" tooltip="Sélectionnez ce lien pour accéder à la feuille de calcul Récapitulatif quotidien." display="DAILY SUMMARY"/>
    <hyperlink ref="H1" location="Revenu!A1" tooltip="Sélectionnez ce lien pour accéder à la cellule A1 de cette feuille de calcul." display="INCOME"/>
  </hyperlinks>
  <printOptions horizontalCentered="1"/>
  <pageMargins left="0.25" right="0.25" top="0.5" bottom="0.5" header="0.5" footer="0.5"/>
  <pageSetup paperSize="9" scale="75" fitToWidth="0" fitToHeight="0" orientation="portrait" horizontalDpi="4294967293" verticalDpi="4294967293"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6739BB-0C42-4225-8942-75321ECE86A8}">
  <ds:schemaRefs>
    <ds:schemaRef ds:uri="http://schemas.microsoft.com/sharepoint/v3/contenttype/forms"/>
  </ds:schemaRefs>
</ds:datastoreItem>
</file>

<file path=customXml/itemProps2.xml><?xml version="1.0" encoding="utf-8"?>
<ds:datastoreItem xmlns:ds="http://schemas.openxmlformats.org/officeDocument/2006/customXml" ds:itemID="{5211B695-AD7D-4427-AEB9-8D784C3ACF67}">
  <ds:schemaRefs>
    <ds:schemaRef ds:uri="http://purl.org/dc/elements/1.1/"/>
    <ds:schemaRef ds:uri="http://www.w3.org/XML/1998/namespace"/>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dcmitype/"/>
    <ds:schemaRef ds:uri="http://schemas.microsoft.com/sharepoint/v3"/>
    <ds:schemaRef ds:uri="16c05727-aa75-4e4a-9b5f-8a80a1165891"/>
    <ds:schemaRef ds:uri="71af3243-3dd4-4a8d-8c0d-dd76da1f02a5"/>
    <ds:schemaRef ds:uri="http://schemas.microsoft.com/office/2006/metadata/properties"/>
  </ds:schemaRefs>
</ds:datastoreItem>
</file>

<file path=customXml/itemProps3.xml><?xml version="1.0" encoding="utf-8"?>
<ds:datastoreItem xmlns:ds="http://schemas.openxmlformats.org/officeDocument/2006/customXml" ds:itemID="{7FFA8144-341C-4D44-B918-3FA71F78CF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TM03107654</Template>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notre histoire</vt:lpstr>
      <vt:lpstr>cartographie du projet</vt:lpstr>
      <vt:lpstr>moyens humains</vt:lpstr>
      <vt:lpstr>frais investissement</vt:lpstr>
      <vt:lpstr>frais fonctionnement</vt:lpstr>
      <vt:lpstr>ressources</vt:lpstr>
      <vt:lpstr>FluxTrésorerieMensuelsÀCeJour</vt:lpstr>
      <vt:lpstr>'frais fonctionnement'!Impression_des_titres</vt:lpstr>
      <vt:lpstr>RégionTitreColonne1..B6.1</vt:lpstr>
      <vt:lpstr>RégionTitreColonne2..D6.1</vt:lpstr>
      <vt:lpstr>RégionTitreColonne3..F6.1</vt:lpstr>
      <vt:lpstr>Titre3</vt:lpstr>
      <vt:lpstr>Titre5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2022-02-14T06:29:35Z</dcterms:created>
  <dcterms:modified xsi:type="dcterms:W3CDTF">2023-02-12T14:53:39Z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