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ferleye\Documents\perso\maison\conso electrique\"/>
    </mc:Choice>
  </mc:AlternateContent>
  <bookViews>
    <workbookView xWindow="0" yWindow="0" windowWidth="28800" windowHeight="12000" tabRatio="285"/>
  </bookViews>
  <sheets>
    <sheet name="ACCUEIL" sheetId="4" r:id="rId1"/>
    <sheet name="simple" sheetId="1" r:id="rId2"/>
    <sheet name="PRECIS" sheetId="3" r:id="rId3"/>
    <sheet name="conso annuelle" sheetId="2" r:id="rId4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F10" i="2" l="1"/>
  <c r="D10" i="2" s="1"/>
  <c r="G10" i="2" s="1"/>
  <c r="I10" i="2" s="1"/>
  <c r="F11" i="2"/>
  <c r="F12" i="2"/>
  <c r="D12" i="2" s="1"/>
  <c r="G12" i="2" s="1"/>
  <c r="I12" i="2" s="1"/>
  <c r="F13" i="2"/>
  <c r="F14" i="2"/>
  <c r="D14" i="2" s="1"/>
  <c r="F15" i="2"/>
  <c r="F16" i="2"/>
  <c r="F17" i="2"/>
  <c r="F18" i="2"/>
  <c r="D18" i="2" s="1"/>
  <c r="G18" i="2" s="1"/>
  <c r="I18" i="2" s="1"/>
  <c r="F19" i="2"/>
  <c r="D19" i="2" s="1"/>
  <c r="G19" i="2" s="1"/>
  <c r="I19" i="2" s="1"/>
  <c r="F20" i="2"/>
  <c r="D20" i="2" s="1"/>
  <c r="G20" i="2" s="1"/>
  <c r="I20" i="2" s="1"/>
  <c r="H10" i="2"/>
  <c r="H11" i="2"/>
  <c r="H12" i="2"/>
  <c r="H13" i="2"/>
  <c r="H14" i="2"/>
  <c r="H15" i="2"/>
  <c r="H16" i="2"/>
  <c r="H17" i="2"/>
  <c r="D17" i="2" s="1"/>
  <c r="G17" i="2" s="1"/>
  <c r="I17" i="2" s="1"/>
  <c r="H18" i="2"/>
  <c r="H19" i="2"/>
  <c r="H20" i="2"/>
  <c r="H9" i="2"/>
  <c r="F9" i="2"/>
  <c r="K7" i="2"/>
  <c r="M2" i="3" s="1"/>
  <c r="E8" i="3" s="1"/>
  <c r="M7" i="2"/>
  <c r="P7" i="2"/>
  <c r="I8" i="3" s="1"/>
  <c r="L8" i="3"/>
  <c r="X20" i="2"/>
  <c r="X19" i="2"/>
  <c r="X18" i="2"/>
  <c r="X17" i="2"/>
  <c r="X16" i="2"/>
  <c r="X15" i="2"/>
  <c r="X14" i="2"/>
  <c r="X13" i="2"/>
  <c r="X12" i="2"/>
  <c r="X11" i="2"/>
  <c r="X10" i="2"/>
  <c r="X9" i="2"/>
  <c r="W7" i="2"/>
  <c r="N8" i="3" s="1"/>
  <c r="U7" i="2"/>
  <c r="J8" i="3" s="1"/>
  <c r="S20" i="2"/>
  <c r="S19" i="2"/>
  <c r="S18" i="2"/>
  <c r="S17" i="2"/>
  <c r="S16" i="2"/>
  <c r="S15" i="2"/>
  <c r="S14" i="2"/>
  <c r="S13" i="2"/>
  <c r="S12" i="2"/>
  <c r="S11" i="2"/>
  <c r="S10" i="2"/>
  <c r="S9" i="2"/>
  <c r="R7" i="2"/>
  <c r="M8" i="3" s="1"/>
  <c r="N20" i="2"/>
  <c r="N19" i="2"/>
  <c r="N18" i="2"/>
  <c r="N17" i="2"/>
  <c r="N16" i="2"/>
  <c r="N15" i="2"/>
  <c r="N14" i="2"/>
  <c r="N13" i="2"/>
  <c r="N12" i="2"/>
  <c r="N11" i="2"/>
  <c r="N10" i="2"/>
  <c r="N9" i="2"/>
  <c r="D13" i="2" l="1"/>
  <c r="G13" i="2" s="1"/>
  <c r="I13" i="2" s="1"/>
  <c r="D11" i="2"/>
  <c r="G11" i="2" s="1"/>
  <c r="I11" i="2" s="1"/>
  <c r="D16" i="2"/>
  <c r="G16" i="2" s="1"/>
  <c r="I16" i="2" s="1"/>
  <c r="D15" i="2"/>
  <c r="G15" i="2" s="1"/>
  <c r="I15" i="2" s="1"/>
  <c r="G14" i="2"/>
  <c r="I14" i="2" s="1"/>
  <c r="H8" i="3"/>
  <c r="H9" i="3" s="1"/>
  <c r="L9" i="3"/>
  <c r="J9" i="3"/>
  <c r="M9" i="3"/>
  <c r="N9" i="3"/>
  <c r="I9" i="3"/>
  <c r="J9" i="1"/>
  <c r="J10" i="1" s="1"/>
  <c r="F9" i="1"/>
  <c r="F10" i="1" s="1"/>
  <c r="E9" i="1"/>
  <c r="I9" i="1" s="1"/>
  <c r="I10" i="1" s="1"/>
  <c r="M2" i="1"/>
  <c r="L10" i="3" l="1"/>
  <c r="H10" i="3"/>
  <c r="L9" i="1"/>
  <c r="L10" i="1" s="1"/>
  <c r="L11" i="1" s="1"/>
  <c r="G14" i="1" s="1"/>
  <c r="M9" i="1"/>
  <c r="M10" i="1" s="1"/>
  <c r="N9" i="1"/>
  <c r="N10" i="1" s="1"/>
  <c r="E10" i="1"/>
  <c r="H9" i="1"/>
  <c r="H10" i="1" s="1"/>
  <c r="H11" i="1" s="1"/>
  <c r="G13" i="1" l="1"/>
  <c r="G15" i="1" s="1"/>
  <c r="E11" i="1"/>
  <c r="F7" i="2" l="1"/>
  <c r="E9" i="3" s="1"/>
  <c r="G12" i="3" l="1"/>
  <c r="D9" i="2"/>
  <c r="H7" i="2"/>
  <c r="I2" i="3" s="1"/>
  <c r="F8" i="3" s="1"/>
  <c r="F9" i="3"/>
  <c r="G13" i="3" s="1"/>
  <c r="D7" i="2" l="1"/>
  <c r="G9" i="2"/>
  <c r="I9" i="2" s="1"/>
  <c r="I7" i="2"/>
  <c r="G7" i="2"/>
  <c r="E2" i="3"/>
  <c r="G14" i="3"/>
  <c r="E10" i="3"/>
</calcChain>
</file>

<file path=xl/sharedStrings.xml><?xml version="1.0" encoding="utf-8"?>
<sst xmlns="http://schemas.openxmlformats.org/spreadsheetml/2006/main" count="93" uniqueCount="51">
  <si>
    <t>1 case en jaune: les données à renseigner</t>
  </si>
  <si>
    <t>Votre conso annuelle en kWh</t>
  </si>
  <si>
    <t>HP</t>
  </si>
  <si>
    <t>HC</t>
  </si>
  <si>
    <t xml:space="preserve"> ou alors en %</t>
  </si>
  <si>
    <t>2 calculs automatique pour comparer le coût d'un abonnement normal HC et un abonnement Tempo EDF</t>
  </si>
  <si>
    <t>heures creuses</t>
  </si>
  <si>
    <t>heures pleines</t>
  </si>
  <si>
    <t>bleu</t>
  </si>
  <si>
    <t>blanc</t>
  </si>
  <si>
    <t>rouge</t>
  </si>
  <si>
    <t>tarif cts/kWh</t>
  </si>
  <si>
    <t>conso kWh</t>
  </si>
  <si>
    <t>conso €</t>
  </si>
  <si>
    <t>total annuel</t>
  </si>
  <si>
    <t xml:space="preserve"> 3 Conclusion</t>
  </si>
  <si>
    <t>économie HC</t>
  </si>
  <si>
    <t>Ceci est un calcul automatique, à vous de basculer les HP rouges en HC pour améliorer vos économies</t>
  </si>
  <si>
    <t>économie HP</t>
  </si>
  <si>
    <t>économie / an</t>
  </si>
  <si>
    <t>jan</t>
  </si>
  <si>
    <t>fev</t>
  </si>
  <si>
    <t>mars</t>
  </si>
  <si>
    <t>avril</t>
  </si>
  <si>
    <t>mai</t>
  </si>
  <si>
    <t>juin</t>
  </si>
  <si>
    <t>juillet</t>
  </si>
  <si>
    <t>aout</t>
  </si>
  <si>
    <t>sept</t>
  </si>
  <si>
    <t>oct</t>
  </si>
  <si>
    <t>nov</t>
  </si>
  <si>
    <t>dec</t>
  </si>
  <si>
    <t>hc</t>
  </si>
  <si>
    <t>hp</t>
  </si>
  <si>
    <t>1 aller dans l'onglet conso annuelle pour remplir les cases jaunes</t>
  </si>
  <si>
    <t>A vous de basculer les HP rouges en HC pour améliorer vos économies</t>
  </si>
  <si>
    <t>Consommation réelle annuelle par mois</t>
  </si>
  <si>
    <t>Rouge</t>
  </si>
  <si>
    <t>Blanc</t>
  </si>
  <si>
    <t>Bleu</t>
  </si>
  <si>
    <t>Simul. normal hc hp</t>
  </si>
  <si>
    <t>kWh</t>
  </si>
  <si>
    <t>%</t>
  </si>
  <si>
    <t>TOT</t>
  </si>
  <si>
    <t>kWh / an</t>
  </si>
  <si>
    <t>hc / an</t>
  </si>
  <si>
    <t>hp / an</t>
  </si>
  <si>
    <t>2 calculs automatique pour comparer le coût 
d'un abonnement  HC/HP et un abonnement Tempo EDF</t>
  </si>
  <si>
    <t>j'ai un abonnement TEMPO et je vérfie que cette offre me fait des économies, je clique ICI</t>
  </si>
  <si>
    <t>j'ai un abonnement simple HC / HP et je me demande si l'offre tempo est interessante, je clique ICI</t>
  </si>
  <si>
    <t xml:space="preserve">valeurs à remplir pour utiliser les résultats de l'onglet tempo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</si>
</sst>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€&quot;* #,##0.00_-;\-&quot;€&quot;* #,##0.00_-;_-&quot;€&quot;* &quot;-&quot;??_-;_-@_-"/>
    <numFmt numFmtId="164" formatCode="0&quot; jours&quot;"/>
    <numFmt numFmtId="165" formatCode="&quot;€&quot;#,##0.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color theme="1"/>
      <name val="Calibri"/>
      <family val="2"/>
      <scheme val="minor"/>
    </font>
    <font>
      <b/>
      <sz val="8"/>
      <color theme="0"/>
      <name val="Calibri"/>
      <family val="2"/>
      <scheme val="minor"/>
    </font>
    <font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u/>
      <sz val="26"/>
      <color theme="10"/>
      <name val="Calibri"/>
      <family val="2"/>
      <scheme val="minor"/>
    </font>
    <font>
      <b/>
      <u/>
      <sz val="28"/>
      <color theme="0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0" tint="-0.249977111117893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11" fillId="0" borderId="0" applyNumberFormat="0" applyFill="0" applyBorder="0" applyAlignment="0" applyProtection="0"/>
  </cellStyleXfs>
  <cellXfs count="149">
    <xf numFmtId="0" fontId="0" fillId="0" borderId="0" xfId="0"/>
    <xf numFmtId="0" fontId="0" fillId="0" borderId="1" xfId="0" applyBorder="1" applyAlignment="1">
      <alignment horizontal="center" vertical="center" wrapText="1"/>
    </xf>
    <xf numFmtId="0" fontId="0" fillId="0" borderId="0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/>
    <xf numFmtId="9" fontId="0" fillId="0" borderId="2" xfId="2" applyFont="1" applyBorder="1" applyAlignment="1">
      <alignment horizontal="right"/>
    </xf>
    <xf numFmtId="9" fontId="5" fillId="2" borderId="2" xfId="2" applyFont="1" applyFill="1" applyBorder="1"/>
    <xf numFmtId="44" fontId="0" fillId="0" borderId="0" xfId="1" applyFont="1" applyAlignment="1">
      <alignment horizontal="right"/>
    </xf>
    <xf numFmtId="0" fontId="0" fillId="0" borderId="0" xfId="0" applyAlignment="1">
      <alignment wrapText="1"/>
    </xf>
    <xf numFmtId="0" fontId="2" fillId="0" borderId="0" xfId="0" applyFont="1" applyFill="1" applyBorder="1" applyAlignment="1">
      <alignment horizontal="center" vertical="center"/>
    </xf>
    <xf numFmtId="0" fontId="0" fillId="0" borderId="0" xfId="0" applyBorder="1" applyAlignment="1">
      <alignment horizontal="center"/>
    </xf>
    <xf numFmtId="44" fontId="0" fillId="0" borderId="0" xfId="1" applyFont="1" applyAlignment="1">
      <alignment wrapText="1"/>
    </xf>
    <xf numFmtId="44" fontId="0" fillId="0" borderId="0" xfId="1" applyFont="1" applyBorder="1"/>
    <xf numFmtId="0" fontId="0" fillId="0" borderId="0" xfId="0" applyBorder="1" applyAlignment="1">
      <alignment horizontal="right" wrapText="1"/>
    </xf>
    <xf numFmtId="0" fontId="0" fillId="0" borderId="0" xfId="0" applyBorder="1"/>
    <xf numFmtId="0" fontId="2" fillId="3" borderId="0" xfId="0" applyFont="1" applyFill="1" applyBorder="1" applyAlignment="1">
      <alignment horizontal="center" vertical="center"/>
    </xf>
    <xf numFmtId="0" fontId="2" fillId="4" borderId="0" xfId="0" applyFont="1" applyFill="1" applyBorder="1" applyAlignment="1">
      <alignment horizontal="center" vertical="center"/>
    </xf>
    <xf numFmtId="164" fontId="2" fillId="3" borderId="0" xfId="0" applyNumberFormat="1" applyFont="1" applyFill="1" applyBorder="1" applyAlignment="1">
      <alignment horizontal="center" vertical="center"/>
    </xf>
    <xf numFmtId="164" fontId="5" fillId="0" borderId="0" xfId="0" applyNumberFormat="1" applyFont="1" applyFill="1" applyBorder="1" applyAlignment="1">
      <alignment horizontal="center" vertical="center"/>
    </xf>
    <xf numFmtId="164" fontId="2" fillId="4" borderId="0" xfId="0" applyNumberFormat="1" applyFont="1" applyFill="1" applyBorder="1" applyAlignment="1">
      <alignment horizontal="center" vertical="center"/>
    </xf>
    <xf numFmtId="0" fontId="6" fillId="0" borderId="0" xfId="0" applyFont="1" applyBorder="1" applyAlignment="1">
      <alignment horizontal="right" wrapText="1"/>
    </xf>
    <xf numFmtId="0" fontId="6" fillId="0" borderId="0" xfId="0" applyFont="1" applyBorder="1"/>
    <xf numFmtId="2" fontId="6" fillId="0" borderId="0" xfId="0" applyNumberFormat="1" applyFont="1" applyBorder="1" applyAlignment="1">
      <alignment horizontal="center"/>
    </xf>
    <xf numFmtId="2" fontId="7" fillId="3" borderId="0" xfId="0" applyNumberFormat="1" applyFont="1" applyFill="1" applyBorder="1" applyAlignment="1">
      <alignment horizontal="center" vertical="center"/>
    </xf>
    <xf numFmtId="2" fontId="6" fillId="0" borderId="0" xfId="0" applyNumberFormat="1" applyFont="1" applyFill="1" applyBorder="1" applyAlignment="1">
      <alignment horizontal="center" vertical="center"/>
    </xf>
    <xf numFmtId="2" fontId="7" fillId="4" borderId="0" xfId="0" applyNumberFormat="1" applyFont="1" applyFill="1" applyBorder="1" applyAlignment="1">
      <alignment horizontal="center" vertical="center"/>
    </xf>
    <xf numFmtId="0" fontId="6" fillId="0" borderId="0" xfId="0" applyFont="1"/>
    <xf numFmtId="0" fontId="0" fillId="0" borderId="0" xfId="0" applyFill="1" applyBorder="1" applyAlignment="1">
      <alignment horizontal="right" wrapText="1"/>
    </xf>
    <xf numFmtId="44" fontId="0" fillId="0" borderId="0" xfId="1" applyFont="1" applyBorder="1" applyAlignment="1">
      <alignment vertical="center"/>
    </xf>
    <xf numFmtId="44" fontId="2" fillId="3" borderId="0" xfId="1" applyFont="1" applyFill="1" applyBorder="1" applyAlignment="1">
      <alignment horizontal="center" vertical="center"/>
    </xf>
    <xf numFmtId="44" fontId="0" fillId="0" borderId="0" xfId="1" applyFont="1" applyFill="1" applyBorder="1" applyAlignment="1">
      <alignment horizontal="center" vertical="center"/>
    </xf>
    <xf numFmtId="44" fontId="2" fillId="4" borderId="0" xfId="1" applyFont="1" applyFill="1" applyBorder="1" applyAlignment="1">
      <alignment horizontal="center" vertical="center"/>
    </xf>
    <xf numFmtId="0" fontId="0" fillId="0" borderId="0" xfId="0" applyFill="1" applyBorder="1"/>
    <xf numFmtId="0" fontId="0" fillId="0" borderId="0" xfId="0" applyBorder="1" applyAlignment="1">
      <alignment vertical="center" wrapText="1"/>
    </xf>
    <xf numFmtId="0" fontId="0" fillId="0" borderId="0" xfId="0" applyFill="1"/>
    <xf numFmtId="0" fontId="0" fillId="0" borderId="0" xfId="0" applyAlignment="1">
      <alignment horizontal="center"/>
    </xf>
    <xf numFmtId="0" fontId="9" fillId="0" borderId="0" xfId="0" applyFont="1" applyAlignment="1">
      <alignment horizontal="center" vertical="center" wrapText="1"/>
    </xf>
    <xf numFmtId="0" fontId="9" fillId="0" borderId="0" xfId="0" applyFont="1" applyAlignment="1">
      <alignment horizontal="right" wrapText="1"/>
    </xf>
    <xf numFmtId="0" fontId="0" fillId="0" borderId="0" xfId="0" applyAlignment="1">
      <alignment horizontal="right"/>
    </xf>
    <xf numFmtId="9" fontId="0" fillId="0" borderId="0" xfId="2" applyFont="1" applyAlignment="1">
      <alignment horizontal="center"/>
    </xf>
    <xf numFmtId="0" fontId="10" fillId="0" borderId="0" xfId="0" applyFont="1" applyFill="1" applyBorder="1" applyAlignment="1">
      <alignment horizontal="right" vertical="center" wrapText="1"/>
    </xf>
    <xf numFmtId="0" fontId="10" fillId="0" borderId="0" xfId="0" applyFon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right" vertical="center"/>
    </xf>
    <xf numFmtId="9" fontId="10" fillId="0" borderId="0" xfId="0" applyNumberFormat="1" applyFont="1" applyFill="1" applyBorder="1" applyAlignment="1">
      <alignment horizontal="center" vertical="center"/>
    </xf>
    <xf numFmtId="9" fontId="10" fillId="0" borderId="0" xfId="2" applyFont="1" applyFill="1" applyBorder="1" applyAlignment="1">
      <alignment horizontal="center" vertical="center"/>
    </xf>
    <xf numFmtId="0" fontId="10" fillId="0" borderId="0" xfId="0" applyFont="1"/>
    <xf numFmtId="1" fontId="0" fillId="0" borderId="0" xfId="0" applyNumberFormat="1" applyFill="1" applyAlignment="1">
      <alignment horizontal="right"/>
    </xf>
    <xf numFmtId="0" fontId="0" fillId="0" borderId="2" xfId="0" applyFill="1" applyBorder="1" applyAlignment="1">
      <alignment horizontal="center" vertical="center"/>
    </xf>
    <xf numFmtId="1" fontId="0" fillId="0" borderId="2" xfId="0" applyNumberFormat="1" applyFill="1" applyBorder="1" applyAlignment="1">
      <alignment horizontal="center" vertical="center"/>
    </xf>
    <xf numFmtId="1" fontId="10" fillId="0" borderId="0" xfId="0" applyNumberFormat="1" applyFont="1" applyFill="1" applyBorder="1" applyAlignment="1">
      <alignment horizontal="center" vertical="center"/>
    </xf>
    <xf numFmtId="9" fontId="0" fillId="0" borderId="0" xfId="2" applyFont="1" applyBorder="1" applyAlignment="1">
      <alignment horizontal="center"/>
    </xf>
    <xf numFmtId="1" fontId="0" fillId="0" borderId="0" xfId="0" applyNumberFormat="1" applyFill="1" applyBorder="1" applyAlignment="1">
      <alignment horizontal="right"/>
    </xf>
    <xf numFmtId="9" fontId="0" fillId="0" borderId="0" xfId="2" applyFont="1" applyBorder="1"/>
    <xf numFmtId="0" fontId="0" fillId="2" borderId="0" xfId="0" applyFill="1" applyBorder="1" applyAlignment="1">
      <alignment horizontal="center"/>
    </xf>
    <xf numFmtId="0" fontId="10" fillId="0" borderId="0" xfId="0" applyFont="1" applyBorder="1"/>
    <xf numFmtId="9" fontId="0" fillId="0" borderId="0" xfId="2" applyFont="1" applyFill="1" applyBorder="1"/>
    <xf numFmtId="0" fontId="0" fillId="0" borderId="0" xfId="0" applyBorder="1" applyAlignment="1">
      <alignment horizontal="right"/>
    </xf>
    <xf numFmtId="0" fontId="10" fillId="0" borderId="18" xfId="0" applyFont="1" applyFill="1" applyBorder="1" applyAlignment="1">
      <alignment horizontal="center" vertical="center"/>
    </xf>
    <xf numFmtId="1" fontId="0" fillId="0" borderId="16" xfId="0" applyNumberFormat="1" applyFill="1" applyBorder="1" applyAlignment="1">
      <alignment horizontal="center"/>
    </xf>
    <xf numFmtId="1" fontId="0" fillId="0" borderId="17" xfId="0" applyNumberFormat="1" applyFill="1" applyBorder="1" applyAlignment="1">
      <alignment horizontal="center"/>
    </xf>
    <xf numFmtId="1" fontId="0" fillId="0" borderId="18" xfId="0" applyNumberFormat="1" applyFill="1" applyBorder="1" applyAlignment="1">
      <alignment horizontal="center"/>
    </xf>
    <xf numFmtId="0" fontId="10" fillId="0" borderId="16" xfId="0" applyFont="1" applyBorder="1" applyAlignment="1">
      <alignment horizontal="right"/>
    </xf>
    <xf numFmtId="0" fontId="10" fillId="0" borderId="17" xfId="0" applyFont="1" applyBorder="1" applyAlignment="1">
      <alignment horizontal="right"/>
    </xf>
    <xf numFmtId="0" fontId="10" fillId="0" borderId="18" xfId="0" applyFont="1" applyBorder="1" applyAlignment="1">
      <alignment horizontal="right"/>
    </xf>
    <xf numFmtId="1" fontId="0" fillId="0" borderId="19" xfId="0" applyNumberFormat="1" applyFill="1" applyBorder="1" applyAlignment="1">
      <alignment horizontal="center"/>
    </xf>
    <xf numFmtId="9" fontId="0" fillId="0" borderId="14" xfId="2" applyFont="1" applyBorder="1" applyAlignment="1">
      <alignment horizontal="center"/>
    </xf>
    <xf numFmtId="1" fontId="0" fillId="0" borderId="14" xfId="0" applyNumberFormat="1" applyFill="1" applyBorder="1" applyAlignment="1">
      <alignment horizontal="right"/>
    </xf>
    <xf numFmtId="9" fontId="0" fillId="0" borderId="20" xfId="2" applyFont="1" applyBorder="1" applyAlignment="1">
      <alignment horizontal="center"/>
    </xf>
    <xf numFmtId="1" fontId="0" fillId="0" borderId="15" xfId="0" applyNumberFormat="1" applyFill="1" applyBorder="1" applyAlignment="1">
      <alignment horizontal="center"/>
    </xf>
    <xf numFmtId="9" fontId="0" fillId="0" borderId="21" xfId="2" applyFont="1" applyBorder="1" applyAlignment="1">
      <alignment horizontal="center"/>
    </xf>
    <xf numFmtId="1" fontId="0" fillId="0" borderId="22" xfId="0" applyNumberFormat="1" applyFill="1" applyBorder="1" applyAlignment="1">
      <alignment horizontal="center"/>
    </xf>
    <xf numFmtId="9" fontId="0" fillId="0" borderId="23" xfId="2" applyFont="1" applyBorder="1" applyAlignment="1">
      <alignment horizontal="center"/>
    </xf>
    <xf numFmtId="1" fontId="0" fillId="0" borderId="23" xfId="0" applyNumberFormat="1" applyFill="1" applyBorder="1" applyAlignment="1">
      <alignment horizontal="right"/>
    </xf>
    <xf numFmtId="9" fontId="0" fillId="0" borderId="24" xfId="2" applyFont="1" applyBorder="1" applyAlignment="1">
      <alignment horizontal="center"/>
    </xf>
    <xf numFmtId="0" fontId="10" fillId="0" borderId="15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1" fontId="10" fillId="0" borderId="22" xfId="0" applyNumberFormat="1" applyFont="1" applyFill="1" applyBorder="1" applyAlignment="1">
      <alignment horizontal="center" vertical="center"/>
    </xf>
    <xf numFmtId="9" fontId="10" fillId="0" borderId="23" xfId="0" applyNumberFormat="1" applyFont="1" applyFill="1" applyBorder="1" applyAlignment="1">
      <alignment horizontal="center" vertical="center"/>
    </xf>
    <xf numFmtId="1" fontId="10" fillId="0" borderId="23" xfId="0" applyNumberFormat="1" applyFont="1" applyFill="1" applyBorder="1" applyAlignment="1">
      <alignment horizontal="right" vertical="center"/>
    </xf>
    <xf numFmtId="9" fontId="10" fillId="0" borderId="24" xfId="2" applyFont="1" applyFill="1" applyBorder="1" applyAlignment="1">
      <alignment horizontal="center" vertical="center"/>
    </xf>
    <xf numFmtId="0" fontId="10" fillId="0" borderId="22" xfId="0" applyFont="1" applyFill="1" applyBorder="1" applyAlignment="1">
      <alignment horizontal="center" vertical="center"/>
    </xf>
    <xf numFmtId="9" fontId="10" fillId="0" borderId="23" xfId="2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center" vertical="center"/>
    </xf>
    <xf numFmtId="0" fontId="0" fillId="2" borderId="19" xfId="0" applyFill="1" applyBorder="1" applyAlignment="1">
      <alignment horizontal="center"/>
    </xf>
    <xf numFmtId="9" fontId="0" fillId="0" borderId="14" xfId="2" applyFont="1" applyBorder="1"/>
    <xf numFmtId="0" fontId="0" fillId="2" borderId="14" xfId="0" applyFill="1" applyBorder="1" applyAlignment="1">
      <alignment horizontal="center"/>
    </xf>
    <xf numFmtId="9" fontId="0" fillId="0" borderId="20" xfId="2" applyFont="1" applyBorder="1"/>
    <xf numFmtId="0" fontId="0" fillId="2" borderId="15" xfId="0" applyFill="1" applyBorder="1" applyAlignment="1">
      <alignment horizontal="center"/>
    </xf>
    <xf numFmtId="9" fontId="0" fillId="0" borderId="21" xfId="2" applyFont="1" applyBorder="1"/>
    <xf numFmtId="0" fontId="0" fillId="2" borderId="22" xfId="0" applyFill="1" applyBorder="1" applyAlignment="1">
      <alignment horizontal="center"/>
    </xf>
    <xf numFmtId="9" fontId="0" fillId="0" borderId="23" xfId="2" applyFont="1" applyBorder="1"/>
    <xf numFmtId="0" fontId="0" fillId="2" borderId="23" xfId="0" applyFill="1" applyBorder="1" applyAlignment="1">
      <alignment horizontal="center"/>
    </xf>
    <xf numFmtId="9" fontId="0" fillId="0" borderId="24" xfId="2" applyFont="1" applyBorder="1"/>
    <xf numFmtId="0" fontId="0" fillId="0" borderId="3" xfId="0" applyBorder="1" applyAlignment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44" fontId="8" fillId="0" borderId="6" xfId="0" applyNumberFormat="1" applyFont="1" applyBorder="1" applyAlignment="1">
      <alignment horizontal="right" vertical="center"/>
    </xf>
    <xf numFmtId="44" fontId="8" fillId="0" borderId="7" xfId="0" applyNumberFormat="1" applyFont="1" applyBorder="1" applyAlignment="1">
      <alignment horizontal="right" vertical="center"/>
    </xf>
    <xf numFmtId="165" fontId="8" fillId="0" borderId="7" xfId="0" applyNumberFormat="1" applyFont="1" applyBorder="1" applyAlignment="1">
      <alignment horizontal="right" vertical="center"/>
    </xf>
    <xf numFmtId="165" fontId="8" fillId="0" borderId="8" xfId="0" applyNumberFormat="1" applyFont="1" applyBorder="1" applyAlignment="1">
      <alignment horizontal="right" vertical="center"/>
    </xf>
    <xf numFmtId="0" fontId="0" fillId="0" borderId="6" xfId="0" applyBorder="1" applyAlignment="1">
      <alignment horizontal="center" vertical="center" wrapText="1"/>
    </xf>
    <xf numFmtId="0" fontId="0" fillId="0" borderId="7" xfId="0" applyBorder="1" applyAlignment="1">
      <alignment horizontal="center" vertical="center" wrapText="1"/>
    </xf>
    <xf numFmtId="0" fontId="0" fillId="0" borderId="8" xfId="0" applyBorder="1" applyAlignment="1">
      <alignment horizontal="center" vertical="center" wrapText="1"/>
    </xf>
    <xf numFmtId="0" fontId="0" fillId="0" borderId="9" xfId="0" applyBorder="1" applyAlignment="1">
      <alignment horizontal="center" vertical="center" wrapText="1"/>
    </xf>
    <xf numFmtId="0" fontId="0" fillId="0" borderId="0" xfId="0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0" fillId="0" borderId="13" xfId="0" applyBorder="1" applyAlignment="1">
      <alignment horizontal="center" vertical="center" wrapText="1"/>
    </xf>
    <xf numFmtId="44" fontId="8" fillId="0" borderId="9" xfId="0" applyNumberFormat="1" applyFont="1" applyBorder="1" applyAlignment="1">
      <alignment horizontal="right" vertical="center"/>
    </xf>
    <xf numFmtId="44" fontId="8" fillId="0" borderId="0" xfId="0" applyNumberFormat="1" applyFont="1" applyBorder="1" applyAlignment="1">
      <alignment horizontal="right" vertical="center"/>
    </xf>
    <xf numFmtId="165" fontId="8" fillId="0" borderId="0" xfId="0" applyNumberFormat="1" applyFont="1" applyBorder="1" applyAlignment="1">
      <alignment horizontal="right" vertical="center"/>
    </xf>
    <xf numFmtId="165" fontId="8" fillId="0" borderId="10" xfId="0" applyNumberFormat="1" applyFont="1" applyBorder="1" applyAlignment="1">
      <alignment horizontal="right" vertical="center"/>
    </xf>
    <xf numFmtId="44" fontId="4" fillId="0" borderId="11" xfId="0" applyNumberFormat="1" applyFont="1" applyBorder="1" applyAlignment="1">
      <alignment horizontal="right" vertical="center"/>
    </xf>
    <xf numFmtId="44" fontId="4" fillId="0" borderId="12" xfId="0" applyNumberFormat="1" applyFont="1" applyBorder="1" applyAlignment="1">
      <alignment horizontal="right" vertical="center"/>
    </xf>
    <xf numFmtId="165" fontId="4" fillId="0" borderId="12" xfId="0" applyNumberFormat="1" applyFont="1" applyBorder="1" applyAlignment="1">
      <alignment horizontal="right" vertical="center"/>
    </xf>
    <xf numFmtId="165" fontId="4" fillId="0" borderId="13" xfId="0" applyNumberFormat="1" applyFont="1" applyBorder="1" applyAlignment="1">
      <alignment horizontal="right" vertical="center"/>
    </xf>
    <xf numFmtId="0" fontId="0" fillId="0" borderId="2" xfId="0" applyBorder="1" applyAlignment="1">
      <alignment horizontal="center" vertical="center"/>
    </xf>
    <xf numFmtId="0" fontId="0" fillId="0" borderId="0" xfId="0" applyAlignment="1">
      <alignment horizontal="center"/>
    </xf>
    <xf numFmtId="165" fontId="0" fillId="0" borderId="0" xfId="0" applyNumberFormat="1" applyBorder="1" applyAlignment="1">
      <alignment horizontal="right"/>
    </xf>
    <xf numFmtId="165" fontId="0" fillId="0" borderId="0" xfId="1" applyNumberFormat="1" applyFont="1" applyBorder="1" applyAlignment="1">
      <alignment horizontal="right" vertical="center"/>
    </xf>
    <xf numFmtId="0" fontId="10" fillId="0" borderId="0" xfId="0" applyFont="1" applyFill="1" applyBorder="1" applyAlignment="1">
      <alignment horizontal="center" vertical="center"/>
    </xf>
    <xf numFmtId="0" fontId="10" fillId="0" borderId="21" xfId="0" applyFont="1" applyFill="1" applyBorder="1" applyAlignment="1">
      <alignment horizontal="center" vertical="center"/>
    </xf>
    <xf numFmtId="0" fontId="10" fillId="0" borderId="15" xfId="0" applyFont="1" applyFill="1" applyBorder="1" applyAlignment="1">
      <alignment horizontal="center" vertical="center"/>
    </xf>
    <xf numFmtId="0" fontId="0" fillId="0" borderId="25" xfId="0" applyBorder="1" applyAlignment="1">
      <alignment horizontal="center"/>
    </xf>
    <xf numFmtId="0" fontId="0" fillId="0" borderId="26" xfId="0" applyBorder="1" applyAlignment="1">
      <alignment horizontal="center"/>
    </xf>
    <xf numFmtId="0" fontId="0" fillId="0" borderId="27" xfId="0" applyBorder="1" applyAlignment="1">
      <alignment horizontal="center"/>
    </xf>
    <xf numFmtId="0" fontId="10" fillId="0" borderId="16" xfId="0" applyFont="1" applyBorder="1" applyAlignment="1">
      <alignment horizontal="center" vertical="center" wrapText="1"/>
    </xf>
    <xf numFmtId="0" fontId="10" fillId="0" borderId="17" xfId="0" applyFont="1" applyBorder="1" applyAlignment="1">
      <alignment horizontal="center" vertical="center" wrapText="1"/>
    </xf>
    <xf numFmtId="0" fontId="2" fillId="3" borderId="19" xfId="0" applyFont="1" applyFill="1" applyBorder="1" applyAlignment="1">
      <alignment horizontal="center" vertical="center"/>
    </xf>
    <xf numFmtId="0" fontId="2" fillId="3" borderId="14" xfId="0" applyFont="1" applyFill="1" applyBorder="1" applyAlignment="1">
      <alignment horizontal="center" vertical="center"/>
    </xf>
    <xf numFmtId="0" fontId="2" fillId="3" borderId="20" xfId="0" applyFont="1" applyFill="1" applyBorder="1" applyAlignment="1">
      <alignment horizontal="center" vertical="center"/>
    </xf>
    <xf numFmtId="0" fontId="10" fillId="0" borderId="19" xfId="0" applyFont="1" applyBorder="1" applyAlignment="1">
      <alignment horizontal="center"/>
    </xf>
    <xf numFmtId="0" fontId="10" fillId="0" borderId="14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20" xfId="0" applyBorder="1" applyAlignment="1">
      <alignment horizontal="center"/>
    </xf>
    <xf numFmtId="0" fontId="2" fillId="4" borderId="19" xfId="0" applyFont="1" applyFill="1" applyBorder="1" applyAlignment="1">
      <alignment horizontal="center" vertical="center"/>
    </xf>
    <xf numFmtId="0" fontId="2" fillId="4" borderId="14" xfId="0" applyFont="1" applyFill="1" applyBorder="1" applyAlignment="1">
      <alignment horizontal="center" vertical="center"/>
    </xf>
    <xf numFmtId="0" fontId="2" fillId="4" borderId="20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12" fillId="0" borderId="0" xfId="3" applyFont="1" applyAlignment="1">
      <alignment horizontal="center" vertical="center" wrapText="1"/>
    </xf>
    <xf numFmtId="0" fontId="11" fillId="0" borderId="1" xfId="3" applyBorder="1" applyAlignment="1">
      <alignment horizontal="center" vertical="center" wrapText="1"/>
    </xf>
    <xf numFmtId="0" fontId="0" fillId="2" borderId="0" xfId="0" applyFill="1" applyAlignment="1">
      <alignment horizontal="center"/>
    </xf>
    <xf numFmtId="0" fontId="0" fillId="2" borderId="0" xfId="0" applyFill="1" applyAlignment="1">
      <alignment horizontal="right"/>
    </xf>
    <xf numFmtId="0" fontId="13" fillId="5" borderId="0" xfId="3" applyFont="1" applyFill="1" applyAlignment="1">
      <alignment horizontal="center" vertical="center" wrapText="1"/>
    </xf>
    <xf numFmtId="0" fontId="11" fillId="0" borderId="0" xfId="3" applyAlignment="1">
      <alignment horizontal="center"/>
    </xf>
  </cellXfs>
  <cellStyles count="4">
    <cellStyle name="Currency" xfId="1" builtinId="4"/>
    <cellStyle name="Hyperlink" xfId="3" builtinId="8"/>
    <cellStyle name="Normal" xfId="0" builtinId="0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638735</xdr:colOff>
      <xdr:row>11</xdr:row>
      <xdr:rowOff>22412</xdr:rowOff>
    </xdr:from>
    <xdr:to>
      <xdr:col>0</xdr:col>
      <xdr:colOff>1008529</xdr:colOff>
      <xdr:row>11</xdr:row>
      <xdr:rowOff>173691</xdr:rowOff>
    </xdr:to>
    <xdr:sp macro="" textlink="">
      <xdr:nvSpPr>
        <xdr:cNvPr id="2" name="Down Arrow 1"/>
        <xdr:cNvSpPr/>
      </xdr:nvSpPr>
      <xdr:spPr>
        <a:xfrm>
          <a:off x="638735" y="2298887"/>
          <a:ext cx="369794" cy="151279"/>
        </a:xfrm>
        <a:prstGeom prst="downArrow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600635</xdr:colOff>
      <xdr:row>2</xdr:row>
      <xdr:rowOff>50426</xdr:rowOff>
    </xdr:from>
    <xdr:to>
      <xdr:col>0</xdr:col>
      <xdr:colOff>970429</xdr:colOff>
      <xdr:row>3</xdr:row>
      <xdr:rowOff>145676</xdr:rowOff>
    </xdr:to>
    <xdr:sp macro="" textlink="">
      <xdr:nvSpPr>
        <xdr:cNvPr id="3" name="Down Arrow 2"/>
        <xdr:cNvSpPr/>
      </xdr:nvSpPr>
      <xdr:spPr>
        <a:xfrm>
          <a:off x="600635" y="631451"/>
          <a:ext cx="369794" cy="285750"/>
        </a:xfrm>
        <a:prstGeom prst="downArrow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61635</xdr:colOff>
      <xdr:row>12</xdr:row>
      <xdr:rowOff>177615</xdr:rowOff>
    </xdr:from>
    <xdr:to>
      <xdr:col>3</xdr:col>
      <xdr:colOff>84049</xdr:colOff>
      <xdr:row>14</xdr:row>
      <xdr:rowOff>65556</xdr:rowOff>
    </xdr:to>
    <xdr:sp macro="" textlink="">
      <xdr:nvSpPr>
        <xdr:cNvPr id="4" name="Down Arrow 3"/>
        <xdr:cNvSpPr/>
      </xdr:nvSpPr>
      <xdr:spPr>
        <a:xfrm rot="16200000">
          <a:off x="2210084" y="2229691"/>
          <a:ext cx="364191" cy="1213039"/>
        </a:xfrm>
        <a:prstGeom prst="downArrow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50431</xdr:colOff>
      <xdr:row>12</xdr:row>
      <xdr:rowOff>156324</xdr:rowOff>
    </xdr:from>
    <xdr:to>
      <xdr:col>9</xdr:col>
      <xdr:colOff>554695</xdr:colOff>
      <xdr:row>14</xdr:row>
      <xdr:rowOff>44265</xdr:rowOff>
    </xdr:to>
    <xdr:sp macro="" textlink="">
      <xdr:nvSpPr>
        <xdr:cNvPr id="5" name="Down Arrow 4"/>
        <xdr:cNvSpPr/>
      </xdr:nvSpPr>
      <xdr:spPr>
        <a:xfrm rot="16200000">
          <a:off x="5578292" y="2277038"/>
          <a:ext cx="364191" cy="1075764"/>
        </a:xfrm>
        <a:prstGeom prst="downArrow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638735</xdr:colOff>
      <xdr:row>10</xdr:row>
      <xdr:rowOff>22412</xdr:rowOff>
    </xdr:from>
    <xdr:to>
      <xdr:col>0</xdr:col>
      <xdr:colOff>1008529</xdr:colOff>
      <xdr:row>10</xdr:row>
      <xdr:rowOff>173691</xdr:rowOff>
    </xdr:to>
    <xdr:sp macro="" textlink="">
      <xdr:nvSpPr>
        <xdr:cNvPr id="2" name="Down Arrow 1"/>
        <xdr:cNvSpPr/>
      </xdr:nvSpPr>
      <xdr:spPr>
        <a:xfrm>
          <a:off x="638735" y="2308412"/>
          <a:ext cx="369794" cy="151279"/>
        </a:xfrm>
        <a:prstGeom prst="downArrow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0</xdr:col>
      <xdr:colOff>600635</xdr:colOff>
      <xdr:row>2</xdr:row>
      <xdr:rowOff>0</xdr:rowOff>
    </xdr:from>
    <xdr:to>
      <xdr:col>0</xdr:col>
      <xdr:colOff>970429</xdr:colOff>
      <xdr:row>2</xdr:row>
      <xdr:rowOff>145676</xdr:rowOff>
    </xdr:to>
    <xdr:sp macro="" textlink="">
      <xdr:nvSpPr>
        <xdr:cNvPr id="3" name="Down Arrow 2"/>
        <xdr:cNvSpPr/>
      </xdr:nvSpPr>
      <xdr:spPr>
        <a:xfrm>
          <a:off x="600635" y="640976"/>
          <a:ext cx="369794" cy="285750"/>
        </a:xfrm>
        <a:prstGeom prst="downArrow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1</xdr:col>
      <xdr:colOff>61635</xdr:colOff>
      <xdr:row>11</xdr:row>
      <xdr:rowOff>177615</xdr:rowOff>
    </xdr:from>
    <xdr:to>
      <xdr:col>3</xdr:col>
      <xdr:colOff>84049</xdr:colOff>
      <xdr:row>13</xdr:row>
      <xdr:rowOff>65556</xdr:rowOff>
    </xdr:to>
    <xdr:sp macro="" textlink="">
      <xdr:nvSpPr>
        <xdr:cNvPr id="4" name="Down Arrow 3"/>
        <xdr:cNvSpPr/>
      </xdr:nvSpPr>
      <xdr:spPr>
        <a:xfrm rot="16200000">
          <a:off x="2210084" y="2239216"/>
          <a:ext cx="364191" cy="1213039"/>
        </a:xfrm>
        <a:prstGeom prst="downArrow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  <xdr:twoCellAnchor>
    <xdr:from>
      <xdr:col>8</xdr:col>
      <xdr:colOff>50431</xdr:colOff>
      <xdr:row>11</xdr:row>
      <xdr:rowOff>156324</xdr:rowOff>
    </xdr:from>
    <xdr:to>
      <xdr:col>9</xdr:col>
      <xdr:colOff>554695</xdr:colOff>
      <xdr:row>13</xdr:row>
      <xdr:rowOff>44265</xdr:rowOff>
    </xdr:to>
    <xdr:sp macro="" textlink="">
      <xdr:nvSpPr>
        <xdr:cNvPr id="5" name="Down Arrow 4"/>
        <xdr:cNvSpPr/>
      </xdr:nvSpPr>
      <xdr:spPr>
        <a:xfrm rot="16200000">
          <a:off x="5578292" y="2286563"/>
          <a:ext cx="364191" cy="1075764"/>
        </a:xfrm>
        <a:prstGeom prst="downArrow">
          <a:avLst/>
        </a:prstGeom>
        <a:solidFill>
          <a:schemeClr val="bg1">
            <a:lumMod val="85000"/>
          </a:schemeClr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GB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B4"/>
  <sheetViews>
    <sheetView tabSelected="1" workbookViewId="0">
      <selection activeCell="B16" sqref="B16"/>
    </sheetView>
  </sheetViews>
  <sheetFormatPr defaultRowHeight="15" x14ac:dyDescent="0.25"/>
  <cols>
    <col min="2" max="2" width="176.42578125" customWidth="1"/>
  </cols>
  <sheetData>
    <row r="1" spans="2:2" ht="41.25" customHeight="1" x14ac:dyDescent="0.25"/>
    <row r="2" spans="2:2" s="142" customFormat="1" ht="101.25" customHeight="1" x14ac:dyDescent="0.25">
      <c r="B2" s="147" t="s">
        <v>49</v>
      </c>
    </row>
    <row r="3" spans="2:2" s="142" customFormat="1" ht="42" customHeight="1" x14ac:dyDescent="0.25">
      <c r="B3" s="143"/>
    </row>
    <row r="4" spans="2:2" ht="125.25" customHeight="1" x14ac:dyDescent="0.25">
      <c r="B4" s="147" t="s">
        <v>48</v>
      </c>
    </row>
  </sheetData>
  <hyperlinks>
    <hyperlink ref="B4" location="PRECIS!A1" display="j'ai un abonnement TEMPO et je vérfie que cette offre me fait des économies, je clique ICI"/>
    <hyperlink ref="B2" location="simple!A1" display="j'ai un abonnement simple HC / HP et je me demande si l'offre tempo est interessante, je clique ICI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6"/>
  <sheetViews>
    <sheetView showGridLines="0" zoomScale="170" zoomScaleNormal="170" workbookViewId="0">
      <selection activeCell="F9" sqref="F9"/>
    </sheetView>
  </sheetViews>
  <sheetFormatPr defaultRowHeight="15" x14ac:dyDescent="0.25"/>
  <cols>
    <col min="1" max="1" width="25.85546875" customWidth="1"/>
    <col min="2" max="2" width="2.28515625" customWidth="1"/>
    <col min="3" max="3" width="15.5703125" style="9" customWidth="1"/>
    <col min="4" max="4" width="2.140625" customWidth="1"/>
    <col min="5" max="5" width="9.85546875" customWidth="1"/>
    <col min="6" max="6" width="11" bestFit="1" customWidth="1"/>
    <col min="7" max="7" width="1.42578125" customWidth="1"/>
    <col min="8" max="8" width="9.42578125" bestFit="1" customWidth="1"/>
    <col min="9" max="9" width="8.5703125" style="35" bestFit="1" customWidth="1"/>
    <col min="10" max="10" width="9" bestFit="1" customWidth="1"/>
    <col min="11" max="11" width="1.5703125" customWidth="1"/>
    <col min="12" max="12" width="11" bestFit="1" customWidth="1"/>
    <col min="13" max="14" width="9.42578125" bestFit="1" customWidth="1"/>
    <col min="15" max="15" width="11.140625" customWidth="1"/>
  </cols>
  <sheetData>
    <row r="1" spans="1:15" ht="15.75" thickBot="1" x14ac:dyDescent="0.3"/>
    <row r="2" spans="1:15" s="2" customFormat="1" ht="30.75" thickBot="1" x14ac:dyDescent="0.3">
      <c r="A2" s="1" t="s">
        <v>0</v>
      </c>
      <c r="B2"/>
      <c r="C2" s="37" t="s">
        <v>1</v>
      </c>
      <c r="E2" s="3">
        <v>18658</v>
      </c>
      <c r="F2" s="4"/>
      <c r="H2" s="118" t="s">
        <v>2</v>
      </c>
      <c r="I2" s="3">
        <v>12314.279999999999</v>
      </c>
      <c r="L2" s="118" t="s">
        <v>3</v>
      </c>
      <c r="M2" s="3">
        <f>34%*E2</f>
        <v>6343.72</v>
      </c>
      <c r="N2" s="4"/>
    </row>
    <row r="3" spans="1:15" s="5" customFormat="1" ht="15" customHeight="1" x14ac:dyDescent="0.3">
      <c r="C3" s="38" t="s">
        <v>4</v>
      </c>
      <c r="E3" s="6">
        <v>1</v>
      </c>
      <c r="H3" s="118"/>
      <c r="I3" s="7"/>
      <c r="J3" s="8"/>
      <c r="L3" s="118"/>
      <c r="M3" s="7">
        <v>0.34</v>
      </c>
    </row>
    <row r="4" spans="1:15" ht="15" customHeight="1" thickBot="1" x14ac:dyDescent="0.3">
      <c r="I4" s="10"/>
      <c r="K4" s="11"/>
    </row>
    <row r="5" spans="1:15" ht="15" customHeight="1" x14ac:dyDescent="0.25">
      <c r="A5" s="94" t="s">
        <v>5</v>
      </c>
      <c r="C5" s="12"/>
      <c r="E5" s="13"/>
      <c r="H5" s="119" t="s">
        <v>6</v>
      </c>
      <c r="I5" s="119"/>
      <c r="J5" s="119"/>
      <c r="K5" s="11"/>
      <c r="L5" s="119" t="s">
        <v>7</v>
      </c>
      <c r="M5" s="119"/>
      <c r="N5" s="119"/>
    </row>
    <row r="6" spans="1:15" x14ac:dyDescent="0.25">
      <c r="A6" s="95"/>
      <c r="C6" s="14"/>
      <c r="D6" s="15"/>
      <c r="E6" s="11" t="s">
        <v>3</v>
      </c>
      <c r="F6" s="11" t="s">
        <v>2</v>
      </c>
      <c r="G6" s="15"/>
      <c r="H6" s="16" t="s">
        <v>8</v>
      </c>
      <c r="I6"/>
      <c r="J6" s="17" t="s">
        <v>10</v>
      </c>
      <c r="L6" s="16" t="s">
        <v>8</v>
      </c>
      <c r="M6" s="2" t="s">
        <v>9</v>
      </c>
      <c r="N6" s="17" t="s">
        <v>10</v>
      </c>
    </row>
    <row r="7" spans="1:15" x14ac:dyDescent="0.25">
      <c r="A7" s="95"/>
      <c r="C7" s="14" t="s">
        <v>11</v>
      </c>
      <c r="D7" s="15"/>
      <c r="E7" s="11">
        <v>14.7</v>
      </c>
      <c r="F7" s="11">
        <v>18.41</v>
      </c>
      <c r="G7" s="15"/>
      <c r="H7" s="16">
        <v>8.6199999999999992</v>
      </c>
      <c r="I7" s="2">
        <v>11.12</v>
      </c>
      <c r="J7" s="17">
        <v>12.22</v>
      </c>
      <c r="L7" s="16">
        <v>12.72</v>
      </c>
      <c r="M7" s="2">
        <v>16.53</v>
      </c>
      <c r="N7" s="17">
        <v>54.86</v>
      </c>
    </row>
    <row r="8" spans="1:15" x14ac:dyDescent="0.25">
      <c r="A8" s="95"/>
      <c r="C8" s="14"/>
      <c r="D8" s="15"/>
      <c r="E8" s="11"/>
      <c r="F8" s="11"/>
      <c r="G8" s="15"/>
      <c r="H8" s="18">
        <v>300</v>
      </c>
      <c r="I8" s="19">
        <v>43</v>
      </c>
      <c r="J8" s="20">
        <v>22</v>
      </c>
      <c r="L8" s="18">
        <v>300</v>
      </c>
      <c r="M8" s="19">
        <v>43</v>
      </c>
      <c r="N8" s="20">
        <v>22</v>
      </c>
    </row>
    <row r="9" spans="1:15" ht="12.75" customHeight="1" x14ac:dyDescent="0.25">
      <c r="A9" s="95"/>
      <c r="C9" s="21" t="s">
        <v>12</v>
      </c>
      <c r="D9" s="22"/>
      <c r="E9" s="23">
        <f>IF(M3&gt;0,E2*M3,M2)</f>
        <v>6343.72</v>
      </c>
      <c r="F9" s="23">
        <f>IF(I3&gt;0,E2*I3,I2)</f>
        <v>12314.279999999999</v>
      </c>
      <c r="G9" s="22"/>
      <c r="H9" s="24">
        <f>E9/365*H8</f>
        <v>5214.0164383561651</v>
      </c>
      <c r="I9" s="25">
        <f>E9/365*I8</f>
        <v>747.34235616438366</v>
      </c>
      <c r="J9" s="26">
        <f>E9/365*J8</f>
        <v>382.36120547945211</v>
      </c>
      <c r="K9" s="27"/>
      <c r="L9" s="24">
        <f>F9/365*L8</f>
        <v>10121.326027397261</v>
      </c>
      <c r="M9" s="25">
        <f>F9/365*M8</f>
        <v>1450.7233972602739</v>
      </c>
      <c r="N9" s="26">
        <f>F9/365*N8</f>
        <v>742.23057534246573</v>
      </c>
    </row>
    <row r="10" spans="1:15" x14ac:dyDescent="0.25">
      <c r="A10" s="95"/>
      <c r="C10" s="28" t="s">
        <v>13</v>
      </c>
      <c r="D10" s="15"/>
      <c r="E10" s="29">
        <f>E9*E7/100</f>
        <v>932.52683999999999</v>
      </c>
      <c r="F10" s="29">
        <f>F9*F7/100</f>
        <v>2267.0589479999999</v>
      </c>
      <c r="G10" s="15"/>
      <c r="H10" s="30">
        <f>(H9*H7/100)</f>
        <v>449.44821698630142</v>
      </c>
      <c r="I10" s="31">
        <f>(I9*I7/100)</f>
        <v>83.104470005479456</v>
      </c>
      <c r="J10" s="32">
        <f>(J9*J7/100)</f>
        <v>46.724539309589055</v>
      </c>
      <c r="L10" s="30">
        <f>(L9*L7/100)</f>
        <v>1287.4326706849317</v>
      </c>
      <c r="M10" s="31">
        <f>(M9*M7/100)</f>
        <v>239.80457756712332</v>
      </c>
      <c r="N10" s="32">
        <f>(N9*N7/100)</f>
        <v>407.18769363287669</v>
      </c>
    </row>
    <row r="11" spans="1:15" ht="15.75" thickBot="1" x14ac:dyDescent="0.3">
      <c r="A11" s="96"/>
      <c r="C11" s="28" t="s">
        <v>14</v>
      </c>
      <c r="D11" s="15"/>
      <c r="E11" s="120">
        <f>E10+F10</f>
        <v>3199.5857879999999</v>
      </c>
      <c r="F11" s="120"/>
      <c r="G11" s="15"/>
      <c r="H11" s="121">
        <f>SUM(H10:J10)</f>
        <v>579.27722630136998</v>
      </c>
      <c r="I11" s="121"/>
      <c r="J11" s="121"/>
      <c r="K11" s="15"/>
      <c r="L11" s="121">
        <f>SUM(L10:N10)</f>
        <v>1934.4249418849317</v>
      </c>
      <c r="M11" s="121"/>
      <c r="N11" s="121"/>
      <c r="O11" s="15"/>
    </row>
    <row r="12" spans="1:15" ht="15.75" thickBot="1" x14ac:dyDescent="0.3">
      <c r="I12" s="33"/>
      <c r="O12" s="15"/>
    </row>
    <row r="13" spans="1:15" ht="18.75" customHeight="1" x14ac:dyDescent="0.25">
      <c r="A13" s="94" t="s">
        <v>15</v>
      </c>
      <c r="E13" s="97" t="s">
        <v>16</v>
      </c>
      <c r="F13" s="98"/>
      <c r="G13" s="99">
        <f>E10-H11</f>
        <v>353.24961369863001</v>
      </c>
      <c r="H13" s="100"/>
      <c r="I13" s="33"/>
      <c r="J13" s="15"/>
      <c r="K13" s="101" t="s">
        <v>17</v>
      </c>
      <c r="L13" s="102"/>
      <c r="M13" s="102"/>
      <c r="N13" s="103"/>
      <c r="O13" s="15"/>
    </row>
    <row r="14" spans="1:15" ht="18.75" x14ac:dyDescent="0.25">
      <c r="A14" s="95"/>
      <c r="E14" s="110" t="s">
        <v>18</v>
      </c>
      <c r="F14" s="111"/>
      <c r="G14" s="112">
        <f>F10-L11</f>
        <v>332.63400611506813</v>
      </c>
      <c r="H14" s="113"/>
      <c r="I14" s="33"/>
      <c r="J14" s="15"/>
      <c r="K14" s="104"/>
      <c r="L14" s="105"/>
      <c r="M14" s="105"/>
      <c r="N14" s="106"/>
      <c r="O14" s="15"/>
    </row>
    <row r="15" spans="1:15" ht="19.5" thickBot="1" x14ac:dyDescent="0.3">
      <c r="A15" s="96"/>
      <c r="E15" s="114" t="s">
        <v>19</v>
      </c>
      <c r="F15" s="115"/>
      <c r="G15" s="116">
        <f>G14+G13</f>
        <v>685.88361981369815</v>
      </c>
      <c r="H15" s="117"/>
      <c r="I15" s="33"/>
      <c r="J15" s="15"/>
      <c r="K15" s="107"/>
      <c r="L15" s="108"/>
      <c r="M15" s="108"/>
      <c r="N15" s="109"/>
      <c r="O15" s="15"/>
    </row>
    <row r="16" spans="1:15" x14ac:dyDescent="0.25">
      <c r="E16" s="15"/>
      <c r="F16" s="15"/>
      <c r="G16" s="15"/>
      <c r="H16" s="15"/>
      <c r="I16" s="33"/>
      <c r="J16" s="15"/>
      <c r="K16" s="34"/>
      <c r="L16" s="34"/>
      <c r="M16" s="34"/>
      <c r="N16" s="34"/>
      <c r="O16" s="15"/>
    </row>
  </sheetData>
  <mergeCells count="16">
    <mergeCell ref="H2:H3"/>
    <mergeCell ref="L2:L3"/>
    <mergeCell ref="A5:A11"/>
    <mergeCell ref="H5:J5"/>
    <mergeCell ref="L5:N5"/>
    <mergeCell ref="E11:F11"/>
    <mergeCell ref="H11:J11"/>
    <mergeCell ref="L11:N11"/>
    <mergeCell ref="A13:A15"/>
    <mergeCell ref="E13:F13"/>
    <mergeCell ref="G13:H13"/>
    <mergeCell ref="K13:N15"/>
    <mergeCell ref="E14:F14"/>
    <mergeCell ref="G14:H14"/>
    <mergeCell ref="E15:F15"/>
    <mergeCell ref="G15:H15"/>
  </mergeCells>
  <pageMargins left="0.7" right="0.7" top="0.75" bottom="0.75" header="0.3" footer="0.3"/>
  <pageSetup paperSize="9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15"/>
  <sheetViews>
    <sheetView showGridLines="0" zoomScale="170" zoomScaleNormal="170" workbookViewId="0">
      <selection activeCell="A2" sqref="A2"/>
    </sheetView>
  </sheetViews>
  <sheetFormatPr defaultRowHeight="15" x14ac:dyDescent="0.25"/>
  <cols>
    <col min="1" max="1" width="25.85546875" customWidth="1"/>
    <col min="2" max="2" width="2.28515625" customWidth="1"/>
    <col min="3" max="3" width="15.5703125" style="9" customWidth="1"/>
    <col min="4" max="4" width="2.140625" customWidth="1"/>
    <col min="5" max="5" width="11" bestFit="1" customWidth="1"/>
    <col min="6" max="6" width="12.140625" bestFit="1" customWidth="1"/>
    <col min="7" max="7" width="4.5703125" customWidth="1"/>
    <col min="8" max="8" width="9" bestFit="1" customWidth="1"/>
    <col min="9" max="9" width="8.5703125" style="35" bestFit="1" customWidth="1"/>
    <col min="10" max="10" width="9" bestFit="1" customWidth="1"/>
    <col min="11" max="11" width="1.5703125" customWidth="1"/>
    <col min="12" max="12" width="11" bestFit="1" customWidth="1"/>
    <col min="13" max="14" width="9.42578125" bestFit="1" customWidth="1"/>
    <col min="15" max="15" width="11.140625" customWidth="1"/>
  </cols>
  <sheetData>
    <row r="1" spans="1:15" ht="15.75" thickBot="1" x14ac:dyDescent="0.3"/>
    <row r="2" spans="1:15" s="2" customFormat="1" ht="45.75" thickBot="1" x14ac:dyDescent="0.3">
      <c r="A2" s="144" t="s">
        <v>34</v>
      </c>
      <c r="B2"/>
      <c r="C2" s="37" t="s">
        <v>1</v>
      </c>
      <c r="E2" s="48">
        <f>'conso annuelle'!D7</f>
        <v>98</v>
      </c>
      <c r="F2" s="4"/>
      <c r="H2" s="48" t="s">
        <v>2</v>
      </c>
      <c r="I2" s="49">
        <f>'conso annuelle'!H7</f>
        <v>15</v>
      </c>
      <c r="L2" s="48" t="s">
        <v>3</v>
      </c>
      <c r="M2" s="48">
        <f>'conso annuelle'!K7</f>
        <v>78</v>
      </c>
      <c r="N2" s="4"/>
    </row>
    <row r="3" spans="1:15" ht="15" customHeight="1" thickBot="1" x14ac:dyDescent="0.3">
      <c r="I3" s="10"/>
      <c r="K3" s="11"/>
    </row>
    <row r="4" spans="1:15" ht="15" customHeight="1" x14ac:dyDescent="0.25">
      <c r="A4" s="94" t="s">
        <v>47</v>
      </c>
      <c r="C4" s="12"/>
      <c r="E4" s="13"/>
      <c r="H4" s="119" t="s">
        <v>6</v>
      </c>
      <c r="I4" s="119"/>
      <c r="J4" s="119"/>
      <c r="K4" s="11"/>
      <c r="L4" s="119" t="s">
        <v>7</v>
      </c>
      <c r="M4" s="119"/>
      <c r="N4" s="119"/>
    </row>
    <row r="5" spans="1:15" x14ac:dyDescent="0.25">
      <c r="A5" s="95"/>
      <c r="C5" s="14"/>
      <c r="D5" s="15"/>
      <c r="E5" s="11" t="s">
        <v>3</v>
      </c>
      <c r="F5" s="11" t="s">
        <v>2</v>
      </c>
      <c r="G5" s="15"/>
      <c r="H5" s="16" t="s">
        <v>8</v>
      </c>
      <c r="I5"/>
      <c r="J5" s="17" t="s">
        <v>10</v>
      </c>
      <c r="L5" s="16" t="s">
        <v>8</v>
      </c>
      <c r="M5" s="2" t="s">
        <v>9</v>
      </c>
      <c r="N5" s="17" t="s">
        <v>10</v>
      </c>
    </row>
    <row r="6" spans="1:15" x14ac:dyDescent="0.25">
      <c r="A6" s="95"/>
      <c r="C6" s="14" t="s">
        <v>11</v>
      </c>
      <c r="D6" s="15"/>
      <c r="E6" s="11">
        <v>14.7</v>
      </c>
      <c r="F6" s="11">
        <v>18.41</v>
      </c>
      <c r="G6" s="15"/>
      <c r="H6" s="16">
        <v>8.6199999999999992</v>
      </c>
      <c r="I6" s="2">
        <v>11.12</v>
      </c>
      <c r="J6" s="17">
        <v>12.22</v>
      </c>
      <c r="L6" s="16">
        <v>12.72</v>
      </c>
      <c r="M6" s="2">
        <v>16.53</v>
      </c>
      <c r="N6" s="17">
        <v>54.86</v>
      </c>
    </row>
    <row r="7" spans="1:15" x14ac:dyDescent="0.25">
      <c r="A7" s="95"/>
      <c r="C7" s="14"/>
      <c r="D7" s="15"/>
      <c r="E7" s="11"/>
      <c r="F7" s="11"/>
      <c r="G7" s="15"/>
      <c r="H7" s="18">
        <v>300</v>
      </c>
      <c r="I7" s="19">
        <v>43</v>
      </c>
      <c r="J7" s="20">
        <v>22</v>
      </c>
      <c r="L7" s="18">
        <v>300</v>
      </c>
      <c r="M7" s="19">
        <v>43</v>
      </c>
      <c r="N7" s="20">
        <v>22</v>
      </c>
    </row>
    <row r="8" spans="1:15" ht="12.75" customHeight="1" x14ac:dyDescent="0.25">
      <c r="A8" s="95"/>
      <c r="C8" s="21" t="s">
        <v>12</v>
      </c>
      <c r="D8" s="22"/>
      <c r="E8" s="23">
        <f>M2</f>
        <v>78</v>
      </c>
      <c r="F8" s="23">
        <f>I2</f>
        <v>15</v>
      </c>
      <c r="G8" s="22"/>
      <c r="H8" s="24">
        <f>'conso annuelle'!K7</f>
        <v>78</v>
      </c>
      <c r="I8" s="25">
        <f>'conso annuelle'!P7</f>
        <v>2</v>
      </c>
      <c r="J8" s="26">
        <f>'conso annuelle'!U7</f>
        <v>3</v>
      </c>
      <c r="K8" s="27"/>
      <c r="L8" s="24">
        <f>'conso annuelle'!M7</f>
        <v>4</v>
      </c>
      <c r="M8" s="25">
        <f>'conso annuelle'!R7</f>
        <v>5</v>
      </c>
      <c r="N8" s="26">
        <f>'conso annuelle'!W7</f>
        <v>6</v>
      </c>
    </row>
    <row r="9" spans="1:15" x14ac:dyDescent="0.25">
      <c r="A9" s="95"/>
      <c r="C9" s="28" t="s">
        <v>13</v>
      </c>
      <c r="D9" s="15"/>
      <c r="E9" s="29">
        <f>E8*E6/100</f>
        <v>11.465999999999999</v>
      </c>
      <c r="F9" s="29">
        <f>'conso annuelle'!H7</f>
        <v>15</v>
      </c>
      <c r="G9" s="15"/>
      <c r="H9" s="30">
        <f>(H8*H6/100)</f>
        <v>6.7235999999999994</v>
      </c>
      <c r="I9" s="31">
        <f>(I8*I6/100)</f>
        <v>0.22239999999999999</v>
      </c>
      <c r="J9" s="32">
        <f>(J8*J6/100)</f>
        <v>0.36660000000000004</v>
      </c>
      <c r="L9" s="30">
        <f>(L8*L6/100)</f>
        <v>0.50880000000000003</v>
      </c>
      <c r="M9" s="31">
        <f>(M8*M6/100)</f>
        <v>0.82650000000000001</v>
      </c>
      <c r="N9" s="32">
        <f>(N8*N6/100)</f>
        <v>3.2915999999999999</v>
      </c>
    </row>
    <row r="10" spans="1:15" ht="15.75" thickBot="1" x14ac:dyDescent="0.3">
      <c r="A10" s="96"/>
      <c r="C10" s="28" t="s">
        <v>14</v>
      </c>
      <c r="D10" s="15"/>
      <c r="E10" s="120">
        <f>E9+F9</f>
        <v>26.466000000000001</v>
      </c>
      <c r="F10" s="120"/>
      <c r="G10" s="15"/>
      <c r="H10" s="121">
        <f>SUM(H9:J9)</f>
        <v>7.3125999999999998</v>
      </c>
      <c r="I10" s="121"/>
      <c r="J10" s="121"/>
      <c r="K10" s="15"/>
      <c r="L10" s="121">
        <f>SUM(L9:N9)</f>
        <v>4.6269</v>
      </c>
      <c r="M10" s="121"/>
      <c r="N10" s="121"/>
      <c r="O10" s="15"/>
    </row>
    <row r="11" spans="1:15" ht="15.75" thickBot="1" x14ac:dyDescent="0.3">
      <c r="I11" s="33"/>
      <c r="O11" s="15"/>
    </row>
    <row r="12" spans="1:15" ht="18.75" customHeight="1" x14ac:dyDescent="0.25">
      <c r="A12" s="94" t="s">
        <v>15</v>
      </c>
      <c r="E12" s="97" t="s">
        <v>16</v>
      </c>
      <c r="F12" s="98"/>
      <c r="G12" s="99">
        <f>E9-H10</f>
        <v>4.1533999999999995</v>
      </c>
      <c r="H12" s="100"/>
      <c r="I12" s="33"/>
      <c r="J12" s="15"/>
      <c r="K12" s="101" t="s">
        <v>35</v>
      </c>
      <c r="L12" s="102"/>
      <c r="M12" s="102"/>
      <c r="N12" s="103"/>
      <c r="O12" s="15"/>
    </row>
    <row r="13" spans="1:15" ht="18.75" x14ac:dyDescent="0.25">
      <c r="A13" s="95"/>
      <c r="E13" s="110" t="s">
        <v>18</v>
      </c>
      <c r="F13" s="111"/>
      <c r="G13" s="112">
        <f>F9-L10</f>
        <v>10.373100000000001</v>
      </c>
      <c r="H13" s="113"/>
      <c r="I13" s="33"/>
      <c r="J13" s="15"/>
      <c r="K13" s="104"/>
      <c r="L13" s="105"/>
      <c r="M13" s="105"/>
      <c r="N13" s="106"/>
      <c r="O13" s="15"/>
    </row>
    <row r="14" spans="1:15" ht="19.5" thickBot="1" x14ac:dyDescent="0.3">
      <c r="A14" s="96"/>
      <c r="E14" s="114" t="s">
        <v>19</v>
      </c>
      <c r="F14" s="115"/>
      <c r="G14" s="116">
        <f>G13+G12</f>
        <v>14.5265</v>
      </c>
      <c r="H14" s="117"/>
      <c r="I14" s="33"/>
      <c r="J14" s="15"/>
      <c r="K14" s="107"/>
      <c r="L14" s="108"/>
      <c r="M14" s="108"/>
      <c r="N14" s="109"/>
      <c r="O14" s="15"/>
    </row>
    <row r="15" spans="1:15" x14ac:dyDescent="0.25">
      <c r="E15" s="15"/>
      <c r="F15" s="15"/>
      <c r="G15" s="15"/>
      <c r="H15" s="15"/>
      <c r="I15" s="33"/>
      <c r="J15" s="15"/>
      <c r="K15" s="34"/>
      <c r="L15" s="34"/>
      <c r="M15" s="34"/>
      <c r="N15" s="34"/>
      <c r="O15" s="15"/>
    </row>
  </sheetData>
  <mergeCells count="14">
    <mergeCell ref="A4:A10"/>
    <mergeCell ref="H4:J4"/>
    <mergeCell ref="L4:N4"/>
    <mergeCell ref="E10:F10"/>
    <mergeCell ref="H10:J10"/>
    <mergeCell ref="L10:N10"/>
    <mergeCell ref="A12:A14"/>
    <mergeCell ref="E12:F12"/>
    <mergeCell ref="G12:H12"/>
    <mergeCell ref="K12:N14"/>
    <mergeCell ref="E13:F13"/>
    <mergeCell ref="G13:H13"/>
    <mergeCell ref="E14:F14"/>
    <mergeCell ref="G14:H14"/>
  </mergeCells>
  <hyperlinks>
    <hyperlink ref="A2" location="'conso annuelle'!A1" display="1 aller dans l'onglet conso annuelle pour remplir les cases jaunes"/>
  </hyperlinks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X25"/>
  <sheetViews>
    <sheetView showGridLines="0" workbookViewId="0"/>
  </sheetViews>
  <sheetFormatPr defaultRowHeight="15" x14ac:dyDescent="0.25"/>
  <cols>
    <col min="1" max="1" width="2.28515625" customWidth="1"/>
    <col min="2" max="3" width="6.5703125" style="39" customWidth="1"/>
    <col min="4" max="4" width="12.28515625" customWidth="1"/>
    <col min="5" max="5" width="9.42578125" customWidth="1"/>
    <col min="6" max="6" width="5" style="36" bestFit="1" customWidth="1"/>
    <col min="7" max="7" width="5.5703125" style="36" customWidth="1"/>
    <col min="8" max="8" width="6" style="39" bestFit="1" customWidth="1"/>
    <col min="9" max="9" width="4.7109375" style="36" customWidth="1"/>
    <col min="10" max="10" width="8.5703125" style="36" customWidth="1"/>
    <col min="15" max="15" width="2.42578125" style="33" customWidth="1"/>
    <col min="20" max="20" width="2.42578125" style="33" customWidth="1"/>
  </cols>
  <sheetData>
    <row r="2" spans="2:24" x14ac:dyDescent="0.25">
      <c r="K2" s="125" t="s">
        <v>36</v>
      </c>
      <c r="L2" s="126"/>
      <c r="M2" s="126"/>
      <c r="N2" s="126"/>
      <c r="O2" s="126"/>
      <c r="P2" s="126"/>
      <c r="Q2" s="126"/>
      <c r="R2" s="126"/>
      <c r="S2" s="126"/>
      <c r="T2" s="126"/>
      <c r="U2" s="126"/>
      <c r="V2" s="126"/>
      <c r="W2" s="126"/>
      <c r="X2" s="127"/>
    </row>
    <row r="4" spans="2:24" x14ac:dyDescent="0.25">
      <c r="D4" s="128" t="s">
        <v>44</v>
      </c>
      <c r="F4" s="133" t="s">
        <v>40</v>
      </c>
      <c r="G4" s="134"/>
      <c r="H4" s="134"/>
      <c r="I4" s="135"/>
      <c r="K4" s="130" t="s">
        <v>39</v>
      </c>
      <c r="L4" s="131"/>
      <c r="M4" s="131"/>
      <c r="N4" s="132"/>
      <c r="O4" s="10"/>
      <c r="P4" s="136" t="s">
        <v>38</v>
      </c>
      <c r="Q4" s="137"/>
      <c r="R4" s="137"/>
      <c r="S4" s="138"/>
      <c r="T4" s="10"/>
      <c r="U4" s="139" t="s">
        <v>37</v>
      </c>
      <c r="V4" s="140"/>
      <c r="W4" s="140"/>
      <c r="X4" s="141"/>
    </row>
    <row r="5" spans="2:24" s="46" customFormat="1" x14ac:dyDescent="0.25">
      <c r="B5" s="41"/>
      <c r="C5" s="41"/>
      <c r="D5" s="129"/>
      <c r="F5" s="124" t="s">
        <v>45</v>
      </c>
      <c r="G5" s="122"/>
      <c r="H5" s="122" t="s">
        <v>46</v>
      </c>
      <c r="I5" s="123"/>
      <c r="J5" s="42"/>
      <c r="K5" s="124" t="s">
        <v>32</v>
      </c>
      <c r="L5" s="122"/>
      <c r="M5" s="122" t="s">
        <v>33</v>
      </c>
      <c r="N5" s="123"/>
      <c r="O5" s="42"/>
      <c r="P5" s="124" t="s">
        <v>32</v>
      </c>
      <c r="Q5" s="122"/>
      <c r="R5" s="122" t="s">
        <v>33</v>
      </c>
      <c r="S5" s="123"/>
      <c r="T5" s="42"/>
      <c r="U5" s="124" t="s">
        <v>32</v>
      </c>
      <c r="V5" s="122"/>
      <c r="W5" s="122" t="s">
        <v>33</v>
      </c>
      <c r="X5" s="123"/>
    </row>
    <row r="6" spans="2:24" s="46" customFormat="1" x14ac:dyDescent="0.25">
      <c r="B6" s="41"/>
      <c r="C6" s="41"/>
      <c r="D6" s="129"/>
      <c r="F6" s="75" t="s">
        <v>41</v>
      </c>
      <c r="G6" s="42" t="s">
        <v>42</v>
      </c>
      <c r="H6" s="42" t="s">
        <v>41</v>
      </c>
      <c r="I6" s="76" t="s">
        <v>42</v>
      </c>
      <c r="J6" s="42"/>
      <c r="K6" s="75" t="s">
        <v>41</v>
      </c>
      <c r="L6" s="42" t="s">
        <v>42</v>
      </c>
      <c r="M6" s="42" t="s">
        <v>41</v>
      </c>
      <c r="N6" s="76" t="s">
        <v>42</v>
      </c>
      <c r="O6" s="42"/>
      <c r="P6" s="75" t="s">
        <v>41</v>
      </c>
      <c r="Q6" s="42" t="s">
        <v>42</v>
      </c>
      <c r="R6" s="42" t="s">
        <v>41</v>
      </c>
      <c r="S6" s="76" t="s">
        <v>42</v>
      </c>
      <c r="T6" s="42"/>
      <c r="U6" s="75" t="s">
        <v>41</v>
      </c>
      <c r="V6" s="42" t="s">
        <v>42</v>
      </c>
      <c r="W6" s="42" t="s">
        <v>41</v>
      </c>
      <c r="X6" s="76" t="s">
        <v>42</v>
      </c>
    </row>
    <row r="7" spans="2:24" s="46" customFormat="1" x14ac:dyDescent="0.25">
      <c r="B7" s="41" t="s">
        <v>43</v>
      </c>
      <c r="C7" s="41"/>
      <c r="D7" s="58">
        <f>SUM(D9:D20)</f>
        <v>98</v>
      </c>
      <c r="E7" s="42"/>
      <c r="F7" s="77">
        <f>SUM(F9:F20)</f>
        <v>83</v>
      </c>
      <c r="G7" s="78">
        <f>F7/D7</f>
        <v>0.84693877551020413</v>
      </c>
      <c r="H7" s="79">
        <f>SUM(H9:H20)</f>
        <v>15</v>
      </c>
      <c r="I7" s="80">
        <f>H7/D7</f>
        <v>0.15306122448979592</v>
      </c>
      <c r="J7" s="45"/>
      <c r="K7" s="81">
        <f>SUM(K9:K20)</f>
        <v>78</v>
      </c>
      <c r="L7" s="82"/>
      <c r="M7" s="83">
        <f>SUM(M9:M20)</f>
        <v>4</v>
      </c>
      <c r="N7" s="80"/>
      <c r="O7" s="45"/>
      <c r="P7" s="81">
        <f>SUM(P9:P20)</f>
        <v>2</v>
      </c>
      <c r="Q7" s="82"/>
      <c r="R7" s="83">
        <f>SUM(R9:R20)</f>
        <v>5</v>
      </c>
      <c r="S7" s="80"/>
      <c r="T7" s="45"/>
      <c r="U7" s="81">
        <f>SUM(U9:U20)</f>
        <v>3</v>
      </c>
      <c r="V7" s="82"/>
      <c r="W7" s="83">
        <f>SUM(W9:W20)</f>
        <v>6</v>
      </c>
      <c r="X7" s="80"/>
    </row>
    <row r="8" spans="2:24" s="55" customFormat="1" x14ac:dyDescent="0.25">
      <c r="B8" s="41"/>
      <c r="C8" s="41"/>
      <c r="D8" s="42"/>
      <c r="E8" s="42"/>
      <c r="F8" s="50"/>
      <c r="G8" s="44"/>
      <c r="H8" s="43"/>
      <c r="I8" s="45"/>
      <c r="J8" s="45"/>
      <c r="K8" s="42"/>
      <c r="L8" s="45"/>
      <c r="M8" s="42"/>
      <c r="N8" s="45"/>
      <c r="O8" s="45"/>
      <c r="P8" s="42"/>
      <c r="Q8" s="45"/>
      <c r="R8" s="42"/>
      <c r="S8" s="45"/>
      <c r="T8" s="45"/>
      <c r="U8" s="42"/>
      <c r="V8" s="45"/>
      <c r="W8" s="42"/>
      <c r="X8" s="45"/>
    </row>
    <row r="9" spans="2:24" x14ac:dyDescent="0.25">
      <c r="B9" s="62" t="s">
        <v>20</v>
      </c>
      <c r="C9" s="57"/>
      <c r="D9" s="59">
        <f>F9+H9</f>
        <v>21</v>
      </c>
      <c r="E9" s="47"/>
      <c r="F9" s="65">
        <f>K9+P9+U9</f>
        <v>6</v>
      </c>
      <c r="G9" s="66">
        <f>F9/D9</f>
        <v>0.2857142857142857</v>
      </c>
      <c r="H9" s="67">
        <f>M9+R9+W9</f>
        <v>15</v>
      </c>
      <c r="I9" s="68">
        <f t="shared" ref="I9:I20" si="0">100%-G9</f>
        <v>0.7142857142857143</v>
      </c>
      <c r="J9" s="40"/>
      <c r="K9" s="84">
        <v>1</v>
      </c>
      <c r="L9" s="85">
        <v>0.42</v>
      </c>
      <c r="M9" s="86">
        <v>4</v>
      </c>
      <c r="N9" s="87">
        <f t="shared" ref="N9:N20" si="1">100%-L9</f>
        <v>0.58000000000000007</v>
      </c>
      <c r="O9" s="56"/>
      <c r="P9" s="84">
        <v>2</v>
      </c>
      <c r="Q9" s="85">
        <v>0.42</v>
      </c>
      <c r="R9" s="86">
        <v>5</v>
      </c>
      <c r="S9" s="87">
        <f t="shared" ref="S9:S20" si="2">100%-Q9</f>
        <v>0.58000000000000007</v>
      </c>
      <c r="T9" s="56"/>
      <c r="U9" s="84">
        <v>3</v>
      </c>
      <c r="V9" s="85">
        <v>0.42</v>
      </c>
      <c r="W9" s="86">
        <v>6</v>
      </c>
      <c r="X9" s="87">
        <f t="shared" ref="X9:X20" si="3">100%-V9</f>
        <v>0.58000000000000007</v>
      </c>
    </row>
    <row r="10" spans="2:24" x14ac:dyDescent="0.25">
      <c r="B10" s="63" t="s">
        <v>21</v>
      </c>
      <c r="C10" s="57"/>
      <c r="D10" s="60">
        <f t="shared" ref="D10:D20" si="4">F10+H10</f>
        <v>2</v>
      </c>
      <c r="E10" s="47"/>
      <c r="F10" s="69">
        <f t="shared" ref="F10:F20" si="5">K10+P10+U10</f>
        <v>2</v>
      </c>
      <c r="G10" s="51">
        <f t="shared" ref="G10:G20" si="6">F10/D10</f>
        <v>1</v>
      </c>
      <c r="H10" s="52">
        <f t="shared" ref="H10:H20" si="7">M10+R10+W10</f>
        <v>0</v>
      </c>
      <c r="I10" s="70">
        <f t="shared" si="0"/>
        <v>0</v>
      </c>
      <c r="J10" s="40"/>
      <c r="K10" s="88">
        <v>2</v>
      </c>
      <c r="L10" s="53">
        <v>0.45</v>
      </c>
      <c r="M10" s="54"/>
      <c r="N10" s="89">
        <f t="shared" si="1"/>
        <v>0.55000000000000004</v>
      </c>
      <c r="O10" s="56"/>
      <c r="P10" s="88"/>
      <c r="Q10" s="53">
        <v>0.45</v>
      </c>
      <c r="R10" s="54"/>
      <c r="S10" s="89">
        <f t="shared" si="2"/>
        <v>0.55000000000000004</v>
      </c>
      <c r="T10" s="56"/>
      <c r="U10" s="88"/>
      <c r="V10" s="53">
        <v>0.45</v>
      </c>
      <c r="W10" s="54"/>
      <c r="X10" s="89">
        <f t="shared" si="3"/>
        <v>0.55000000000000004</v>
      </c>
    </row>
    <row r="11" spans="2:24" x14ac:dyDescent="0.25">
      <c r="B11" s="63" t="s">
        <v>22</v>
      </c>
      <c r="C11" s="57"/>
      <c r="D11" s="60">
        <f t="shared" si="4"/>
        <v>3</v>
      </c>
      <c r="E11" s="47"/>
      <c r="F11" s="69">
        <f t="shared" si="5"/>
        <v>3</v>
      </c>
      <c r="G11" s="51">
        <f t="shared" si="6"/>
        <v>1</v>
      </c>
      <c r="H11" s="52">
        <f t="shared" si="7"/>
        <v>0</v>
      </c>
      <c r="I11" s="70">
        <f t="shared" si="0"/>
        <v>0</v>
      </c>
      <c r="J11" s="40"/>
      <c r="K11" s="88">
        <v>3</v>
      </c>
      <c r="L11" s="53">
        <v>0.45</v>
      </c>
      <c r="M11" s="54"/>
      <c r="N11" s="89">
        <f t="shared" si="1"/>
        <v>0.55000000000000004</v>
      </c>
      <c r="O11" s="56"/>
      <c r="P11" s="88"/>
      <c r="Q11" s="53">
        <v>0.45</v>
      </c>
      <c r="R11" s="54"/>
      <c r="S11" s="89">
        <f t="shared" si="2"/>
        <v>0.55000000000000004</v>
      </c>
      <c r="T11" s="56"/>
      <c r="U11" s="88"/>
      <c r="V11" s="53">
        <v>0.45</v>
      </c>
      <c r="W11" s="54"/>
      <c r="X11" s="89">
        <f t="shared" si="3"/>
        <v>0.55000000000000004</v>
      </c>
    </row>
    <row r="12" spans="2:24" x14ac:dyDescent="0.25">
      <c r="B12" s="63" t="s">
        <v>23</v>
      </c>
      <c r="C12" s="57"/>
      <c r="D12" s="60">
        <f t="shared" si="4"/>
        <v>4</v>
      </c>
      <c r="E12" s="47"/>
      <c r="F12" s="69">
        <f t="shared" si="5"/>
        <v>4</v>
      </c>
      <c r="G12" s="51">
        <f t="shared" si="6"/>
        <v>1</v>
      </c>
      <c r="H12" s="52">
        <f t="shared" si="7"/>
        <v>0</v>
      </c>
      <c r="I12" s="70">
        <f t="shared" si="0"/>
        <v>0</v>
      </c>
      <c r="J12" s="40"/>
      <c r="K12" s="88">
        <v>4</v>
      </c>
      <c r="L12" s="53">
        <v>0.43</v>
      </c>
      <c r="M12" s="54"/>
      <c r="N12" s="89">
        <f t="shared" si="1"/>
        <v>0.57000000000000006</v>
      </c>
      <c r="O12" s="56"/>
      <c r="P12" s="88"/>
      <c r="Q12" s="53">
        <v>0.43</v>
      </c>
      <c r="R12" s="54"/>
      <c r="S12" s="89">
        <f t="shared" si="2"/>
        <v>0.57000000000000006</v>
      </c>
      <c r="T12" s="56"/>
      <c r="U12" s="88"/>
      <c r="V12" s="53">
        <v>0.43</v>
      </c>
      <c r="W12" s="54"/>
      <c r="X12" s="89">
        <f t="shared" si="3"/>
        <v>0.57000000000000006</v>
      </c>
    </row>
    <row r="13" spans="2:24" x14ac:dyDescent="0.25">
      <c r="B13" s="63" t="s">
        <v>24</v>
      </c>
      <c r="C13" s="57"/>
      <c r="D13" s="60">
        <f t="shared" si="4"/>
        <v>5</v>
      </c>
      <c r="E13" s="47"/>
      <c r="F13" s="69">
        <f t="shared" si="5"/>
        <v>5</v>
      </c>
      <c r="G13" s="51">
        <f t="shared" si="6"/>
        <v>1</v>
      </c>
      <c r="H13" s="52">
        <f t="shared" si="7"/>
        <v>0</v>
      </c>
      <c r="I13" s="70">
        <f t="shared" si="0"/>
        <v>0</v>
      </c>
      <c r="J13" s="40"/>
      <c r="K13" s="88">
        <v>5</v>
      </c>
      <c r="L13" s="53">
        <v>0.42</v>
      </c>
      <c r="M13" s="54"/>
      <c r="N13" s="89">
        <f t="shared" si="1"/>
        <v>0.58000000000000007</v>
      </c>
      <c r="O13" s="56"/>
      <c r="P13" s="88"/>
      <c r="Q13" s="53">
        <v>0.42</v>
      </c>
      <c r="R13" s="54"/>
      <c r="S13" s="89">
        <f t="shared" si="2"/>
        <v>0.58000000000000007</v>
      </c>
      <c r="T13" s="56"/>
      <c r="U13" s="88"/>
      <c r="V13" s="53">
        <v>0.42</v>
      </c>
      <c r="W13" s="54"/>
      <c r="X13" s="89">
        <f t="shared" si="3"/>
        <v>0.58000000000000007</v>
      </c>
    </row>
    <row r="14" spans="2:24" x14ac:dyDescent="0.25">
      <c r="B14" s="63" t="s">
        <v>25</v>
      </c>
      <c r="C14" s="57"/>
      <c r="D14" s="60">
        <f t="shared" si="4"/>
        <v>6</v>
      </c>
      <c r="E14" s="47"/>
      <c r="F14" s="69">
        <f t="shared" si="5"/>
        <v>6</v>
      </c>
      <c r="G14" s="51">
        <f t="shared" si="6"/>
        <v>1</v>
      </c>
      <c r="H14" s="52">
        <f t="shared" si="7"/>
        <v>0</v>
      </c>
      <c r="I14" s="70">
        <f t="shared" si="0"/>
        <v>0</v>
      </c>
      <c r="J14" s="40"/>
      <c r="K14" s="88">
        <v>6</v>
      </c>
      <c r="L14" s="53">
        <v>0.45</v>
      </c>
      <c r="M14" s="54"/>
      <c r="N14" s="89">
        <f t="shared" si="1"/>
        <v>0.55000000000000004</v>
      </c>
      <c r="O14" s="56"/>
      <c r="P14" s="88"/>
      <c r="Q14" s="53">
        <v>0.45</v>
      </c>
      <c r="R14" s="54"/>
      <c r="S14" s="89">
        <f t="shared" si="2"/>
        <v>0.55000000000000004</v>
      </c>
      <c r="T14" s="56"/>
      <c r="U14" s="88"/>
      <c r="V14" s="53">
        <v>0.45</v>
      </c>
      <c r="W14" s="54"/>
      <c r="X14" s="89">
        <f t="shared" si="3"/>
        <v>0.55000000000000004</v>
      </c>
    </row>
    <row r="15" spans="2:24" x14ac:dyDescent="0.25">
      <c r="B15" s="63" t="s">
        <v>26</v>
      </c>
      <c r="C15" s="57"/>
      <c r="D15" s="60">
        <f t="shared" si="4"/>
        <v>7</v>
      </c>
      <c r="E15" s="47"/>
      <c r="F15" s="69">
        <f t="shared" si="5"/>
        <v>7</v>
      </c>
      <c r="G15" s="51">
        <f t="shared" si="6"/>
        <v>1</v>
      </c>
      <c r="H15" s="52">
        <f t="shared" si="7"/>
        <v>0</v>
      </c>
      <c r="I15" s="70">
        <f t="shared" si="0"/>
        <v>0</v>
      </c>
      <c r="J15" s="40"/>
      <c r="K15" s="88">
        <v>7</v>
      </c>
      <c r="L15" s="53">
        <v>0.42</v>
      </c>
      <c r="M15" s="54"/>
      <c r="N15" s="89">
        <f t="shared" si="1"/>
        <v>0.58000000000000007</v>
      </c>
      <c r="O15" s="56"/>
      <c r="P15" s="88"/>
      <c r="Q15" s="53">
        <v>0.42</v>
      </c>
      <c r="R15" s="54"/>
      <c r="S15" s="89">
        <f t="shared" si="2"/>
        <v>0.58000000000000007</v>
      </c>
      <c r="T15" s="56"/>
      <c r="U15" s="88"/>
      <c r="V15" s="53">
        <v>0.42</v>
      </c>
      <c r="W15" s="54"/>
      <c r="X15" s="89">
        <f t="shared" si="3"/>
        <v>0.58000000000000007</v>
      </c>
    </row>
    <row r="16" spans="2:24" x14ac:dyDescent="0.25">
      <c r="B16" s="63" t="s">
        <v>27</v>
      </c>
      <c r="C16" s="57"/>
      <c r="D16" s="60">
        <f t="shared" si="4"/>
        <v>8</v>
      </c>
      <c r="E16" s="47"/>
      <c r="F16" s="69">
        <f t="shared" si="5"/>
        <v>8</v>
      </c>
      <c r="G16" s="51">
        <f t="shared" si="6"/>
        <v>1</v>
      </c>
      <c r="H16" s="52">
        <f t="shared" si="7"/>
        <v>0</v>
      </c>
      <c r="I16" s="70">
        <f t="shared" si="0"/>
        <v>0</v>
      </c>
      <c r="J16" s="40"/>
      <c r="K16" s="88">
        <v>8</v>
      </c>
      <c r="L16" s="53">
        <v>0.38</v>
      </c>
      <c r="M16" s="54"/>
      <c r="N16" s="89">
        <f t="shared" si="1"/>
        <v>0.62</v>
      </c>
      <c r="O16" s="56"/>
      <c r="P16" s="88"/>
      <c r="Q16" s="53">
        <v>0.38</v>
      </c>
      <c r="R16" s="54"/>
      <c r="S16" s="89">
        <f t="shared" si="2"/>
        <v>0.62</v>
      </c>
      <c r="T16" s="56"/>
      <c r="U16" s="88"/>
      <c r="V16" s="53">
        <v>0.38</v>
      </c>
      <c r="W16" s="54"/>
      <c r="X16" s="89">
        <f t="shared" si="3"/>
        <v>0.62</v>
      </c>
    </row>
    <row r="17" spans="2:24" x14ac:dyDescent="0.25">
      <c r="B17" s="63" t="s">
        <v>28</v>
      </c>
      <c r="C17" s="57"/>
      <c r="D17" s="60">
        <f t="shared" si="4"/>
        <v>9</v>
      </c>
      <c r="E17" s="47"/>
      <c r="F17" s="69">
        <f t="shared" si="5"/>
        <v>9</v>
      </c>
      <c r="G17" s="51">
        <f t="shared" si="6"/>
        <v>1</v>
      </c>
      <c r="H17" s="52">
        <f t="shared" si="7"/>
        <v>0</v>
      </c>
      <c r="I17" s="70">
        <f t="shared" si="0"/>
        <v>0</v>
      </c>
      <c r="J17" s="40"/>
      <c r="K17" s="88">
        <v>9</v>
      </c>
      <c r="L17" s="53">
        <v>0.46</v>
      </c>
      <c r="M17" s="54"/>
      <c r="N17" s="89">
        <f t="shared" si="1"/>
        <v>0.54</v>
      </c>
      <c r="O17" s="56"/>
      <c r="P17" s="88"/>
      <c r="Q17" s="53">
        <v>0.46</v>
      </c>
      <c r="R17" s="54"/>
      <c r="S17" s="89">
        <f t="shared" si="2"/>
        <v>0.54</v>
      </c>
      <c r="T17" s="56"/>
      <c r="U17" s="88"/>
      <c r="V17" s="53">
        <v>0.46</v>
      </c>
      <c r="W17" s="54"/>
      <c r="X17" s="89">
        <f t="shared" si="3"/>
        <v>0.54</v>
      </c>
    </row>
    <row r="18" spans="2:24" x14ac:dyDescent="0.25">
      <c r="B18" s="63" t="s">
        <v>29</v>
      </c>
      <c r="C18" s="57"/>
      <c r="D18" s="60">
        <f t="shared" si="4"/>
        <v>10</v>
      </c>
      <c r="E18" s="47"/>
      <c r="F18" s="69">
        <f t="shared" si="5"/>
        <v>10</v>
      </c>
      <c r="G18" s="51">
        <f t="shared" si="6"/>
        <v>1</v>
      </c>
      <c r="H18" s="52">
        <f t="shared" si="7"/>
        <v>0</v>
      </c>
      <c r="I18" s="70">
        <f t="shared" si="0"/>
        <v>0</v>
      </c>
      <c r="J18" s="40"/>
      <c r="K18" s="88">
        <v>10</v>
      </c>
      <c r="L18" s="53">
        <v>0.52</v>
      </c>
      <c r="M18" s="54"/>
      <c r="N18" s="89">
        <f t="shared" si="1"/>
        <v>0.48</v>
      </c>
      <c r="O18" s="56"/>
      <c r="P18" s="88"/>
      <c r="Q18" s="53">
        <v>0.52</v>
      </c>
      <c r="R18" s="54"/>
      <c r="S18" s="89">
        <f t="shared" si="2"/>
        <v>0.48</v>
      </c>
      <c r="T18" s="56"/>
      <c r="U18" s="88"/>
      <c r="V18" s="53">
        <v>0.52</v>
      </c>
      <c r="W18" s="54"/>
      <c r="X18" s="89">
        <f t="shared" si="3"/>
        <v>0.48</v>
      </c>
    </row>
    <row r="19" spans="2:24" x14ac:dyDescent="0.25">
      <c r="B19" s="63" t="s">
        <v>30</v>
      </c>
      <c r="C19" s="57"/>
      <c r="D19" s="60">
        <f t="shared" si="4"/>
        <v>11</v>
      </c>
      <c r="E19" s="47"/>
      <c r="F19" s="69">
        <f t="shared" si="5"/>
        <v>11</v>
      </c>
      <c r="G19" s="51">
        <f t="shared" si="6"/>
        <v>1</v>
      </c>
      <c r="H19" s="52">
        <f t="shared" si="7"/>
        <v>0</v>
      </c>
      <c r="I19" s="70">
        <f t="shared" si="0"/>
        <v>0</v>
      </c>
      <c r="J19" s="40"/>
      <c r="K19" s="88">
        <v>11</v>
      </c>
      <c r="L19" s="53">
        <v>0.53</v>
      </c>
      <c r="M19" s="54"/>
      <c r="N19" s="89">
        <f t="shared" si="1"/>
        <v>0.47</v>
      </c>
      <c r="O19" s="56"/>
      <c r="P19" s="88"/>
      <c r="Q19" s="53">
        <v>0.53</v>
      </c>
      <c r="R19" s="54"/>
      <c r="S19" s="89">
        <f t="shared" si="2"/>
        <v>0.47</v>
      </c>
      <c r="T19" s="56"/>
      <c r="U19" s="88"/>
      <c r="V19" s="53">
        <v>0.53</v>
      </c>
      <c r="W19" s="54"/>
      <c r="X19" s="89">
        <f t="shared" si="3"/>
        <v>0.47</v>
      </c>
    </row>
    <row r="20" spans="2:24" x14ac:dyDescent="0.25">
      <c r="B20" s="64" t="s">
        <v>31</v>
      </c>
      <c r="C20" s="57"/>
      <c r="D20" s="61">
        <f t="shared" si="4"/>
        <v>12</v>
      </c>
      <c r="E20" s="47"/>
      <c r="F20" s="71">
        <f t="shared" si="5"/>
        <v>12</v>
      </c>
      <c r="G20" s="72">
        <f t="shared" si="6"/>
        <v>1</v>
      </c>
      <c r="H20" s="73">
        <f t="shared" si="7"/>
        <v>0</v>
      </c>
      <c r="I20" s="74">
        <f t="shared" si="0"/>
        <v>0</v>
      </c>
      <c r="J20" s="40"/>
      <c r="K20" s="90">
        <v>12</v>
      </c>
      <c r="L20" s="91">
        <v>0.48</v>
      </c>
      <c r="M20" s="92"/>
      <c r="N20" s="93">
        <f t="shared" si="1"/>
        <v>0.52</v>
      </c>
      <c r="O20" s="56"/>
      <c r="P20" s="90"/>
      <c r="Q20" s="91">
        <v>0.48</v>
      </c>
      <c r="R20" s="92"/>
      <c r="S20" s="93">
        <f t="shared" si="2"/>
        <v>0.52</v>
      </c>
      <c r="T20" s="56"/>
      <c r="U20" s="90"/>
      <c r="V20" s="91">
        <v>0.48</v>
      </c>
      <c r="W20" s="92"/>
      <c r="X20" s="93">
        <f t="shared" si="3"/>
        <v>0.52</v>
      </c>
    </row>
    <row r="25" spans="2:24" x14ac:dyDescent="0.25">
      <c r="F25" s="145"/>
      <c r="G25" s="145"/>
      <c r="H25" s="146"/>
      <c r="I25" s="145"/>
      <c r="J25" s="148" t="s">
        <v>50</v>
      </c>
      <c r="K25" s="148"/>
      <c r="L25" s="148"/>
      <c r="M25" s="148"/>
      <c r="N25" s="148"/>
      <c r="O25" s="148"/>
      <c r="P25" s="148"/>
    </row>
  </sheetData>
  <mergeCells count="15">
    <mergeCell ref="J25:P25"/>
    <mergeCell ref="D4:D6"/>
    <mergeCell ref="K4:N4"/>
    <mergeCell ref="F5:G5"/>
    <mergeCell ref="H5:I5"/>
    <mergeCell ref="F4:I4"/>
    <mergeCell ref="R5:S5"/>
    <mergeCell ref="P5:Q5"/>
    <mergeCell ref="M5:N5"/>
    <mergeCell ref="K5:L5"/>
    <mergeCell ref="K2:X2"/>
    <mergeCell ref="P4:S4"/>
    <mergeCell ref="U4:X4"/>
    <mergeCell ref="U5:V5"/>
    <mergeCell ref="W5:X5"/>
  </mergeCells>
  <hyperlinks>
    <hyperlink ref="J25" location="PRECIS!A1" display="valeurs à remplir pour utiliser les résultats de l'onglet tempo 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ACCUEIL</vt:lpstr>
      <vt:lpstr>simple</vt:lpstr>
      <vt:lpstr>PRECIS</vt:lpstr>
      <vt:lpstr>conso annuelle</vt:lpstr>
    </vt:vector>
  </TitlesOfParts>
  <Company>ITER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Ferley Emmanuel EXT</dc:creator>
  <cp:lastModifiedBy>Ferley Emmanuel EXT</cp:lastModifiedBy>
  <dcterms:created xsi:type="dcterms:W3CDTF">2023-01-12T12:38:00Z</dcterms:created>
  <dcterms:modified xsi:type="dcterms:W3CDTF">2023-01-13T15:36:53Z</dcterms:modified>
</cp:coreProperties>
</file>