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0802\Desktop\"/>
    </mc:Choice>
  </mc:AlternateContent>
  <xr:revisionPtr revIDLastSave="0" documentId="8_{A0EEC85F-47D6-4506-A5A3-2B56AACE8D63}" xr6:coauthVersionLast="47" xr6:coauthVersionMax="47" xr10:uidLastSave="{00000000-0000-0000-0000-000000000000}"/>
  <bookViews>
    <workbookView xWindow="-120" yWindow="-120" windowWidth="24240" windowHeight="13140" xr2:uid="{E02E2578-01BB-4728-A86E-84682D765B4F}"/>
  </bookViews>
  <sheets>
    <sheet name="SYNTHESE" sheetId="1" r:id="rId1"/>
  </sheets>
  <externalReferences>
    <externalReference r:id="rId2"/>
  </externalReferences>
  <definedNames>
    <definedName name="etat_facture">'[1]Base listes'!$A$1:$A$2</definedName>
    <definedName name="_xlnm.Print_Titles" localSheetId="0">SYNTHESE!$2:$2</definedName>
    <definedName name="_xlnm.Print_Area" localSheetId="0">SYNTHESE!$A$1:$N$15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3" i="1"/>
  <c r="J11" i="1"/>
  <c r="H11" i="1"/>
  <c r="D11" i="1"/>
  <c r="B11" i="1"/>
  <c r="B13" i="1"/>
  <c r="C13" i="1" s="1"/>
  <c r="M11" i="1"/>
  <c r="I11" i="1"/>
  <c r="G11" i="1"/>
  <c r="C11" i="1"/>
  <c r="B12" i="1"/>
  <c r="B7" i="1"/>
  <c r="C7" i="1" s="1"/>
  <c r="D7" i="1" s="1"/>
  <c r="E7" i="1" s="1"/>
  <c r="Q2" i="1"/>
  <c r="L5" i="1"/>
  <c r="H5" i="1"/>
  <c r="F5" i="1"/>
  <c r="B5" i="1"/>
  <c r="M5" i="1"/>
  <c r="G5" i="1"/>
  <c r="N3" i="1"/>
  <c r="N5" i="1" s="1"/>
  <c r="P23" i="1"/>
  <c r="D13" i="1" l="1"/>
  <c r="E13" i="1" s="1"/>
  <c r="F13" i="1" s="1"/>
  <c r="G13" i="1" s="1"/>
  <c r="H13" i="1" s="1"/>
  <c r="I13" i="1" s="1"/>
  <c r="J13" i="1" s="1"/>
  <c r="K13" i="1" s="1"/>
  <c r="L13" i="1" s="1"/>
  <c r="M13" i="1" s="1"/>
  <c r="B14" i="1"/>
  <c r="C12" i="1"/>
  <c r="C14" i="1" s="1"/>
  <c r="F7" i="1"/>
  <c r="C5" i="1"/>
  <c r="I5" i="1"/>
  <c r="E11" i="1"/>
  <c r="K11" i="1"/>
  <c r="D5" i="1"/>
  <c r="J5" i="1"/>
  <c r="B6" i="1"/>
  <c r="B8" i="1" s="1"/>
  <c r="N9" i="1"/>
  <c r="F11" i="1"/>
  <c r="L11" i="1"/>
  <c r="E5" i="1"/>
  <c r="K5" i="1"/>
  <c r="N10" i="1"/>
  <c r="C6" i="1" l="1"/>
  <c r="C8" i="1" s="1"/>
  <c r="D6" i="1"/>
  <c r="D8" i="1" s="1"/>
  <c r="D12" i="1"/>
  <c r="D14" i="1" s="1"/>
  <c r="G7" i="1"/>
  <c r="H7" i="1" s="1"/>
  <c r="I7" i="1" s="1"/>
  <c r="J7" i="1" s="1"/>
  <c r="K7" i="1" s="1"/>
  <c r="L7" i="1" s="1"/>
  <c r="M7" i="1" s="1"/>
  <c r="N11" i="1"/>
  <c r="E6" i="1" l="1"/>
  <c r="E12" i="1"/>
  <c r="E14" i="1" s="1"/>
  <c r="F12" i="1" l="1"/>
  <c r="G12" i="1" s="1"/>
  <c r="E8" i="1"/>
  <c r="F6" i="1"/>
  <c r="F14" i="1" l="1"/>
  <c r="F8" i="1"/>
  <c r="G6" i="1"/>
  <c r="G14" i="1"/>
  <c r="H12" i="1"/>
  <c r="H6" i="1" l="1"/>
  <c r="G8" i="1"/>
  <c r="H14" i="1"/>
  <c r="I12" i="1"/>
  <c r="H8" i="1" l="1"/>
  <c r="I6" i="1"/>
  <c r="I14" i="1"/>
  <c r="J12" i="1"/>
  <c r="I8" i="1" l="1"/>
  <c r="J6" i="1"/>
  <c r="J14" i="1"/>
  <c r="K12" i="1"/>
  <c r="J8" i="1" l="1"/>
  <c r="K6" i="1"/>
  <c r="K14" i="1"/>
  <c r="L12" i="1"/>
  <c r="K8" i="1" l="1"/>
  <c r="L6" i="1"/>
  <c r="M12" i="1"/>
  <c r="M14" i="1" s="1"/>
  <c r="L14" i="1"/>
  <c r="L8" i="1" l="1"/>
  <c r="M6" i="1"/>
  <c r="M8" i="1" s="1"/>
</calcChain>
</file>

<file path=xl/sharedStrings.xml><?xml version="1.0" encoding="utf-8"?>
<sst xmlns="http://schemas.openxmlformats.org/spreadsheetml/2006/main" count="42" uniqueCount="29">
  <si>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</si>
  <si>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</si>
  <si>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</si>
  <si>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</si>
  <si>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</si>
  <si>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</si>
  <si>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</si>
  <si>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</si>
  <si>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</si>
  <si>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</si>
  <si>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</si>
  <si>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</si>
  <si>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TOTAL AU 30/06</t>
  </si>
  <si>
    <t>CA LOÏC</t>
  </si>
  <si>
    <t>CA GLOBAL PAR INTERVENANT / N-1</t>
  </si>
  <si>
    <t xml:space="preserve"> </t>
  </si>
  <si>
    <t>CA ÉRIC</t>
  </si>
  <si>
    <t>EXERCICE 2022-2023</t>
  </si>
  <si>
    <t xml:space="preserve">Ecart mensuel N-1 eric </t>
  </si>
  <si>
    <t>N-1 eric</t>
  </si>
  <si>
    <t>N-1 loïc</t>
  </si>
  <si>
    <t>Ecart mensuel N-1 loïc</t>
  </si>
  <si>
    <t>Cumul ex en cours loïc</t>
  </si>
  <si>
    <t>Cumul N-1 loïc</t>
  </si>
  <si>
    <t>Écart cumulé N-1 loïc</t>
  </si>
  <si>
    <t>Cumul ex en cours eric</t>
  </si>
  <si>
    <t>Cumul N-1 eric</t>
  </si>
  <si>
    <t>Écart cumulé N-1 eric</t>
  </si>
  <si>
    <t>Sur la cellulue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</si>
</sst>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i/>
      <sz val="12"/>
      <color rgb="FFCCFFCC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rgb="FF000000"/>
      <name val="Calibri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164" fontId="0" fillId="0" borderId="0" xfId="1" applyFont="1"/>
    <xf numFmtId="164" fontId="3" fillId="0" borderId="1" xfId="1" applyFont="1" applyBorder="1" applyAlignment="1"/>
    <xf numFmtId="164" fontId="2" fillId="0" borderId="2" xfId="1" applyFont="1" applyBorder="1" applyAlignment="1">
      <alignment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164" fontId="0" fillId="0" borderId="0" xfId="1" applyFont="1" applyAlignment="1">
      <alignment vertical="center" wrapText="1"/>
    </xf>
    <xf numFmtId="164" fontId="4" fillId="2" borderId="6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horizontal="center" vertical="center"/>
    </xf>
    <xf numFmtId="164" fontId="6" fillId="0" borderId="0" xfId="1" applyFont="1"/>
    <xf numFmtId="164" fontId="7" fillId="0" borderId="6" xfId="1" applyFont="1" applyFill="1" applyBorder="1" applyAlignment="1">
      <alignment horizontal="right" vertical="center"/>
    </xf>
    <xf numFmtId="165" fontId="7" fillId="0" borderId="7" xfId="1" applyNumberFormat="1" applyFont="1" applyFill="1" applyBorder="1" applyAlignment="1">
      <alignment horizontal="center" vertical="center"/>
    </xf>
    <xf numFmtId="164" fontId="7" fillId="0" borderId="6" xfId="1" applyFont="1" applyFill="1" applyBorder="1" applyAlignment="1">
      <alignment horizontal="left" vertical="center"/>
    </xf>
    <xf numFmtId="165" fontId="7" fillId="0" borderId="7" xfId="1" applyNumberFormat="1" applyFont="1" applyFill="1" applyBorder="1" applyAlignment="1">
      <alignment horizontal="left" vertical="center"/>
    </xf>
    <xf numFmtId="165" fontId="9" fillId="0" borderId="7" xfId="1" applyNumberFormat="1" applyFont="1" applyFill="1" applyBorder="1" applyAlignment="1">
      <alignment horizontal="left" vertical="center"/>
    </xf>
    <xf numFmtId="164" fontId="6" fillId="0" borderId="0" xfId="1" applyFont="1" applyAlignment="1">
      <alignment horizontal="left"/>
    </xf>
    <xf numFmtId="164" fontId="7" fillId="0" borderId="8" xfId="1" applyFont="1" applyFill="1" applyBorder="1" applyAlignment="1">
      <alignment horizontal="right" vertical="center"/>
    </xf>
    <xf numFmtId="165" fontId="7" fillId="0" borderId="9" xfId="1" applyNumberFormat="1" applyFont="1" applyFill="1" applyBorder="1" applyAlignment="1">
      <alignment horizontal="center" vertical="center"/>
    </xf>
    <xf numFmtId="164" fontId="4" fillId="4" borderId="6" xfId="1" applyFont="1" applyFill="1" applyBorder="1" applyAlignment="1">
      <alignment vertical="center"/>
    </xf>
    <xf numFmtId="165" fontId="4" fillId="4" borderId="7" xfId="1" applyNumberFormat="1" applyFont="1" applyFill="1" applyBorder="1" applyAlignment="1">
      <alignment horizontal="center" vertical="center"/>
    </xf>
    <xf numFmtId="164" fontId="6" fillId="0" borderId="0" xfId="1" applyFont="1" applyFill="1" applyBorder="1"/>
    <xf numFmtId="164" fontId="7" fillId="0" borderId="2" xfId="1" applyFont="1" applyFill="1" applyBorder="1" applyAlignment="1">
      <alignment horizontal="right" vertical="center"/>
    </xf>
    <xf numFmtId="165" fontId="7" fillId="0" borderId="10" xfId="1" applyNumberFormat="1" applyFont="1" applyFill="1" applyBorder="1" applyAlignment="1">
      <alignment horizontal="center" vertical="center"/>
    </xf>
    <xf numFmtId="164" fontId="10" fillId="0" borderId="0" xfId="1" applyFont="1"/>
    <xf numFmtId="164" fontId="11" fillId="0" borderId="0" xfId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center" vertical="center"/>
    </xf>
    <xf numFmtId="164" fontId="0" fillId="0" borderId="0" xfId="1" applyFont="1" applyAlignment="1">
      <alignment horizontal="center"/>
    </xf>
    <xf numFmtId="0" fontId="8" fillId="0" borderId="11" xfId="0" applyFont="1" applyBorder="1" applyAlignment="1">
      <alignment horizontal="center" wrapText="1" readingOrder="1"/>
    </xf>
    <xf numFmtId="0" fontId="8" fillId="0" borderId="12" xfId="0" applyFont="1" applyBorder="1" applyAlignment="1">
      <alignment horizontal="center" wrapText="1" readingOrder="1"/>
    </xf>
    <xf numFmtId="0" fontId="13" fillId="0" borderId="13" xfId="0" applyFont="1" applyBorder="1" applyAlignment="1">
      <alignment horizontal="left" vertical="center" wrapText="1" readingOrder="1"/>
    </xf>
    <xf numFmtId="17" fontId="13" fillId="0" borderId="13" xfId="0" applyNumberFormat="1" applyFont="1" applyBorder="1" applyAlignment="1">
      <alignment horizontal="center" vertical="center" wrapText="1" readingOrder="1"/>
    </xf>
    <xf numFmtId="3" fontId="13" fillId="3" borderId="14" xfId="0" applyNumberFormat="1" applyFont="1" applyFill="1" applyBorder="1" applyAlignment="1">
      <alignment horizontal="left" vertical="center" wrapText="1" readingOrder="1"/>
    </xf>
    <xf numFmtId="3" fontId="13" fillId="3" borderId="14" xfId="0" applyNumberFormat="1" applyFont="1" applyFill="1" applyBorder="1" applyAlignment="1">
      <alignment horizontal="center" vertical="center" wrapText="1" readingOrder="1"/>
    </xf>
    <xf numFmtId="164" fontId="7" fillId="0" borderId="14" xfId="1" applyFont="1" applyFill="1" applyBorder="1" applyAlignment="1">
      <alignment horizontal="right" vertical="center"/>
    </xf>
    <xf numFmtId="164" fontId="7" fillId="0" borderId="14" xfId="1" applyFont="1" applyFill="1" applyBorder="1" applyAlignment="1">
      <alignment horizontal="left" vertical="center"/>
    </xf>
    <xf numFmtId="0" fontId="13" fillId="5" borderId="14" xfId="0" applyFont="1" applyFill="1" applyBorder="1" applyAlignment="1">
      <alignment horizontal="left" vertical="center" wrapText="1" readingOrder="1"/>
    </xf>
    <xf numFmtId="164" fontId="7" fillId="0" borderId="15" xfId="1" applyFont="1" applyFill="1" applyBorder="1" applyAlignment="1">
      <alignment horizontal="right" vertical="center"/>
    </xf>
    <xf numFmtId="165" fontId="7" fillId="0" borderId="16" xfId="1" applyNumberFormat="1" applyFont="1" applyFill="1" applyBorder="1" applyAlignment="1">
      <alignment horizontal="center" vertical="center"/>
    </xf>
    <xf numFmtId="1" fontId="13" fillId="5" borderId="14" xfId="0" applyNumberFormat="1" applyFont="1" applyFill="1" applyBorder="1" applyAlignment="1">
      <alignment horizontal="center" vertical="center" wrapText="1" readingOrder="1"/>
    </xf>
    <xf numFmtId="164" fontId="12" fillId="0" borderId="0" xfId="1" applyFont="1"/>
  </cellXfs>
  <cellStyles count="3">
    <cellStyle name="Milliers" xfId="1" builtinId="3"/>
    <cellStyle name="Normal" xfId="0" builtinId="0"/>
    <cellStyle name="Normal 3 2 2" xfId="2" xr:uid="{FC9D1AEE-C74C-4ECF-8BA9-6EB218DA9F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17</xdr:row>
      <xdr:rowOff>47626</xdr:rowOff>
    </xdr:from>
    <xdr:to>
      <xdr:col>12</xdr:col>
      <xdr:colOff>933450</xdr:colOff>
      <xdr:row>23</xdr:row>
      <xdr:rowOff>47626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64E564C-A7BB-6744-7C12-E3AAD12363AF}"/>
            </a:ext>
          </a:extLst>
        </xdr:cNvPr>
        <xdr:cNvSpPr txBox="1"/>
      </xdr:nvSpPr>
      <xdr:spPr>
        <a:xfrm>
          <a:off x="11153775" y="3733801"/>
          <a:ext cx="4314825" cy="1143000"/>
        </a:xfrm>
        <a:prstGeom prst="rect">
          <a:avLst/>
        </a:prstGeom>
        <a:solidFill>
          <a:srgbClr val="92D050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Rénommer</a:t>
          </a:r>
          <a:r>
            <a:rPr lang="fr-FR" sz="1100" b="1" baseline="0"/>
            <a:t> les cellules de la colonne A pour que les données de Eric et Loïc soient differents</a:t>
          </a:r>
        </a:p>
        <a:p>
          <a:r>
            <a:rPr lang="fr-FR" sz="1100" b="1" baseline="0"/>
            <a:t>Exemple : N-1</a:t>
          </a:r>
        </a:p>
        <a:p>
          <a:r>
            <a:rPr lang="fr-FR" sz="1100" b="1" baseline="0"/>
            <a:t>Ecart mensuel N-1</a:t>
          </a:r>
        </a:p>
        <a:p>
          <a:r>
            <a:rPr lang="fr-FR" sz="1100" b="1" baseline="0"/>
            <a:t>Cumul ex en cours</a:t>
          </a:r>
        </a:p>
        <a:p>
          <a:r>
            <a:rPr lang="fr-FR" sz="1100" b="1" baseline="0"/>
            <a:t>Et changer la structire du tableau</a:t>
          </a:r>
        </a:p>
      </xdr:txBody>
    </xdr:sp>
    <xdr:clientData/>
  </xdr:twoCellAnchor>
  <xdr:twoCellAnchor>
    <xdr:from>
      <xdr:col>12</xdr:col>
      <xdr:colOff>933450</xdr:colOff>
      <xdr:row>15</xdr:row>
      <xdr:rowOff>9526</xdr:rowOff>
    </xdr:from>
    <xdr:to>
      <xdr:col>15</xdr:col>
      <xdr:colOff>857251</xdr:colOff>
      <xdr:row>20</xdr:row>
      <xdr:rowOff>47626</xdr:rowOff>
    </xdr:to>
    <xdr:cxnSp macro="">
      <xdr:nvCxnSpPr>
        <xdr:cNvPr id="4" name="Connecteur : en angle 3">
          <a:extLst>
            <a:ext uri="{FF2B5EF4-FFF2-40B4-BE49-F238E27FC236}">
              <a16:creationId xmlns:a16="http://schemas.microsoft.com/office/drawing/2014/main" id="{4DCA7B0E-B171-7FC0-B15E-36613E6113E3}"/>
            </a:ext>
          </a:extLst>
        </xdr:cNvPr>
        <xdr:cNvCxnSpPr>
          <a:stCxn id="2" idx="3"/>
          <a:endCxn id="5" idx="2"/>
        </xdr:cNvCxnSpPr>
      </xdr:nvCxnSpPr>
      <xdr:spPr>
        <a:xfrm flipV="1">
          <a:off x="15468600" y="3448051"/>
          <a:ext cx="2524126" cy="990600"/>
        </a:xfrm>
        <a:prstGeom prst="bentConnector2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219076</xdr:colOff>
      <xdr:row>0</xdr:row>
      <xdr:rowOff>95251</xdr:rowOff>
    </xdr:from>
    <xdr:to>
      <xdr:col>16</xdr:col>
      <xdr:colOff>133351</xdr:colOff>
      <xdr:row>15</xdr:row>
      <xdr:rowOff>9526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DBE8DA2-B7B2-4959-CD21-DA2C8D2D2BF0}"/>
            </a:ext>
          </a:extLst>
        </xdr:cNvPr>
        <xdr:cNvSpPr/>
      </xdr:nvSpPr>
      <xdr:spPr>
        <a:xfrm>
          <a:off x="17049751" y="95251"/>
          <a:ext cx="1885950" cy="3352800"/>
        </a:xfrm>
        <a:prstGeom prst="rect">
          <a:avLst/>
        </a:prstGeom>
        <a:solidFill>
          <a:srgbClr val="FFFF00">
            <a:alpha val="17000"/>
          </a:srgbClr>
        </a:solidFill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19051</xdr:colOff>
      <xdr:row>0</xdr:row>
      <xdr:rowOff>323850</xdr:rowOff>
    </xdr:from>
    <xdr:to>
      <xdr:col>0</xdr:col>
      <xdr:colOff>2076451</xdr:colOff>
      <xdr:row>14</xdr:row>
      <xdr:rowOff>47625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B49B360-DBAD-3315-2FC4-0C389DDE2839}"/>
            </a:ext>
          </a:extLst>
        </xdr:cNvPr>
        <xdr:cNvSpPr/>
      </xdr:nvSpPr>
      <xdr:spPr>
        <a:xfrm>
          <a:off x="19051" y="323850"/>
          <a:ext cx="2057400" cy="2952750"/>
        </a:xfrm>
        <a:prstGeom prst="rect">
          <a:avLst/>
        </a:prstGeom>
        <a:solidFill>
          <a:srgbClr val="FFFF00">
            <a:alpha val="17000"/>
          </a:srgbClr>
        </a:solidFill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1047751</xdr:colOff>
      <xdr:row>14</xdr:row>
      <xdr:rowOff>47626</xdr:rowOff>
    </xdr:from>
    <xdr:to>
      <xdr:col>9</xdr:col>
      <xdr:colOff>209550</xdr:colOff>
      <xdr:row>20</xdr:row>
      <xdr:rowOff>47627</xdr:rowOff>
    </xdr:to>
    <xdr:cxnSp macro="">
      <xdr:nvCxnSpPr>
        <xdr:cNvPr id="11" name="Connecteur : en angle 10">
          <a:extLst>
            <a:ext uri="{FF2B5EF4-FFF2-40B4-BE49-F238E27FC236}">
              <a16:creationId xmlns:a16="http://schemas.microsoft.com/office/drawing/2014/main" id="{6B301F53-9A88-65A3-E3BC-AD21BE538B63}"/>
            </a:ext>
          </a:extLst>
        </xdr:cNvPr>
        <xdr:cNvCxnSpPr>
          <a:stCxn id="2" idx="1"/>
          <a:endCxn id="9" idx="2"/>
        </xdr:cNvCxnSpPr>
      </xdr:nvCxnSpPr>
      <xdr:spPr>
        <a:xfrm rot="10800000">
          <a:off x="1047751" y="3276601"/>
          <a:ext cx="10106024" cy="1162051"/>
        </a:xfrm>
        <a:prstGeom prst="bentConnector2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nancierekiemel.sharepoint.com/sites/CIRRUS/Documents%20partages/C&#233;cileCIRRUS/CIRRUS/FACTURES/suivi%20factures%20-%20reglements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RUS"/>
      <sheetName val="CIRRUS CONSEIL"/>
      <sheetName val=" avoirs CIRRUS"/>
      <sheetName val=" avoirs CC"/>
      <sheetName val="CA Mensuel Collab"/>
      <sheetName val="FRAIS Mensuel Collab "/>
      <sheetName val="Cirrus base pour TDB 2019 2020"/>
      <sheetName val="Cirrus FRAIS"/>
      <sheetName val="CC base pour TDB 2019 2020"/>
      <sheetName val="CC FRAIS"/>
      <sheetName val="CA+JOURS EM SN"/>
      <sheetName val="Chiffres par intervenant+ JOURS"/>
      <sheetName val="Chiffres par intervenant (2)"/>
      <sheetName val="Vérif trans docs"/>
      <sheetName val="Vérif docs class2019-2020"/>
      <sheetName val="TCD CIRRUS"/>
      <sheetName val="TCD CC"/>
      <sheetName val="Base listes"/>
      <sheetName val="FRAIS CIRRUS"/>
      <sheetName val="FRAIS CC"/>
      <sheetName val="Chiffres par interven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En attente validation</v>
          </cell>
        </row>
        <row r="2">
          <cell r="A2" t="str">
            <v>Validée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0117-F53C-4BBA-8C6E-7A7E9035FFAC}">
  <sheetPr>
    <pageSetUpPr fitToPage="1"/>
  </sheetPr>
  <dimension ref="A1:Q23"/>
  <sheetViews>
    <sheetView tabSelected="1" zoomScaleNormal="100" workbookViewId="0">
      <pane xSplit="1" ySplit="2" topLeftCell="H3" activePane="bottomRight" state="frozen"/>
      <selection pane="topRight" activeCell="B1" sqref="B1"/>
      <selection pane="bottomLeft" activeCell="A4" sqref="A4"/>
      <selection pane="bottomRight" activeCell="Q18" sqref="Q18"/>
    </sheetView>
  </sheetViews>
  <sheetFormatPr baseColWidth="10" defaultColWidth="11.42578125" defaultRowHeight="15" x14ac:dyDescent="0.25"/>
  <cols>
    <col min="1" max="1" width="31.7109375" style="1" customWidth="1"/>
    <col min="2" max="3" width="16.140625" style="1" customWidth="1"/>
    <col min="4" max="4" width="19.42578125" style="1" customWidth="1"/>
    <col min="5" max="10" width="16.140625" style="1" customWidth="1"/>
    <col min="11" max="11" width="16.140625" style="27" customWidth="1"/>
    <col min="12" max="12" width="21.5703125" style="27" customWidth="1"/>
    <col min="13" max="13" width="14.85546875" style="27" customWidth="1"/>
    <col min="14" max="14" width="19.5703125" style="27" customWidth="1"/>
    <col min="15" max="15" width="4.5703125" customWidth="1"/>
    <col min="16" max="16" width="25" style="1" customWidth="1"/>
    <col min="17" max="17" width="22" style="1" customWidth="1"/>
    <col min="18" max="16384" width="11.42578125" style="1"/>
  </cols>
  <sheetData>
    <row r="1" spans="1:17" ht="31.5" customHeight="1" thickBot="1" x14ac:dyDescent="0.4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8" t="s">
        <v>14</v>
      </c>
      <c r="Q1" s="29"/>
    </row>
    <row r="2" spans="1:17" s="7" customFormat="1" ht="15.75" thickBot="1" x14ac:dyDescent="0.3">
      <c r="A2" s="3" t="s">
        <v>17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6" t="s">
        <v>12</v>
      </c>
      <c r="O2"/>
      <c r="P2" s="30" t="s">
        <v>15</v>
      </c>
      <c r="Q2" s="31" t="str">
        <f>F2</f>
        <v>NOVEMBRE</v>
      </c>
    </row>
    <row r="3" spans="1:17" s="10" customFormat="1" ht="17.25" thickTop="1" thickBot="1" x14ac:dyDescent="0.3">
      <c r="A3" s="8" t="s">
        <v>13</v>
      </c>
      <c r="B3" s="9">
        <v>7713.53</v>
      </c>
      <c r="C3" s="9">
        <v>2280.9899999999998</v>
      </c>
      <c r="D3" s="9">
        <v>7107</v>
      </c>
      <c r="E3" s="9">
        <v>12286.939999999999</v>
      </c>
      <c r="F3" s="9">
        <v>8318.11</v>
      </c>
      <c r="G3" s="9">
        <v>2390.67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f>SUM(B3:M3)</f>
        <v>40097.24</v>
      </c>
      <c r="O3"/>
      <c r="P3" s="32" t="s">
        <v>13</v>
      </c>
      <c r="Q3" s="33">
        <f>VLOOKUP(P3,$A$3:$M$14,MATCH($Q$2,$A$2:$M$2,0),FALSE)</f>
        <v>8318.11</v>
      </c>
    </row>
    <row r="4" spans="1:17" s="10" customFormat="1" ht="17.25" thickTop="1" thickBot="1" x14ac:dyDescent="0.3">
      <c r="A4" s="11" t="s">
        <v>20</v>
      </c>
      <c r="B4" s="12">
        <v>12473.46</v>
      </c>
      <c r="C4" s="12">
        <v>0</v>
      </c>
      <c r="D4" s="12">
        <v>12970.55</v>
      </c>
      <c r="E4" s="12">
        <v>12739.08</v>
      </c>
      <c r="F4" s="12">
        <v>7200.6200000000008</v>
      </c>
      <c r="G4" s="12">
        <v>14767.130000000001</v>
      </c>
      <c r="H4" s="12">
        <v>1526.66</v>
      </c>
      <c r="I4" s="12">
        <v>7441.24</v>
      </c>
      <c r="J4" s="12">
        <v>11479.52</v>
      </c>
      <c r="K4" s="12">
        <v>4294.93</v>
      </c>
      <c r="L4" s="12">
        <v>13124.279999999999</v>
      </c>
      <c r="M4" s="12">
        <v>10681.3</v>
      </c>
      <c r="N4" s="12">
        <v>108698.77</v>
      </c>
      <c r="O4"/>
      <c r="P4" s="34" t="s">
        <v>20</v>
      </c>
      <c r="Q4" s="33">
        <f t="shared" ref="Q4:Q14" si="0">VLOOKUP(P4,$A$3:$M$14,MATCH($Q$2,$A$2:$M$2,0),FALSE)</f>
        <v>7200.6200000000008</v>
      </c>
    </row>
    <row r="5" spans="1:17" s="10" customFormat="1" ht="17.25" thickTop="1" thickBot="1" x14ac:dyDescent="0.3">
      <c r="A5" s="11" t="s">
        <v>21</v>
      </c>
      <c r="B5" s="12">
        <f>B3-B4</f>
        <v>-4759.9299999999994</v>
      </c>
      <c r="C5" s="12">
        <f t="shared" ref="C5:N5" si="1">C3-C4</f>
        <v>2280.9899999999998</v>
      </c>
      <c r="D5" s="12">
        <f t="shared" si="1"/>
        <v>-5863.5499999999993</v>
      </c>
      <c r="E5" s="12">
        <f t="shared" si="1"/>
        <v>-452.14000000000124</v>
      </c>
      <c r="F5" s="12">
        <f t="shared" si="1"/>
        <v>1117.4899999999998</v>
      </c>
      <c r="G5" s="12">
        <f t="shared" si="1"/>
        <v>-12376.460000000001</v>
      </c>
      <c r="H5" s="12">
        <f t="shared" si="1"/>
        <v>-1526.66</v>
      </c>
      <c r="I5" s="12">
        <f t="shared" si="1"/>
        <v>-7441.24</v>
      </c>
      <c r="J5" s="12">
        <f t="shared" si="1"/>
        <v>-11479.52</v>
      </c>
      <c r="K5" s="12">
        <f t="shared" si="1"/>
        <v>-4294.93</v>
      </c>
      <c r="L5" s="12">
        <f t="shared" si="1"/>
        <v>-13124.279999999999</v>
      </c>
      <c r="M5" s="12">
        <f t="shared" si="1"/>
        <v>-10681.3</v>
      </c>
      <c r="N5" s="12">
        <f t="shared" si="1"/>
        <v>-68601.53</v>
      </c>
      <c r="O5"/>
      <c r="P5" s="34" t="s">
        <v>21</v>
      </c>
      <c r="Q5" s="33">
        <f t="shared" si="0"/>
        <v>1117.4899999999998</v>
      </c>
    </row>
    <row r="6" spans="1:17" s="16" customFormat="1" ht="17.25" thickTop="1" thickBot="1" x14ac:dyDescent="0.3">
      <c r="A6" s="13" t="s">
        <v>22</v>
      </c>
      <c r="B6" s="14">
        <f>B3</f>
        <v>7713.53</v>
      </c>
      <c r="C6" s="15">
        <f>C3+B6</f>
        <v>9994.52</v>
      </c>
      <c r="D6" s="15">
        <f t="shared" ref="D6:M7" si="2">D3+C6</f>
        <v>17101.52</v>
      </c>
      <c r="E6" s="15">
        <f t="shared" si="2"/>
        <v>29388.46</v>
      </c>
      <c r="F6" s="15">
        <f t="shared" si="2"/>
        <v>37706.57</v>
      </c>
      <c r="G6" s="15">
        <f t="shared" si="2"/>
        <v>40097.24</v>
      </c>
      <c r="H6" s="15">
        <f t="shared" si="2"/>
        <v>40097.24</v>
      </c>
      <c r="I6" s="15">
        <f t="shared" si="2"/>
        <v>40097.24</v>
      </c>
      <c r="J6" s="15">
        <f t="shared" si="2"/>
        <v>40097.24</v>
      </c>
      <c r="K6" s="15">
        <f t="shared" si="2"/>
        <v>40097.24</v>
      </c>
      <c r="L6" s="15">
        <f t="shared" si="2"/>
        <v>40097.24</v>
      </c>
      <c r="M6" s="15">
        <f t="shared" si="2"/>
        <v>40097.24</v>
      </c>
      <c r="N6" s="14"/>
      <c r="O6"/>
      <c r="P6" s="35" t="s">
        <v>22</v>
      </c>
      <c r="Q6" s="33">
        <f t="shared" si="0"/>
        <v>37706.57</v>
      </c>
    </row>
    <row r="7" spans="1:17" s="10" customFormat="1" ht="17.25" thickTop="1" thickBot="1" x14ac:dyDescent="0.3">
      <c r="A7" s="11" t="s">
        <v>23</v>
      </c>
      <c r="B7" s="12">
        <f>B4</f>
        <v>12473.46</v>
      </c>
      <c r="C7" s="12">
        <f>C4+B7</f>
        <v>12473.46</v>
      </c>
      <c r="D7" s="12">
        <f>D4+C7</f>
        <v>25444.01</v>
      </c>
      <c r="E7" s="12">
        <f t="shared" si="2"/>
        <v>38183.089999999997</v>
      </c>
      <c r="F7" s="12">
        <f t="shared" si="2"/>
        <v>45383.71</v>
      </c>
      <c r="G7" s="12">
        <f t="shared" si="2"/>
        <v>60150.84</v>
      </c>
      <c r="H7" s="12">
        <f t="shared" si="2"/>
        <v>61677.5</v>
      </c>
      <c r="I7" s="12">
        <f t="shared" si="2"/>
        <v>69118.740000000005</v>
      </c>
      <c r="J7" s="12">
        <f t="shared" si="2"/>
        <v>80598.260000000009</v>
      </c>
      <c r="K7" s="12">
        <f t="shared" si="2"/>
        <v>84893.19</v>
      </c>
      <c r="L7" s="12">
        <f t="shared" si="2"/>
        <v>98017.47</v>
      </c>
      <c r="M7" s="12">
        <f t="shared" si="2"/>
        <v>108698.77</v>
      </c>
      <c r="N7" s="12"/>
      <c r="O7"/>
      <c r="P7" s="34" t="s">
        <v>23</v>
      </c>
      <c r="Q7" s="33">
        <f t="shared" si="0"/>
        <v>45383.71</v>
      </c>
    </row>
    <row r="8" spans="1:17" s="10" customFormat="1" ht="17.25" thickTop="1" thickBot="1" x14ac:dyDescent="0.3">
      <c r="A8" s="17" t="s">
        <v>24</v>
      </c>
      <c r="B8" s="18">
        <f t="shared" ref="B8:M8" si="3">B6-B7</f>
        <v>-4759.9299999999994</v>
      </c>
      <c r="C8" s="18">
        <f t="shared" si="3"/>
        <v>-2478.9399999999987</v>
      </c>
      <c r="D8" s="18">
        <f t="shared" si="3"/>
        <v>-8342.489999999998</v>
      </c>
      <c r="E8" s="18">
        <f t="shared" si="3"/>
        <v>-8794.6299999999974</v>
      </c>
      <c r="F8" s="18">
        <f t="shared" si="3"/>
        <v>-7677.1399999999994</v>
      </c>
      <c r="G8" s="18">
        <f t="shared" si="3"/>
        <v>-20053.599999999999</v>
      </c>
      <c r="H8" s="18">
        <f t="shared" si="3"/>
        <v>-21580.260000000002</v>
      </c>
      <c r="I8" s="18">
        <f t="shared" si="3"/>
        <v>-29021.500000000007</v>
      </c>
      <c r="J8" s="18">
        <f t="shared" si="3"/>
        <v>-40501.020000000011</v>
      </c>
      <c r="K8" s="18">
        <f t="shared" si="3"/>
        <v>-44795.950000000004</v>
      </c>
      <c r="L8" s="18">
        <f t="shared" si="3"/>
        <v>-57920.23</v>
      </c>
      <c r="M8" s="18">
        <f t="shared" si="3"/>
        <v>-68601.53</v>
      </c>
      <c r="N8" s="18"/>
      <c r="O8"/>
      <c r="P8" s="34" t="s">
        <v>24</v>
      </c>
      <c r="Q8" s="33">
        <f t="shared" si="0"/>
        <v>-7677.1399999999994</v>
      </c>
    </row>
    <row r="9" spans="1:17" s="21" customFormat="1" ht="17.25" thickTop="1" thickBot="1" x14ac:dyDescent="0.3">
      <c r="A9" s="19" t="s">
        <v>16</v>
      </c>
      <c r="B9" s="20">
        <v>6213.27</v>
      </c>
      <c r="C9" s="20">
        <v>0</v>
      </c>
      <c r="D9" s="20">
        <v>8189.53</v>
      </c>
      <c r="E9" s="20">
        <v>3699.45</v>
      </c>
      <c r="F9" s="20">
        <v>6284.59</v>
      </c>
      <c r="G9" s="20">
        <v>6699.25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f>SUM(B9:M9)</f>
        <v>31086.09</v>
      </c>
      <c r="O9"/>
      <c r="P9" s="36" t="s">
        <v>16</v>
      </c>
      <c r="Q9" s="39">
        <f t="shared" si="0"/>
        <v>6284.59</v>
      </c>
    </row>
    <row r="10" spans="1:17" s="10" customFormat="1" ht="17.25" thickTop="1" thickBot="1" x14ac:dyDescent="0.3">
      <c r="A10" s="22" t="s">
        <v>19</v>
      </c>
      <c r="B10" s="23">
        <v>11235.26</v>
      </c>
      <c r="C10" s="23">
        <v>0</v>
      </c>
      <c r="D10" s="23">
        <v>17927.919999999998</v>
      </c>
      <c r="E10" s="23">
        <v>17673.72</v>
      </c>
      <c r="F10" s="23">
        <v>11204.75</v>
      </c>
      <c r="G10" s="23">
        <v>8317.31</v>
      </c>
      <c r="H10" s="23">
        <v>9992.68</v>
      </c>
      <c r="I10" s="23">
        <v>15291.500000000002</v>
      </c>
      <c r="J10" s="23">
        <v>19706.55</v>
      </c>
      <c r="K10" s="23">
        <v>9797.17</v>
      </c>
      <c r="L10" s="23">
        <v>16256.02</v>
      </c>
      <c r="M10" s="23">
        <v>14492.869999999999</v>
      </c>
      <c r="N10" s="23">
        <f>SUM(B10:M10)</f>
        <v>151895.75</v>
      </c>
      <c r="O10"/>
      <c r="P10" s="34" t="s">
        <v>19</v>
      </c>
      <c r="Q10" s="33">
        <f t="shared" si="0"/>
        <v>11204.75</v>
      </c>
    </row>
    <row r="11" spans="1:17" s="24" customFormat="1" ht="17.25" thickTop="1" thickBot="1" x14ac:dyDescent="0.3">
      <c r="A11" s="11" t="s">
        <v>18</v>
      </c>
      <c r="B11" s="23">
        <f>B9-B10</f>
        <v>-5021.99</v>
      </c>
      <c r="C11" s="23">
        <f t="shared" ref="C11:N11" si="4">C9-C10</f>
        <v>0</v>
      </c>
      <c r="D11" s="23">
        <f t="shared" si="4"/>
        <v>-9738.39</v>
      </c>
      <c r="E11" s="23">
        <f t="shared" si="4"/>
        <v>-13974.27</v>
      </c>
      <c r="F11" s="23">
        <f t="shared" si="4"/>
        <v>-4920.16</v>
      </c>
      <c r="G11" s="23">
        <f t="shared" si="4"/>
        <v>-1618.0599999999995</v>
      </c>
      <c r="H11" s="23">
        <f t="shared" si="4"/>
        <v>-9992.68</v>
      </c>
      <c r="I11" s="23">
        <f t="shared" si="4"/>
        <v>-15291.500000000002</v>
      </c>
      <c r="J11" s="23">
        <f t="shared" si="4"/>
        <v>-19706.55</v>
      </c>
      <c r="K11" s="23">
        <f t="shared" si="4"/>
        <v>-9797.17</v>
      </c>
      <c r="L11" s="23">
        <f t="shared" si="4"/>
        <v>-16256.02</v>
      </c>
      <c r="M11" s="23">
        <f t="shared" si="4"/>
        <v>-14492.869999999999</v>
      </c>
      <c r="N11" s="23">
        <f t="shared" si="4"/>
        <v>-120809.66</v>
      </c>
      <c r="O11"/>
      <c r="P11" s="34" t="s">
        <v>18</v>
      </c>
      <c r="Q11" s="33">
        <f t="shared" si="0"/>
        <v>-4920.16</v>
      </c>
    </row>
    <row r="12" spans="1:17" s="24" customFormat="1" ht="17.25" thickTop="1" thickBot="1" x14ac:dyDescent="0.3">
      <c r="A12" s="13" t="s">
        <v>25</v>
      </c>
      <c r="B12" s="23">
        <f>B9</f>
        <v>6213.27</v>
      </c>
      <c r="C12" s="23">
        <f>C9+B12</f>
        <v>6213.27</v>
      </c>
      <c r="D12" s="23">
        <f t="shared" ref="D12:M13" si="5">D9+C12</f>
        <v>14402.8</v>
      </c>
      <c r="E12" s="23">
        <f t="shared" si="5"/>
        <v>18102.25</v>
      </c>
      <c r="F12" s="23">
        <f t="shared" si="5"/>
        <v>24386.84</v>
      </c>
      <c r="G12" s="23">
        <f t="shared" si="5"/>
        <v>31086.09</v>
      </c>
      <c r="H12" s="23">
        <f t="shared" si="5"/>
        <v>31086.09</v>
      </c>
      <c r="I12" s="23">
        <f t="shared" si="5"/>
        <v>31086.09</v>
      </c>
      <c r="J12" s="23">
        <f t="shared" si="5"/>
        <v>31086.09</v>
      </c>
      <c r="K12" s="23">
        <f t="shared" si="5"/>
        <v>31086.09</v>
      </c>
      <c r="L12" s="23">
        <f t="shared" si="5"/>
        <v>31086.09</v>
      </c>
      <c r="M12" s="23">
        <f t="shared" si="5"/>
        <v>31086.09</v>
      </c>
      <c r="N12" s="23"/>
      <c r="O12"/>
      <c r="P12" s="35" t="s">
        <v>25</v>
      </c>
      <c r="Q12" s="33">
        <f t="shared" si="0"/>
        <v>24386.84</v>
      </c>
    </row>
    <row r="13" spans="1:17" s="24" customFormat="1" ht="17.25" thickTop="1" thickBot="1" x14ac:dyDescent="0.3">
      <c r="A13" s="11" t="s">
        <v>26</v>
      </c>
      <c r="B13" s="23">
        <f>B10</f>
        <v>11235.26</v>
      </c>
      <c r="C13" s="23">
        <f>C10+B13</f>
        <v>11235.26</v>
      </c>
      <c r="D13" s="23">
        <f>D10+C13</f>
        <v>29163.18</v>
      </c>
      <c r="E13" s="23">
        <f t="shared" si="5"/>
        <v>46836.9</v>
      </c>
      <c r="F13" s="23">
        <f t="shared" si="5"/>
        <v>58041.65</v>
      </c>
      <c r="G13" s="23">
        <f t="shared" si="5"/>
        <v>66358.960000000006</v>
      </c>
      <c r="H13" s="23">
        <f t="shared" si="5"/>
        <v>76351.640000000014</v>
      </c>
      <c r="I13" s="23">
        <f t="shared" si="5"/>
        <v>91643.140000000014</v>
      </c>
      <c r="J13" s="23">
        <f t="shared" si="5"/>
        <v>111349.69000000002</v>
      </c>
      <c r="K13" s="23">
        <f t="shared" si="5"/>
        <v>121146.86000000002</v>
      </c>
      <c r="L13" s="23">
        <f t="shared" si="5"/>
        <v>137402.88</v>
      </c>
      <c r="M13" s="23">
        <f t="shared" si="5"/>
        <v>151895.75</v>
      </c>
      <c r="N13" s="23"/>
      <c r="O13"/>
      <c r="P13" s="34" t="s">
        <v>26</v>
      </c>
      <c r="Q13" s="33">
        <f t="shared" si="0"/>
        <v>58041.65</v>
      </c>
    </row>
    <row r="14" spans="1:17" s="24" customFormat="1" ht="17.25" thickTop="1" thickBot="1" x14ac:dyDescent="0.3">
      <c r="A14" s="37" t="s">
        <v>27</v>
      </c>
      <c r="B14" s="38">
        <f t="shared" ref="B14:M14" si="6">B12-B13</f>
        <v>-5021.99</v>
      </c>
      <c r="C14" s="38">
        <f t="shared" si="6"/>
        <v>-5021.99</v>
      </c>
      <c r="D14" s="38">
        <f t="shared" si="6"/>
        <v>-14760.380000000001</v>
      </c>
      <c r="E14" s="38">
        <f t="shared" si="6"/>
        <v>-28734.65</v>
      </c>
      <c r="F14" s="38">
        <f t="shared" si="6"/>
        <v>-33654.81</v>
      </c>
      <c r="G14" s="38">
        <f t="shared" si="6"/>
        <v>-35272.87000000001</v>
      </c>
      <c r="H14" s="38">
        <f t="shared" si="6"/>
        <v>-45265.550000000017</v>
      </c>
      <c r="I14" s="38">
        <f t="shared" si="6"/>
        <v>-60557.050000000017</v>
      </c>
      <c r="J14" s="38">
        <f t="shared" si="6"/>
        <v>-80263.60000000002</v>
      </c>
      <c r="K14" s="38">
        <f t="shared" si="6"/>
        <v>-90060.770000000019</v>
      </c>
      <c r="L14" s="38">
        <f t="shared" si="6"/>
        <v>-106316.79000000001</v>
      </c>
      <c r="M14" s="38">
        <f t="shared" si="6"/>
        <v>-120809.66</v>
      </c>
      <c r="N14" s="38"/>
      <c r="O14"/>
      <c r="P14" s="34" t="s">
        <v>27</v>
      </c>
      <c r="Q14" s="33">
        <f t="shared" si="0"/>
        <v>-33654.81</v>
      </c>
    </row>
    <row r="15" spans="1:17" s="24" customFormat="1" ht="16.5" thickTop="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/>
    </row>
    <row r="22" spans="16:16" x14ac:dyDescent="0.25">
      <c r="P22" s="40" t="s">
        <v>28</v>
      </c>
    </row>
    <row r="23" spans="16:16" x14ac:dyDescent="0.25">
      <c r="P23" s="1" t="str">
        <f ca="1">_xlfn.FORMULATEXT(Q3)</f>
        <v>=RECHERCHEV(P3;$A$3:$M$14;EQUIV($Q$2;$A$2:$M$2;0);FAUX)</v>
      </c>
    </row>
  </sheetData>
  <dataConsolidate/>
  <mergeCells count="1">
    <mergeCell ref="P1:Q1"/>
  </mergeCells>
  <dataValidations count="1">
    <dataValidation type="list" allowBlank="1" showInputMessage="1" showErrorMessage="1" sqref="Q2" xr:uid="{FC028314-6D16-4562-882D-31C59380A9BF}">
      <formula1>$B$2:$M$2</formula1>
    </dataValidation>
  </dataValidations>
  <printOptions horizontalCentered="1" verticalCentered="1"/>
  <pageMargins left="0.25" right="0.25" top="0.75" bottom="0.75" header="0.3" footer="0.3"/>
  <pageSetup paperSize="9" scale="85" orientation="landscape" horizontalDpi="4294967292" verticalDpi="4294967292" r:id="rId1"/>
  <headerFooter>
    <oddHeader>&amp;C&amp;"-,Gras"&amp;14&amp;K000000Chiffre d'affaires CIRRUS +  CIRRUS CONSEIL</oddHeader>
    <oddFooter>&amp;C&amp;D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cf0d86-7efc-4636-8017-af2eea3ba906" xsi:nil="true"/>
    <lcf76f155ced4ddcb4097134ff3c332f xmlns="5308f328-89bd-47b8-be3f-46df6c12a77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7D9659EF4F1F4EB01CB39ECD636D0E" ma:contentTypeVersion="15" ma:contentTypeDescription="Crée un document." ma:contentTypeScope="" ma:versionID="b3ace143acca5d363feb582867acb357">
  <xsd:schema xmlns:xsd="http://www.w3.org/2001/XMLSchema" xmlns:xs="http://www.w3.org/2001/XMLSchema" xmlns:p="http://schemas.microsoft.com/office/2006/metadata/properties" xmlns:ns2="5308f328-89bd-47b8-be3f-46df6c12a77b" xmlns:ns3="2acf0d86-7efc-4636-8017-af2eea3ba906" targetNamespace="http://schemas.microsoft.com/office/2006/metadata/properties" ma:root="true" ma:fieldsID="0144a229430d7c42bf99cb41f81f1e15" ns2:_="" ns3:_="">
    <xsd:import namespace="5308f328-89bd-47b8-be3f-46df6c12a77b"/>
    <xsd:import namespace="2acf0d86-7efc-4636-8017-af2eea3ba9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8f328-89bd-47b8-be3f-46df6c12a7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a57a991c-0615-4c7b-8d67-8fe39c85d3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f0d86-7efc-4636-8017-af2eea3ba90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2e00cee-69dd-4ef2-9563-7f5d6273e0f9}" ma:internalName="TaxCatchAll" ma:showField="CatchAllData" ma:web="2acf0d86-7efc-4636-8017-af2eea3ba9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74BC17-B361-4B79-996A-CF330F791F4A}">
  <ds:schemaRefs>
    <ds:schemaRef ds:uri="http://schemas.microsoft.com/office/2006/metadata/properties"/>
    <ds:schemaRef ds:uri="http://schemas.microsoft.com/office/infopath/2007/PartnerControls"/>
    <ds:schemaRef ds:uri="2acf0d86-7efc-4636-8017-af2eea3ba906"/>
    <ds:schemaRef ds:uri="5308f328-89bd-47b8-be3f-46df6c12a77b"/>
  </ds:schemaRefs>
</ds:datastoreItem>
</file>

<file path=customXml/itemProps2.xml><?xml version="1.0" encoding="utf-8"?>
<ds:datastoreItem xmlns:ds="http://schemas.openxmlformats.org/officeDocument/2006/customXml" ds:itemID="{06CCA495-C768-430A-9008-8908AC9074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2D14A3-04DA-4CBE-8643-7D315758AB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08f328-89bd-47b8-be3f-46df6c12a77b"/>
    <ds:schemaRef ds:uri="2acf0d86-7efc-4636-8017-af2eea3ba9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SYNTHESE</vt:lpstr>
      <vt:lpstr>SYNTHESE!Impression_des_titres</vt:lpstr>
      <vt:lpstr>SYNTHESE!Zone_d_impression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Fekete</dc:creator>
  <cp:lastModifiedBy>T0802</cp:lastModifiedBy>
  <dcterms:created xsi:type="dcterms:W3CDTF">2022-12-06T15:23:58Z</dcterms:created>
  <dcterms:modified xsi:type="dcterms:W3CDTF">2022-12-07T08:00:07Z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0x010100287D9659EF4F1F4EB01CB39ECD636D0E</vt:lpwstr>
  </property>
</Properties>
</file>