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H:\Téléchargements\"/>
    </mc:Choice>
  </mc:AlternateContent>
  <xr:revisionPtr revIDLastSave="0" documentId="13_ncr:1_{AF88DD68-510D-452D-9B13-79418F33D19E}" xr6:coauthVersionLast="47" xr6:coauthVersionMax="47" xr10:uidLastSave="{00000000-0000-0000-0000-000000000000}"/>
  <bookViews>
    <workbookView xWindow="-120" yWindow="-120" windowWidth="29040" windowHeight="15720" activeTab="1" xr2:uid="{2DFBB8D2-81ED-450B-B557-9FE9AA935074}"/>
  </bookViews>
  <sheets>
    <sheet name="Sheet1" sheetId="1" r:id="rId1"/>
    <sheet name="Sheet1 (2)" sheetId="2" r:id="rId2"/>
  </sheets>
  <definedNames>
    <definedName name="_xlnm._FilterDatabase" localSheetId="1" hidden="1">'Sheet1 (2)'!$A$10:$F$15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1" i="2" l="1"/>
  <c r="D21" i="2"/>
  <c r="E21" i="2"/>
  <c r="F21" i="2"/>
  <c r="C22" i="2"/>
  <c r="D22" i="2"/>
  <c r="E22" i="2"/>
  <c r="F22" i="2"/>
  <c r="C23" i="2"/>
  <c r="D23" i="2"/>
  <c r="E23" i="2"/>
  <c r="F23" i="2"/>
  <c r="C24" i="2"/>
  <c r="D24" i="2"/>
  <c r="E24" i="2"/>
  <c r="F24" i="2"/>
  <c r="D20" i="2"/>
  <c r="E20" i="2"/>
  <c r="F20" i="2"/>
  <c r="G20" i="2"/>
  <c r="C20" i="2"/>
  <c r="A21" i="2"/>
  <c r="B21" i="2"/>
  <c r="A22" i="2"/>
  <c r="B22" i="2"/>
  <c r="A23" i="2"/>
  <c r="B23" i="2"/>
  <c r="A24" i="2"/>
  <c r="B24" i="2"/>
  <c r="B20" i="2"/>
  <c r="A20" i="2"/>
  <c r="O2" i="2"/>
  <c r="P2" i="2" s="1"/>
  <c r="O3" i="2"/>
  <c r="Q3" i="2" s="1"/>
  <c r="O4" i="2"/>
  <c r="R4" i="2" s="1"/>
  <c r="O5" i="2"/>
  <c r="P5" i="2" s="1"/>
  <c r="O6" i="2"/>
  <c r="P6" i="2" s="1"/>
  <c r="N2" i="2"/>
  <c r="N3" i="2"/>
  <c r="N4" i="2"/>
  <c r="N5" i="2"/>
  <c r="N6" i="2"/>
  <c r="A20" i="1"/>
  <c r="A21" i="1"/>
  <c r="A22" i="1"/>
  <c r="A23" i="1"/>
  <c r="A24" i="1"/>
  <c r="E21" i="1"/>
  <c r="F21" i="1"/>
  <c r="E22" i="1"/>
  <c r="F22" i="1"/>
  <c r="C23" i="1"/>
  <c r="D23" i="1"/>
  <c r="E23" i="1"/>
  <c r="F23" i="1"/>
  <c r="C24" i="1"/>
  <c r="D24" i="1"/>
  <c r="E24" i="1"/>
  <c r="F24" i="1"/>
  <c r="E20" i="1"/>
  <c r="F20" i="1"/>
  <c r="L3" i="1"/>
  <c r="C21" i="1" s="1"/>
  <c r="M3" i="1"/>
  <c r="D21" i="1" s="1"/>
  <c r="N3" i="1"/>
  <c r="O3" i="1"/>
  <c r="L4" i="1"/>
  <c r="C22" i="1" s="1"/>
  <c r="M4" i="1"/>
  <c r="D22" i="1" s="1"/>
  <c r="N4" i="1"/>
  <c r="O4" i="1"/>
  <c r="L5" i="1"/>
  <c r="M5" i="1"/>
  <c r="N5" i="1"/>
  <c r="O5" i="1"/>
  <c r="L6" i="1"/>
  <c r="M6" i="1"/>
  <c r="N6" i="1"/>
  <c r="O6" i="1"/>
  <c r="M2" i="1"/>
  <c r="D20" i="1" s="1"/>
  <c r="N2" i="1"/>
  <c r="O2" i="1"/>
  <c r="L2" i="1"/>
  <c r="P2" i="1" s="1"/>
  <c r="G3" i="1"/>
  <c r="G4" i="1"/>
  <c r="G5" i="1"/>
  <c r="G6" i="1"/>
  <c r="J3" i="1"/>
  <c r="J4" i="1"/>
  <c r="J5" i="1"/>
  <c r="J6" i="1"/>
  <c r="J2" i="1"/>
  <c r="A12" i="1"/>
  <c r="A13" i="1"/>
  <c r="A14" i="1"/>
  <c r="A15" i="1"/>
  <c r="A11" i="1"/>
  <c r="G2" i="1"/>
  <c r="S6" i="2" l="1"/>
  <c r="S5" i="2"/>
  <c r="R3" i="2"/>
  <c r="P3" i="2"/>
  <c r="Q5" i="2"/>
  <c r="R5" i="2"/>
  <c r="R2" i="2"/>
  <c r="P4" i="2"/>
  <c r="Q6" i="2"/>
  <c r="Q4" i="2"/>
  <c r="Q2" i="2"/>
  <c r="R6" i="2"/>
  <c r="S4" i="2"/>
  <c r="S3" i="2"/>
  <c r="S2" i="2"/>
  <c r="G2" i="2"/>
  <c r="G3" i="2"/>
  <c r="G4" i="2"/>
  <c r="G5" i="2"/>
  <c r="G6" i="2"/>
  <c r="C20" i="1"/>
  <c r="G20" i="1"/>
  <c r="G23" i="1"/>
  <c r="G22" i="1"/>
  <c r="G21" i="1"/>
  <c r="G24" i="1"/>
  <c r="P3" i="1"/>
  <c r="P5" i="1"/>
  <c r="P4" i="1"/>
  <c r="G25" i="1" l="1"/>
  <c r="P6" i="1"/>
  <c r="G23" i="2" l="1"/>
  <c r="T3" i="2"/>
  <c r="T5" i="2"/>
  <c r="T4" i="2"/>
  <c r="T6" i="2"/>
  <c r="T2" i="2"/>
  <c r="G24" i="2" l="1"/>
  <c r="G21" i="2"/>
  <c r="G22" i="2"/>
  <c r="G25" i="2" l="1"/>
</calcChain>
</file>

<file path=xl/sharedStrings.xml><?xml version="1.0" encoding="utf-8"?>
<sst xmlns="http://schemas.openxmlformats.org/spreadsheetml/2006/main" count="98" uniqueCount="31">
  <si>
    <t>Thomas</t>
  </si>
  <si>
    <t>Jean</t>
  </si>
  <si>
    <t>Roger</t>
  </si>
  <si>
    <t>Alain</t>
  </si>
  <si>
    <t>Arnaud</t>
  </si>
  <si>
    <t>name</t>
  </si>
  <si>
    <t>day rate</t>
  </si>
  <si>
    <t>q1</t>
  </si>
  <si>
    <t>q2</t>
  </si>
  <si>
    <t>q3</t>
  </si>
  <si>
    <t>q4</t>
  </si>
  <si>
    <t>total</t>
  </si>
  <si>
    <t>bilable days</t>
  </si>
  <si>
    <t>A</t>
  </si>
  <si>
    <t>B</t>
  </si>
  <si>
    <t>C</t>
  </si>
  <si>
    <t>D</t>
  </si>
  <si>
    <t>D est la projection idéale en travaillant 220 jours répartis en 4 quatrimestres</t>
  </si>
  <si>
    <t>A est un tableau à éditer tous les quadrimestres indiquants le nombre de jours prestés.</t>
  </si>
  <si>
    <t xml:space="preserve">Subtilité : les cases noires indiquent qu'il n'y a aucune attente pour cette période. </t>
  </si>
  <si>
    <t>B sert uniquement à indiquer quelles sont les cases noires (celui que j'ai ajouté pour facilité le tout)</t>
  </si>
  <si>
    <t xml:space="preserve">C est le statut actuel de chaque personne par rapport aux projections. </t>
  </si>
  <si>
    <t>Problème : Quand je trie par nom A les noms changent dans tous les tableaux mais les lignes ne bougent pas</t>
  </si>
  <si>
    <t>ce qui fait que les résultats sont faux et les cases noires ne suivent pas également.</t>
  </si>
  <si>
    <t>Dans mon cas réels je vais être mené à ajouter des noms et toutes les sheets doivent être triées</t>
  </si>
  <si>
    <t>tout en gardant les résultats corrects.</t>
  </si>
  <si>
    <t>La solution peut changer complètement ma façon de faire ce n'est pas un problème pour moi tant que ça fonctionne et que je comprends.</t>
  </si>
  <si>
    <t>Cq1</t>
  </si>
  <si>
    <t>Cq2</t>
  </si>
  <si>
    <t>Cq3</t>
  </si>
  <si>
    <t>Cq4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</si>
</sst>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3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3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00"/>
        <bgColor rgb="FF000000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1" xfId="0" applyBorder="1"/>
    <xf numFmtId="2" fontId="0" fillId="0" borderId="0" xfId="0" applyNumberFormat="1"/>
    <xf numFmtId="164" fontId="0" fillId="0" borderId="1" xfId="0" applyNumberFormat="1" applyBorder="1"/>
    <xf numFmtId="0" fontId="0" fillId="2" borderId="1" xfId="0" applyFill="1" applyBorder="1" applyAlignment="1">
      <alignment horizontal="right"/>
    </xf>
    <xf numFmtId="0" fontId="0" fillId="0" borderId="2" xfId="0" applyBorder="1"/>
    <xf numFmtId="0" fontId="0" fillId="0" borderId="3" xfId="0" applyBorder="1"/>
    <xf numFmtId="164" fontId="0" fillId="2" borderId="1" xfId="0" applyNumberFormat="1" applyFill="1" applyBorder="1" applyAlignment="1">
      <alignment horizontal="right"/>
    </xf>
    <xf numFmtId="0" fontId="0" fillId="0" borderId="5" xfId="0" applyBorder="1"/>
    <xf numFmtId="164" fontId="0" fillId="0" borderId="5" xfId="0" applyNumberFormat="1" applyBorder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164" fontId="0" fillId="0" borderId="0" xfId="0" applyNumberFormat="1"/>
    <xf numFmtId="0" fontId="0" fillId="2" borderId="1" xfId="0" applyFill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6" xfId="0" applyFont="1" applyBorder="1" applyAlignment="1">
      <alignment horizontal="center"/>
    </xf>
    <xf numFmtId="0" fontId="0" fillId="3" borderId="7" xfId="0" applyNumberFormat="1" applyFill="1" applyBorder="1" applyAlignment="1">
      <alignment horizontal="center"/>
    </xf>
    <xf numFmtId="0" fontId="0" fillId="3" borderId="1" xfId="0" applyNumberFormat="1" applyFill="1" applyBorder="1" applyAlignment="1">
      <alignment horizontal="center"/>
    </xf>
    <xf numFmtId="0" fontId="0" fillId="3" borderId="5" xfId="0" applyNumberFormat="1" applyFill="1" applyBorder="1" applyAlignment="1">
      <alignment horizontal="center"/>
    </xf>
  </cellXfs>
  <cellStyles count="1">
    <cellStyle name="Normal" xfId="0" builtinId="0"/>
  </cellStyles>
  <dxfs count="44">
    <dxf>
      <font>
        <b/>
        <i val="0"/>
        <color theme="0"/>
      </font>
      <fill>
        <patternFill>
          <bgColor theme="1"/>
        </patternFill>
      </fill>
    </dxf>
    <dxf>
      <numFmt numFmtId="164" formatCode="#,##0.00\ &quot;€&quot;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0" formatCode="General"/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2" formatCode="0.00"/>
      <border outline="0">
        <left style="thin">
          <color indexed="64"/>
        </left>
        <right style="thin">
          <color indexed="64"/>
        </right>
      </border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numFmt numFmtId="164" formatCode="#,##0.00\ &quot;€&quot;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4" formatCode="#,##0.00\ &quot;€&quot;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4" formatCode="#,##0.00\ &quot;€&quot;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4" formatCode="#,##0.00\ &quot;€&quot;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bottom style="thin">
          <color rgb="FF000000"/>
        </bottom>
      </border>
    </dxf>
    <dxf>
      <fill>
        <patternFill patternType="solid">
          <fgColor rgb="FF000000"/>
          <bgColor rgb="FFFFFF00"/>
        </patternFill>
      </fill>
      <alignment horizontal="right" vertical="bottom" textRotation="0" wrapText="0" indent="0" justifyLastLine="0" shrinkToFit="0" readingOrder="0"/>
    </dxf>
    <dxf>
      <numFmt numFmtId="0" formatCode="General"/>
      <fill>
        <patternFill patternType="solid">
          <fgColor indexed="64"/>
          <bgColor rgb="FFFFFF0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solid">
          <fgColor indexed="64"/>
          <bgColor rgb="FFFFFF0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solid">
          <fgColor indexed="64"/>
          <bgColor rgb="FFFFFF0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solid">
          <fgColor indexed="64"/>
          <bgColor rgb="FFFFFF0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#,##0.00\ &quot;€&quot;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rgb="FF000000"/>
          <bgColor rgb="FFFFFF00"/>
        </patternFill>
      </fill>
      <alignment horizontal="right" vertical="bottom" textRotation="0" wrapText="0" indent="0" justifyLastLine="0" shrinkToFit="0" readingOrder="0"/>
    </dxf>
    <dxf>
      <numFmt numFmtId="164" formatCode="#,##0.00\ &quot;€&quot;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4" formatCode="#,##0.00\ &quot;€&quot;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4" formatCode="#,##0.00\ &quot;€&quot;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4" formatCode="#,##0.00\ &quot;€&quot;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4" formatCode="#,##0.00\ &quot;€&quot;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bottom style="thin">
          <color indexed="64"/>
        </bottom>
      </border>
    </dxf>
    <dxf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numFmt numFmtId="2" formatCode="0.00"/>
    </dxf>
    <dxf>
      <numFmt numFmtId="0" formatCode="General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0" formatCode="General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0" formatCode="General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0" formatCode="General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4" formatCode="#,##0.00\ &quot;€&quot;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509E723-5A53-4C18-AB0D-50C34D3EA837}" name="Table1" displayName="Table1" ref="A1:G6" totalsRowShown="0" dataDxfId="43">
  <autoFilter ref="A1:G6" xr:uid="{5509E723-5A53-4C18-AB0D-50C34D3EA837}"/>
  <tableColumns count="7">
    <tableColumn id="1" xr3:uid="{0266EC41-C460-4E6E-992F-C292B3346BD3}" name="name" dataDxfId="42"/>
    <tableColumn id="2" xr3:uid="{631760F2-340B-44BB-A7B9-11B1B0E755D5}" name="day rate" dataDxfId="41"/>
    <tableColumn id="3" xr3:uid="{D3B9FC81-FF42-4F26-8494-6617D9FB5CAA}" name="q1" dataDxfId="40"/>
    <tableColumn id="4" xr3:uid="{9027E56F-6EAB-4F3F-8151-A08649A2774E}" name="q2" dataDxfId="39"/>
    <tableColumn id="5" xr3:uid="{FE2A9FC5-9198-4940-B936-153C623EC029}" name="q3" dataDxfId="38"/>
    <tableColumn id="6" xr3:uid="{17D5F8A1-4A01-4AA0-8A39-360A24DFB235}" name="q4" dataDxfId="37"/>
    <tableColumn id="7" xr3:uid="{BB43811C-23AB-4F1C-A48C-4644B99E7435}" name="total" dataDxfId="36">
      <calculatedColumnFormula>SUM(C2:F2)*B2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1956A767-939B-4051-940A-A1AABFC0F1A0}" name="Table2" displayName="Table2" ref="J1:O6" totalsRowShown="0" dataDxfId="35" tableBorderDxfId="34">
  <autoFilter ref="J1:O6" xr:uid="{1956A767-939B-4051-940A-A1AABFC0F1A0}"/>
  <tableColumns count="6">
    <tableColumn id="1" xr3:uid="{2E634281-4CB4-41FC-A705-4771CAD4FB7C}" name="name" dataDxfId="33">
      <calculatedColumnFormula>Table1[[#This Row],[name]]</calculatedColumnFormula>
    </tableColumn>
    <tableColumn id="2" xr3:uid="{99132831-112C-4187-836A-2F822202201E}" name="day rate" dataDxfId="32"/>
    <tableColumn id="3" xr3:uid="{69145EEB-5F92-4ABB-A2C0-3875C4488F33}" name="q1" dataDxfId="31">
      <calculatedColumnFormula>IF(C11=1,0,SUM(L$9*$K2))</calculatedColumnFormula>
    </tableColumn>
    <tableColumn id="4" xr3:uid="{6A50F5E1-46E2-4583-93B2-FDC905CBFCF2}" name="q2" dataDxfId="30">
      <calculatedColumnFormula>IF(D11=1,0,SUM(M$9*$K2))</calculatedColumnFormula>
    </tableColumn>
    <tableColumn id="5" xr3:uid="{3DCFD881-90DC-4BAA-B59A-5EFCCF837B15}" name="q3" dataDxfId="29">
      <calculatedColumnFormula>IF(E11=1,0,SUM(N$9*$K2))</calculatedColumnFormula>
    </tableColumn>
    <tableColumn id="6" xr3:uid="{7C3F3DC5-7314-4BA4-B76B-361E4C17FF6A}" name="q4" dataDxfId="28">
      <calculatedColumnFormula>IF(F11=1,0,SUM(O$9*$K2))</calculatedColumnFormula>
    </tableColumn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F3820FD3-899E-4AC3-BD46-160CE6A67D86}" name="Table14" displayName="Table14" ref="A1:K6" totalsRowShown="0" dataDxfId="27">
  <autoFilter ref="A1:K6" xr:uid="{5509E723-5A53-4C18-AB0D-50C34D3EA837}"/>
  <tableColumns count="11">
    <tableColumn id="1" xr3:uid="{4BB55469-59E9-43D7-A5F6-70411C342548}" name="name" dataDxfId="26"/>
    <tableColumn id="2" xr3:uid="{94237923-61AC-4125-86C5-C0DD9C89D044}" name="day rate" dataDxfId="25"/>
    <tableColumn id="3" xr3:uid="{F50AE287-EF9B-4BEB-9F2C-27A3CB0516C7}" name="q1" dataDxfId="24"/>
    <tableColumn id="4" xr3:uid="{7759FB4A-E99B-44DF-BDCD-67C20072100F}" name="q2" dataDxfId="23"/>
    <tableColumn id="5" xr3:uid="{BC8ECD56-6C00-473B-9D2C-C3F7E7F8DE4C}" name="q3" dataDxfId="22"/>
    <tableColumn id="6" xr3:uid="{9074801C-0822-4870-990D-F8189EA719B7}" name="q4" dataDxfId="21"/>
    <tableColumn id="7" xr3:uid="{EB97523F-958E-4799-B919-448A6833E24E}" name="total" dataDxfId="7">
      <calculatedColumnFormula>SUM(C2:F2)*B2</calculatedColumnFormula>
    </tableColumn>
    <tableColumn id="8" xr3:uid="{8B1EF8FD-B9AB-48A7-A64F-FCFFC7F16AD6}" name="Cq1" dataDxfId="6"/>
    <tableColumn id="9" xr3:uid="{094FA491-4834-4732-8442-963D6C7352B8}" name="Cq2" dataDxfId="5"/>
    <tableColumn id="10" xr3:uid="{F4C1714A-C820-4DD4-9E81-D65D5929456B}" name="Cq3" dataDxfId="4"/>
    <tableColumn id="11" xr3:uid="{6485CC96-D0E7-4FB1-9F61-925EBB61B59A}" name="Cq4" dataDxfId="3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9E203329-7269-4147-904A-E3F89EC401FA}" name="Table25" displayName="Table25" ref="N1:S6" totalsRowShown="0" dataDxfId="20" tableBorderDxfId="19">
  <autoFilter ref="N1:S6" xr:uid="{1956A767-939B-4051-940A-A1AABFC0F1A0}"/>
  <tableColumns count="6">
    <tableColumn id="1" xr3:uid="{B5D2CE90-AD15-4835-8345-7E91F6104FEB}" name="name" dataDxfId="2">
      <calculatedColumnFormula>Table14[[#This Row],[name]]</calculatedColumnFormula>
    </tableColumn>
    <tableColumn id="2" xr3:uid="{595DCA1F-E498-4F4C-81A2-77CFF6D67693}" name="day rate" dataDxfId="1">
      <calculatedColumnFormula>Table14[[#This Row],[day rate]]</calculatedColumnFormula>
    </tableColumn>
    <tableColumn id="3" xr3:uid="{4CF4A3CB-D23C-4774-AFDE-24E128FEC953}" name="q1" dataDxfId="18">
      <calculatedColumnFormula>IF(Table14[[#This Row],[Cq1]]=1,0,SUM(P$9*$O2))</calculatedColumnFormula>
    </tableColumn>
    <tableColumn id="4" xr3:uid="{60031C9B-B1F4-40E1-94F1-1AB3AFEF5116}" name="q2" dataDxfId="17">
      <calculatedColumnFormula>IF(Table14[[#This Row],[Cq2]]=1,0,SUM(Q$9*$O2))</calculatedColumnFormula>
    </tableColumn>
    <tableColumn id="5" xr3:uid="{1140ECA2-55CD-4660-8C08-D5F3EABFE50A}" name="q3" dataDxfId="16">
      <calculatedColumnFormula>IF(Table14[[#This Row],[Cq3]]=1,0,SUM(R$9*$O2))</calculatedColumnFormula>
    </tableColumn>
    <tableColumn id="6" xr3:uid="{3A35E285-32AC-46D8-B17F-FBEDE7EB2899}" name="q4" dataDxfId="15">
      <calculatedColumnFormula>IF(Table14[[#This Row],[Cq4]]=1,0,SUM(S$9*$O2))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3A55B0-122F-44AE-92F6-27E65C685731}">
  <dimension ref="A1:Q26"/>
  <sheetViews>
    <sheetView workbookViewId="0">
      <selection activeCell="C20" sqref="C20"/>
    </sheetView>
  </sheetViews>
  <sheetFormatPr baseColWidth="10" defaultColWidth="9.140625" defaultRowHeight="15" x14ac:dyDescent="0.25"/>
  <cols>
    <col min="2" max="2" width="10.28515625" customWidth="1"/>
    <col min="11" max="11" width="10.28515625" customWidth="1"/>
    <col min="12" max="15" width="13.140625" customWidth="1"/>
    <col min="16" max="16" width="13.85546875" customWidth="1"/>
  </cols>
  <sheetData>
    <row r="1" spans="1:17" x14ac:dyDescent="0.25">
      <c r="A1" t="s">
        <v>5</v>
      </c>
      <c r="B1" t="s">
        <v>6</v>
      </c>
      <c r="C1" t="s">
        <v>7</v>
      </c>
      <c r="D1" t="s">
        <v>8</v>
      </c>
      <c r="E1" t="s">
        <v>9</v>
      </c>
      <c r="F1" t="s">
        <v>10</v>
      </c>
      <c r="G1" t="s">
        <v>11</v>
      </c>
      <c r="H1" s="15" t="s">
        <v>13</v>
      </c>
      <c r="J1" t="s">
        <v>5</v>
      </c>
      <c r="K1" t="s">
        <v>6</v>
      </c>
      <c r="L1" t="s">
        <v>7</v>
      </c>
      <c r="M1" t="s">
        <v>8</v>
      </c>
      <c r="N1" t="s">
        <v>9</v>
      </c>
      <c r="O1" t="s">
        <v>10</v>
      </c>
      <c r="P1" t="s">
        <v>11</v>
      </c>
      <c r="Q1" s="15" t="s">
        <v>16</v>
      </c>
    </row>
    <row r="2" spans="1:17" x14ac:dyDescent="0.25">
      <c r="A2" s="1" t="s">
        <v>1</v>
      </c>
      <c r="B2" s="3">
        <v>505</v>
      </c>
      <c r="C2" s="4">
        <v>50</v>
      </c>
      <c r="D2" s="4">
        <v>51</v>
      </c>
      <c r="E2" s="4"/>
      <c r="F2" s="4"/>
      <c r="G2" s="2">
        <f>SUM(C2:F2)*B2</f>
        <v>51005</v>
      </c>
      <c r="H2" s="15"/>
      <c r="J2" s="1" t="str">
        <f>Table1[[#This Row],[name]]</f>
        <v>Jean</v>
      </c>
      <c r="K2" s="3">
        <v>505</v>
      </c>
      <c r="L2" s="7">
        <f>IF(C11=1,0,SUM(L$9*$K2))</f>
        <v>27775</v>
      </c>
      <c r="M2" s="7">
        <f t="shared" ref="M2:O2" si="0">IF(D11=1,0,SUM(M$9*$K2))</f>
        <v>26260</v>
      </c>
      <c r="N2" s="7">
        <f t="shared" si="0"/>
        <v>27775</v>
      </c>
      <c r="O2" s="7">
        <f t="shared" si="0"/>
        <v>29290</v>
      </c>
      <c r="P2" s="2">
        <f>SUM(L2:O2)</f>
        <v>111100</v>
      </c>
      <c r="Q2" s="15"/>
    </row>
    <row r="3" spans="1:17" x14ac:dyDescent="0.25">
      <c r="A3" s="1" t="s">
        <v>0</v>
      </c>
      <c r="B3" s="3">
        <v>485</v>
      </c>
      <c r="C3" s="4">
        <v>1</v>
      </c>
      <c r="D3" s="4">
        <v>5</v>
      </c>
      <c r="E3" s="4"/>
      <c r="F3" s="4"/>
      <c r="G3" s="2">
        <f>SUM(C3:F3)*B3</f>
        <v>2910</v>
      </c>
      <c r="H3" s="15"/>
      <c r="J3" s="1" t="str">
        <f>Table1[[#This Row],[name]]</f>
        <v>Thomas</v>
      </c>
      <c r="K3" s="3">
        <v>485</v>
      </c>
      <c r="L3" s="7">
        <f t="shared" ref="L3:L6" si="1">IF(C12=1,0,SUM(L$9*$K3))</f>
        <v>0</v>
      </c>
      <c r="M3" s="7">
        <f t="shared" ref="M3:M6" si="2">IF(D12=1,0,SUM(M$9*$K3))</f>
        <v>0</v>
      </c>
      <c r="N3" s="7">
        <f t="shared" ref="N3:N6" si="3">IF(E12=1,0,SUM(N$9*$K3))</f>
        <v>26675</v>
      </c>
      <c r="O3" s="7">
        <f t="shared" ref="O3:O6" si="4">IF(F12=1,0,SUM(O$9*$K3))</f>
        <v>28130</v>
      </c>
      <c r="P3" s="2">
        <f t="shared" ref="P3:P6" si="5">SUM(L3:O3)</f>
        <v>54805</v>
      </c>
      <c r="Q3" s="15"/>
    </row>
    <row r="4" spans="1:17" x14ac:dyDescent="0.25">
      <c r="A4" s="1" t="s">
        <v>2</v>
      </c>
      <c r="B4" s="3">
        <v>425</v>
      </c>
      <c r="C4" s="4">
        <v>60</v>
      </c>
      <c r="D4" s="4">
        <v>45</v>
      </c>
      <c r="E4" s="4"/>
      <c r="F4" s="4"/>
      <c r="G4" s="2">
        <f>SUM(C4:F4)*B4</f>
        <v>44625</v>
      </c>
      <c r="H4" s="15"/>
      <c r="J4" s="1" t="str">
        <f>Table1[[#This Row],[name]]</f>
        <v>Roger</v>
      </c>
      <c r="K4" s="3">
        <v>425</v>
      </c>
      <c r="L4" s="7">
        <f t="shared" si="1"/>
        <v>23375</v>
      </c>
      <c r="M4" s="7">
        <f t="shared" si="2"/>
        <v>22100</v>
      </c>
      <c r="N4" s="7">
        <f t="shared" si="3"/>
        <v>23375</v>
      </c>
      <c r="O4" s="7">
        <f t="shared" si="4"/>
        <v>24650</v>
      </c>
      <c r="P4" s="2">
        <f t="shared" si="5"/>
        <v>93500</v>
      </c>
      <c r="Q4" s="15"/>
    </row>
    <row r="5" spans="1:17" x14ac:dyDescent="0.25">
      <c r="A5" s="1" t="s">
        <v>3</v>
      </c>
      <c r="B5" s="3">
        <v>405</v>
      </c>
      <c r="C5" s="4"/>
      <c r="D5" s="4"/>
      <c r="E5" s="4"/>
      <c r="F5" s="4"/>
      <c r="G5" s="2">
        <f>SUM(C5:F5)*B5</f>
        <v>0</v>
      </c>
      <c r="H5" s="15"/>
      <c r="J5" s="1" t="str">
        <f>Table1[[#This Row],[name]]</f>
        <v>Alain</v>
      </c>
      <c r="K5" s="3">
        <v>405</v>
      </c>
      <c r="L5" s="7">
        <f t="shared" si="1"/>
        <v>0</v>
      </c>
      <c r="M5" s="7">
        <f t="shared" si="2"/>
        <v>0</v>
      </c>
      <c r="N5" s="7">
        <f t="shared" si="3"/>
        <v>0</v>
      </c>
      <c r="O5" s="7">
        <f t="shared" si="4"/>
        <v>23490</v>
      </c>
      <c r="P5" s="2">
        <f t="shared" si="5"/>
        <v>23490</v>
      </c>
      <c r="Q5" s="15"/>
    </row>
    <row r="6" spans="1:17" x14ac:dyDescent="0.25">
      <c r="A6" s="1" t="s">
        <v>4</v>
      </c>
      <c r="B6" s="3">
        <v>450</v>
      </c>
      <c r="C6" s="4">
        <v>56</v>
      </c>
      <c r="D6" s="4">
        <v>58</v>
      </c>
      <c r="E6" s="4"/>
      <c r="F6" s="4"/>
      <c r="G6" s="2">
        <f>SUM(C6:F6)*B6</f>
        <v>51300</v>
      </c>
      <c r="H6" s="15"/>
      <c r="J6" s="8" t="str">
        <f>Table1[[#This Row],[name]]</f>
        <v>Arnaud</v>
      </c>
      <c r="K6" s="9">
        <v>450</v>
      </c>
      <c r="L6" s="7">
        <f t="shared" si="1"/>
        <v>24750</v>
      </c>
      <c r="M6" s="7">
        <f t="shared" si="2"/>
        <v>23400</v>
      </c>
      <c r="N6" s="7">
        <f t="shared" si="3"/>
        <v>24750</v>
      </c>
      <c r="O6" s="7">
        <f t="shared" si="4"/>
        <v>26100</v>
      </c>
      <c r="P6" s="2">
        <f t="shared" si="5"/>
        <v>99000</v>
      </c>
      <c r="Q6" s="15"/>
    </row>
    <row r="8" spans="1:17" ht="15.75" thickBot="1" x14ac:dyDescent="0.3">
      <c r="L8" s="10" t="s">
        <v>7</v>
      </c>
      <c r="M8" s="10" t="s">
        <v>8</v>
      </c>
      <c r="N8" s="10" t="s">
        <v>9</v>
      </c>
      <c r="O8" s="10" t="s">
        <v>10</v>
      </c>
    </row>
    <row r="9" spans="1:17" ht="15.75" thickBot="1" x14ac:dyDescent="0.3">
      <c r="J9" s="5" t="s">
        <v>12</v>
      </c>
      <c r="K9" s="6"/>
      <c r="L9" s="11">
        <v>55</v>
      </c>
      <c r="M9" s="11">
        <v>52</v>
      </c>
      <c r="N9" s="11">
        <v>55</v>
      </c>
      <c r="O9" s="12">
        <v>58</v>
      </c>
    </row>
    <row r="10" spans="1:17" x14ac:dyDescent="0.25">
      <c r="A10" t="s">
        <v>5</v>
      </c>
      <c r="B10" t="s">
        <v>6</v>
      </c>
      <c r="C10" t="s">
        <v>7</v>
      </c>
      <c r="D10" t="s">
        <v>8</v>
      </c>
      <c r="E10" t="s">
        <v>9</v>
      </c>
      <c r="F10" t="s">
        <v>10</v>
      </c>
    </row>
    <row r="11" spans="1:17" x14ac:dyDescent="0.25">
      <c r="A11" s="1" t="str">
        <f>A2</f>
        <v>Jean</v>
      </c>
      <c r="B11" s="3">
        <v>505</v>
      </c>
      <c r="C11" s="4"/>
      <c r="D11" s="4"/>
      <c r="E11" s="4"/>
      <c r="F11" s="4"/>
      <c r="H11" s="15" t="s">
        <v>14</v>
      </c>
      <c r="K11" t="s">
        <v>17</v>
      </c>
    </row>
    <row r="12" spans="1:17" x14ac:dyDescent="0.25">
      <c r="A12" s="1" t="str">
        <f t="shared" ref="A12:A15" si="6">A3</f>
        <v>Thomas</v>
      </c>
      <c r="B12" s="3">
        <v>485</v>
      </c>
      <c r="C12" s="4">
        <v>1</v>
      </c>
      <c r="D12" s="4">
        <v>1</v>
      </c>
      <c r="E12" s="4"/>
      <c r="F12" s="4"/>
      <c r="H12" s="16"/>
    </row>
    <row r="13" spans="1:17" x14ac:dyDescent="0.25">
      <c r="A13" s="1" t="str">
        <f t="shared" si="6"/>
        <v>Roger</v>
      </c>
      <c r="B13" s="3">
        <v>425</v>
      </c>
      <c r="C13" s="4"/>
      <c r="D13" s="4"/>
      <c r="E13" s="4"/>
      <c r="F13" s="4"/>
      <c r="H13" s="16"/>
      <c r="K13" t="s">
        <v>18</v>
      </c>
    </row>
    <row r="14" spans="1:17" x14ac:dyDescent="0.25">
      <c r="A14" s="1" t="str">
        <f t="shared" si="6"/>
        <v>Alain</v>
      </c>
      <c r="B14" s="3">
        <v>405</v>
      </c>
      <c r="C14" s="4">
        <v>1</v>
      </c>
      <c r="D14" s="4">
        <v>1</v>
      </c>
      <c r="E14" s="4">
        <v>1</v>
      </c>
      <c r="F14" s="4"/>
      <c r="H14" s="16"/>
      <c r="K14" t="s">
        <v>19</v>
      </c>
    </row>
    <row r="15" spans="1:17" x14ac:dyDescent="0.25">
      <c r="A15" s="1" t="str">
        <f t="shared" si="6"/>
        <v>Arnaud</v>
      </c>
      <c r="B15" s="3">
        <v>450</v>
      </c>
      <c r="C15" s="4"/>
      <c r="D15" s="4"/>
      <c r="E15" s="4"/>
      <c r="F15" s="4"/>
      <c r="H15" s="16"/>
    </row>
    <row r="16" spans="1:17" x14ac:dyDescent="0.25">
      <c r="K16" t="s">
        <v>20</v>
      </c>
    </row>
    <row r="18" spans="1:11" x14ac:dyDescent="0.25">
      <c r="K18" t="s">
        <v>21</v>
      </c>
    </row>
    <row r="19" spans="1:11" x14ac:dyDescent="0.25">
      <c r="A19" t="s">
        <v>5</v>
      </c>
      <c r="B19" t="s">
        <v>6</v>
      </c>
      <c r="C19" t="s">
        <v>7</v>
      </c>
      <c r="D19" t="s">
        <v>8</v>
      </c>
      <c r="E19" t="s">
        <v>9</v>
      </c>
      <c r="F19" t="s">
        <v>10</v>
      </c>
    </row>
    <row r="20" spans="1:11" x14ac:dyDescent="0.25">
      <c r="A20" s="1" t="str">
        <f>A2</f>
        <v>Jean</v>
      </c>
      <c r="B20" s="3">
        <v>505</v>
      </c>
      <c r="C20" s="4">
        <f>IF(C2="",0,C2*$B2-L2)</f>
        <v>-2525</v>
      </c>
      <c r="D20" s="4">
        <f t="shared" ref="D20:F20" si="7">IF(D2="",0,D2*$B2-M2)</f>
        <v>-505</v>
      </c>
      <c r="E20" s="4">
        <f t="shared" si="7"/>
        <v>0</v>
      </c>
      <c r="F20" s="4">
        <f t="shared" si="7"/>
        <v>0</v>
      </c>
      <c r="G20" s="4">
        <f>SUM(C20:F20)</f>
        <v>-3030</v>
      </c>
      <c r="H20" s="17" t="s">
        <v>15</v>
      </c>
      <c r="K20" t="s">
        <v>22</v>
      </c>
    </row>
    <row r="21" spans="1:11" x14ac:dyDescent="0.25">
      <c r="A21" s="1" t="str">
        <f t="shared" ref="A21:A24" si="8">A3</f>
        <v>Thomas</v>
      </c>
      <c r="B21" s="3">
        <v>485</v>
      </c>
      <c r="C21" s="4">
        <f t="shared" ref="C21:C24" si="9">IF(C3="",0,C3*$B3-L3)</f>
        <v>485</v>
      </c>
      <c r="D21" s="4">
        <f t="shared" ref="D21:D24" si="10">IF(D3="",0,D3*$B3-M3)</f>
        <v>2425</v>
      </c>
      <c r="E21" s="4">
        <f t="shared" ref="E21:E24" si="11">IF(E3="",0,E3*$B3-N3)</f>
        <v>0</v>
      </c>
      <c r="F21" s="4">
        <f t="shared" ref="F21:F24" si="12">IF(F3="",0,F3*$B3-O3)</f>
        <v>0</v>
      </c>
      <c r="G21" s="4">
        <f t="shared" ref="G21:G24" si="13">SUM(C21:F21)</f>
        <v>2910</v>
      </c>
      <c r="H21" s="17"/>
      <c r="K21" t="s">
        <v>23</v>
      </c>
    </row>
    <row r="22" spans="1:11" x14ac:dyDescent="0.25">
      <c r="A22" s="1" t="str">
        <f t="shared" si="8"/>
        <v>Roger</v>
      </c>
      <c r="B22" s="3">
        <v>425</v>
      </c>
      <c r="C22" s="4">
        <f t="shared" si="9"/>
        <v>2125</v>
      </c>
      <c r="D22" s="4">
        <f t="shared" si="10"/>
        <v>-2975</v>
      </c>
      <c r="E22" s="4">
        <f t="shared" si="11"/>
        <v>0</v>
      </c>
      <c r="F22" s="4">
        <f t="shared" si="12"/>
        <v>0</v>
      </c>
      <c r="G22" s="4">
        <f t="shared" si="13"/>
        <v>-850</v>
      </c>
      <c r="H22" s="17"/>
    </row>
    <row r="23" spans="1:11" x14ac:dyDescent="0.25">
      <c r="A23" s="1" t="str">
        <f t="shared" si="8"/>
        <v>Alain</v>
      </c>
      <c r="B23" s="3">
        <v>405</v>
      </c>
      <c r="C23" s="4">
        <f t="shared" si="9"/>
        <v>0</v>
      </c>
      <c r="D23" s="4">
        <f t="shared" si="10"/>
        <v>0</v>
      </c>
      <c r="E23" s="4">
        <f t="shared" si="11"/>
        <v>0</v>
      </c>
      <c r="F23" s="4">
        <f t="shared" si="12"/>
        <v>0</v>
      </c>
      <c r="G23" s="4">
        <f t="shared" si="13"/>
        <v>0</v>
      </c>
      <c r="H23" s="17"/>
      <c r="K23" t="s">
        <v>24</v>
      </c>
    </row>
    <row r="24" spans="1:11" x14ac:dyDescent="0.25">
      <c r="A24" s="1" t="str">
        <f t="shared" si="8"/>
        <v>Arnaud</v>
      </c>
      <c r="B24" s="3">
        <v>450</v>
      </c>
      <c r="C24" s="4">
        <f t="shared" si="9"/>
        <v>450</v>
      </c>
      <c r="D24" s="4">
        <f t="shared" si="10"/>
        <v>2700</v>
      </c>
      <c r="E24" s="4">
        <f t="shared" si="11"/>
        <v>0</v>
      </c>
      <c r="F24" s="4">
        <f t="shared" si="12"/>
        <v>0</v>
      </c>
      <c r="G24" s="4">
        <f t="shared" si="13"/>
        <v>3150</v>
      </c>
      <c r="H24" s="17"/>
      <c r="K24" t="s">
        <v>25</v>
      </c>
    </row>
    <row r="25" spans="1:11" x14ac:dyDescent="0.25">
      <c r="G25" s="4">
        <f>SUM(G20:G24)</f>
        <v>2180</v>
      </c>
      <c r="H25" s="17"/>
    </row>
    <row r="26" spans="1:11" x14ac:dyDescent="0.25">
      <c r="K26" t="s">
        <v>26</v>
      </c>
    </row>
  </sheetData>
  <mergeCells count="4">
    <mergeCell ref="H1:H6"/>
    <mergeCell ref="H11:H15"/>
    <mergeCell ref="H20:H25"/>
    <mergeCell ref="Q1:Q6"/>
  </mergeCells>
  <phoneticPr fontId="1" type="noConversion"/>
  <conditionalFormatting sqref="C2:F6">
    <cfRule type="expression" dxfId="14" priority="4">
      <formula>C11=1</formula>
    </cfRule>
  </conditionalFormatting>
  <conditionalFormatting sqref="G25 C20:G24">
    <cfRule type="expression" dxfId="13" priority="2">
      <formula>C11=1</formula>
    </cfRule>
  </conditionalFormatting>
  <conditionalFormatting sqref="L2:O6">
    <cfRule type="expression" dxfId="12" priority="1">
      <formula>C11=1</formula>
    </cfRule>
  </conditionalFormatting>
  <pageMargins left="0.7" right="0.7" top="0.75" bottom="0.75" header="0.3" footer="0.3"/>
  <pageSetup paperSize="9" orientation="portrait" r:id="rId1"/>
  <tableParts count="2">
    <tablePart r:id="rId2"/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D6864F-F466-4C66-8C89-9F350915D159}">
  <dimension ref="A1:U27"/>
  <sheetViews>
    <sheetView tabSelected="1" workbookViewId="0"/>
  </sheetViews>
  <sheetFormatPr baseColWidth="10" defaultColWidth="9.140625" defaultRowHeight="15" x14ac:dyDescent="0.25"/>
  <cols>
    <col min="2" max="2" width="10.28515625" customWidth="1"/>
    <col min="3" max="3" width="10.42578125" bestFit="1" customWidth="1"/>
    <col min="4" max="4" width="12.140625" bestFit="1" customWidth="1"/>
    <col min="15" max="15" width="10.28515625" customWidth="1"/>
    <col min="16" max="19" width="13.140625" customWidth="1"/>
    <col min="20" max="20" width="13.85546875" customWidth="1"/>
    <col min="25" max="28" width="10.42578125" bestFit="1" customWidth="1"/>
  </cols>
  <sheetData>
    <row r="1" spans="1:21" x14ac:dyDescent="0.25">
      <c r="A1" t="s">
        <v>5</v>
      </c>
      <c r="B1" t="s">
        <v>6</v>
      </c>
      <c r="C1" s="10" t="s">
        <v>7</v>
      </c>
      <c r="D1" s="10" t="s">
        <v>8</v>
      </c>
      <c r="E1" s="10" t="s">
        <v>9</v>
      </c>
      <c r="F1" s="10" t="s">
        <v>10</v>
      </c>
      <c r="G1" t="s">
        <v>11</v>
      </c>
      <c r="H1" s="10" t="s">
        <v>27</v>
      </c>
      <c r="I1" s="10" t="s">
        <v>28</v>
      </c>
      <c r="J1" s="10" t="s">
        <v>29</v>
      </c>
      <c r="K1" s="10" t="s">
        <v>30</v>
      </c>
      <c r="L1" s="15" t="s">
        <v>13</v>
      </c>
      <c r="N1" t="s">
        <v>5</v>
      </c>
      <c r="O1" t="s">
        <v>6</v>
      </c>
      <c r="P1" s="10" t="s">
        <v>7</v>
      </c>
      <c r="Q1" s="10" t="s">
        <v>8</v>
      </c>
      <c r="R1" s="10" t="s">
        <v>9</v>
      </c>
      <c r="S1" s="10" t="s">
        <v>10</v>
      </c>
      <c r="T1" t="s">
        <v>11</v>
      </c>
      <c r="U1" s="15" t="s">
        <v>16</v>
      </c>
    </row>
    <row r="2" spans="1:21" x14ac:dyDescent="0.25">
      <c r="A2" s="1" t="s">
        <v>1</v>
      </c>
      <c r="B2" s="3">
        <v>505</v>
      </c>
      <c r="C2" s="14">
        <v>50</v>
      </c>
      <c r="D2" s="14">
        <v>51</v>
      </c>
      <c r="E2" s="14"/>
      <c r="F2" s="14"/>
      <c r="G2" s="2">
        <f>SUM(C2:F2)*B2</f>
        <v>51005</v>
      </c>
      <c r="H2" s="18"/>
      <c r="I2" s="18"/>
      <c r="J2" s="18"/>
      <c r="K2" s="18"/>
      <c r="L2" s="15"/>
      <c r="N2" s="1" t="str">
        <f>Table14[[#This Row],[name]]</f>
        <v>Jean</v>
      </c>
      <c r="O2" s="3">
        <f>Table14[[#This Row],[day rate]]</f>
        <v>505</v>
      </c>
      <c r="P2" s="7">
        <f>IF(Table14[[#This Row],[Cq1]]=1,0,SUM(P$9*$O2))</f>
        <v>27775</v>
      </c>
      <c r="Q2" s="7">
        <f>IF(Table14[[#This Row],[Cq2]]=1,0,SUM(Q$9*$O2))</f>
        <v>26260</v>
      </c>
      <c r="R2" s="7">
        <f>IF(Table14[[#This Row],[Cq3]]=1,0,SUM(R$9*$O2))</f>
        <v>27775</v>
      </c>
      <c r="S2" s="7">
        <f>IF(Table14[[#This Row],[Cq4]]=1,0,SUM(S$9*$O2))</f>
        <v>29290</v>
      </c>
      <c r="T2" s="2">
        <f>SUM(P2:S2)</f>
        <v>111100</v>
      </c>
      <c r="U2" s="15"/>
    </row>
    <row r="3" spans="1:21" x14ac:dyDescent="0.25">
      <c r="A3" s="1" t="s">
        <v>0</v>
      </c>
      <c r="B3" s="3">
        <v>485</v>
      </c>
      <c r="C3" s="14">
        <v>1</v>
      </c>
      <c r="D3" s="14">
        <v>5</v>
      </c>
      <c r="E3" s="14"/>
      <c r="F3" s="14"/>
      <c r="G3" s="2">
        <f>SUM(C3:F3)*B3</f>
        <v>2910</v>
      </c>
      <c r="H3" s="19">
        <v>1</v>
      </c>
      <c r="I3" s="19">
        <v>1</v>
      </c>
      <c r="J3" s="19"/>
      <c r="K3" s="19"/>
      <c r="L3" s="15"/>
      <c r="N3" s="1" t="str">
        <f>Table14[[#This Row],[name]]</f>
        <v>Thomas</v>
      </c>
      <c r="O3" s="3">
        <f>Table14[[#This Row],[day rate]]</f>
        <v>485</v>
      </c>
      <c r="P3" s="7">
        <f>IF(Table14[[#This Row],[Cq1]]=1,0,SUM(P$9*$O3))</f>
        <v>0</v>
      </c>
      <c r="Q3" s="7">
        <f>IF(Table14[[#This Row],[Cq2]]=1,0,SUM(Q$9*$O3))</f>
        <v>0</v>
      </c>
      <c r="R3" s="7">
        <f>IF(Table14[[#This Row],[Cq3]]=1,0,SUM(R$9*$O3))</f>
        <v>26675</v>
      </c>
      <c r="S3" s="7">
        <f>IF(Table14[[#This Row],[Cq4]]=1,0,SUM(S$9*$O3))</f>
        <v>28130</v>
      </c>
      <c r="T3" s="2">
        <f t="shared" ref="T3:T6" si="0">SUM(P3:S3)</f>
        <v>54805</v>
      </c>
      <c r="U3" s="15"/>
    </row>
    <row r="4" spans="1:21" x14ac:dyDescent="0.25">
      <c r="A4" s="1" t="s">
        <v>2</v>
      </c>
      <c r="B4" s="3">
        <v>425</v>
      </c>
      <c r="C4" s="14">
        <v>60</v>
      </c>
      <c r="D4" s="14">
        <v>45</v>
      </c>
      <c r="E4" s="14"/>
      <c r="F4" s="14"/>
      <c r="G4" s="2">
        <f>SUM(C4:F4)*B4</f>
        <v>44625</v>
      </c>
      <c r="H4" s="19"/>
      <c r="I4" s="19"/>
      <c r="J4" s="19"/>
      <c r="K4" s="19"/>
      <c r="L4" s="15"/>
      <c r="N4" s="1" t="str">
        <f>Table14[[#This Row],[name]]</f>
        <v>Roger</v>
      </c>
      <c r="O4" s="3">
        <f>Table14[[#This Row],[day rate]]</f>
        <v>425</v>
      </c>
      <c r="P4" s="7">
        <f>IF(Table14[[#This Row],[Cq1]]=1,0,SUM(P$9*$O4))</f>
        <v>23375</v>
      </c>
      <c r="Q4" s="7">
        <f>IF(Table14[[#This Row],[Cq2]]=1,0,SUM(Q$9*$O4))</f>
        <v>22100</v>
      </c>
      <c r="R4" s="7">
        <f>IF(Table14[[#This Row],[Cq3]]=1,0,SUM(R$9*$O4))</f>
        <v>23375</v>
      </c>
      <c r="S4" s="7">
        <f>IF(Table14[[#This Row],[Cq4]]=1,0,SUM(S$9*$O4))</f>
        <v>24650</v>
      </c>
      <c r="T4" s="2">
        <f t="shared" si="0"/>
        <v>93500</v>
      </c>
      <c r="U4" s="15"/>
    </row>
    <row r="5" spans="1:21" x14ac:dyDescent="0.25">
      <c r="A5" s="1" t="s">
        <v>3</v>
      </c>
      <c r="B5" s="3">
        <v>405</v>
      </c>
      <c r="C5" s="14"/>
      <c r="D5" s="14"/>
      <c r="E5" s="14"/>
      <c r="F5" s="14"/>
      <c r="G5" s="2">
        <f>SUM(C5:F5)*B5</f>
        <v>0</v>
      </c>
      <c r="H5" s="19">
        <v>1</v>
      </c>
      <c r="I5" s="19">
        <v>1</v>
      </c>
      <c r="J5" s="19">
        <v>1</v>
      </c>
      <c r="K5" s="19"/>
      <c r="L5" s="15"/>
      <c r="N5" s="1" t="str">
        <f>Table14[[#This Row],[name]]</f>
        <v>Alain</v>
      </c>
      <c r="O5" s="3">
        <f>Table14[[#This Row],[day rate]]</f>
        <v>405</v>
      </c>
      <c r="P5" s="7">
        <f>IF(Table14[[#This Row],[Cq1]]=1,0,SUM(P$9*$O5))</f>
        <v>0</v>
      </c>
      <c r="Q5" s="7">
        <f>IF(Table14[[#This Row],[Cq2]]=1,0,SUM(Q$9*$O5))</f>
        <v>0</v>
      </c>
      <c r="R5" s="7">
        <f>IF(Table14[[#This Row],[Cq3]]=1,0,SUM(R$9*$O5))</f>
        <v>0</v>
      </c>
      <c r="S5" s="7">
        <f>IF(Table14[[#This Row],[Cq4]]=1,0,SUM(S$9*$O5))</f>
        <v>23490</v>
      </c>
      <c r="T5" s="2">
        <f t="shared" si="0"/>
        <v>23490</v>
      </c>
      <c r="U5" s="15"/>
    </row>
    <row r="6" spans="1:21" x14ac:dyDescent="0.25">
      <c r="A6" s="1" t="s">
        <v>4</v>
      </c>
      <c r="B6" s="3">
        <v>450</v>
      </c>
      <c r="C6" s="14">
        <v>56</v>
      </c>
      <c r="D6" s="14">
        <v>58</v>
      </c>
      <c r="E6" s="14"/>
      <c r="F6" s="14"/>
      <c r="G6" s="2">
        <f>SUM(C6:F6)*B6</f>
        <v>51300</v>
      </c>
      <c r="H6" s="20"/>
      <c r="I6" s="20"/>
      <c r="J6" s="20"/>
      <c r="K6" s="20"/>
      <c r="L6" s="15"/>
      <c r="N6" s="8" t="str">
        <f>Table14[[#This Row],[name]]</f>
        <v>Arnaud</v>
      </c>
      <c r="O6" s="3">
        <f>Table14[[#This Row],[day rate]]</f>
        <v>450</v>
      </c>
      <c r="P6" s="7">
        <f>IF(Table14[[#This Row],[Cq1]]=1,0,SUM(P$9*$O6))</f>
        <v>24750</v>
      </c>
      <c r="Q6" s="7">
        <f>IF(Table14[[#This Row],[Cq2]]=1,0,SUM(Q$9*$O6))</f>
        <v>23400</v>
      </c>
      <c r="R6" s="7">
        <f>IF(Table14[[#This Row],[Cq3]]=1,0,SUM(R$9*$O6))</f>
        <v>24750</v>
      </c>
      <c r="S6" s="7">
        <f>IF(Table14[[#This Row],[Cq4]]=1,0,SUM(S$9*$O6))</f>
        <v>26100</v>
      </c>
      <c r="T6" s="2">
        <f t="shared" si="0"/>
        <v>99000</v>
      </c>
      <c r="U6" s="15"/>
    </row>
    <row r="8" spans="1:21" ht="15.75" thickBot="1" x14ac:dyDescent="0.3">
      <c r="P8" s="10" t="s">
        <v>7</v>
      </c>
      <c r="Q8" s="10" t="s">
        <v>8</v>
      </c>
      <c r="R8" s="10" t="s">
        <v>9</v>
      </c>
      <c r="S8" s="10" t="s">
        <v>10</v>
      </c>
    </row>
    <row r="9" spans="1:21" ht="15.75" thickBot="1" x14ac:dyDescent="0.3">
      <c r="N9" s="5" t="s">
        <v>12</v>
      </c>
      <c r="O9" s="6"/>
      <c r="P9" s="11">
        <v>55</v>
      </c>
      <c r="Q9" s="11">
        <v>52</v>
      </c>
      <c r="R9" s="11">
        <v>55</v>
      </c>
      <c r="S9" s="12">
        <v>58</v>
      </c>
    </row>
    <row r="11" spans="1:21" x14ac:dyDescent="0.25">
      <c r="A11" s="1"/>
      <c r="B11" s="1"/>
      <c r="C11" s="1"/>
      <c r="D11" s="1"/>
      <c r="E11" s="1"/>
      <c r="F11" s="1"/>
      <c r="G11" s="1"/>
      <c r="H11" s="15" t="s">
        <v>14</v>
      </c>
      <c r="O11" t="s">
        <v>17</v>
      </c>
    </row>
    <row r="12" spans="1:21" x14ac:dyDescent="0.25">
      <c r="A12" s="1"/>
      <c r="B12" s="1"/>
      <c r="C12" s="1"/>
      <c r="D12" s="1"/>
      <c r="E12" s="1"/>
      <c r="F12" s="1"/>
      <c r="G12" s="1"/>
      <c r="H12" s="16"/>
    </row>
    <row r="13" spans="1:21" x14ac:dyDescent="0.25">
      <c r="A13" s="1"/>
      <c r="B13" s="1"/>
      <c r="C13" s="1"/>
      <c r="D13" s="1"/>
      <c r="E13" s="1"/>
      <c r="F13" s="1"/>
      <c r="G13" s="1"/>
      <c r="H13" s="16"/>
      <c r="O13" t="s">
        <v>18</v>
      </c>
    </row>
    <row r="14" spans="1:21" x14ac:dyDescent="0.25">
      <c r="A14" s="1"/>
      <c r="B14" s="1"/>
      <c r="C14" s="1"/>
      <c r="D14" s="1"/>
      <c r="E14" s="1"/>
      <c r="F14" s="1"/>
      <c r="G14" s="1"/>
      <c r="H14" s="16"/>
      <c r="O14" t="s">
        <v>19</v>
      </c>
    </row>
    <row r="15" spans="1:21" x14ac:dyDescent="0.25">
      <c r="A15" s="1"/>
      <c r="B15" s="1"/>
      <c r="C15" s="1"/>
      <c r="D15" s="1"/>
      <c r="E15" s="1"/>
      <c r="F15" s="1"/>
      <c r="G15" s="1"/>
      <c r="H15" s="16"/>
    </row>
    <row r="16" spans="1:21" x14ac:dyDescent="0.25">
      <c r="O16" t="s">
        <v>20</v>
      </c>
    </row>
    <row r="18" spans="1:15" x14ac:dyDescent="0.25">
      <c r="O18" t="s">
        <v>21</v>
      </c>
    </row>
    <row r="19" spans="1:15" x14ac:dyDescent="0.25">
      <c r="A19" t="s">
        <v>5</v>
      </c>
      <c r="B19" t="s">
        <v>6</v>
      </c>
      <c r="C19" s="10" t="s">
        <v>7</v>
      </c>
      <c r="D19" s="10" t="s">
        <v>8</v>
      </c>
      <c r="E19" s="10" t="s">
        <v>9</v>
      </c>
      <c r="F19" s="10" t="s">
        <v>10</v>
      </c>
    </row>
    <row r="20" spans="1:15" x14ac:dyDescent="0.25">
      <c r="A20" s="1" t="str">
        <f>A2</f>
        <v>Jean</v>
      </c>
      <c r="B20" s="3">
        <f>B2</f>
        <v>505</v>
      </c>
      <c r="C20" s="14">
        <f>IF(C2="",0,C2*$B2-P2)</f>
        <v>-2525</v>
      </c>
      <c r="D20" s="14">
        <f t="shared" ref="D20:F20" si="1">IF(D2="",0,D2*$B2-Q2)</f>
        <v>-505</v>
      </c>
      <c r="E20" s="14">
        <f t="shared" si="1"/>
        <v>0</v>
      </c>
      <c r="F20" s="14">
        <f t="shared" si="1"/>
        <v>0</v>
      </c>
      <c r="G20" s="4">
        <f>SUM(C20:F20)</f>
        <v>-3030</v>
      </c>
      <c r="H20" s="17" t="s">
        <v>15</v>
      </c>
      <c r="O20" t="s">
        <v>22</v>
      </c>
    </row>
    <row r="21" spans="1:15" x14ac:dyDescent="0.25">
      <c r="A21" s="1" t="str">
        <f t="shared" ref="A21:B21" si="2">A3</f>
        <v>Thomas</v>
      </c>
      <c r="B21" s="3">
        <f t="shared" si="2"/>
        <v>485</v>
      </c>
      <c r="C21" s="14">
        <f t="shared" ref="C21:C24" si="3">IF(C3="",0,C3*$B3-P3)</f>
        <v>485</v>
      </c>
      <c r="D21" s="14">
        <f t="shared" ref="D21:D24" si="4">IF(D3="",0,D3*$B3-Q3)</f>
        <v>2425</v>
      </c>
      <c r="E21" s="14">
        <f t="shared" ref="E21:E24" si="5">IF(E3="",0,E3*$B3-R3)</f>
        <v>0</v>
      </c>
      <c r="F21" s="14">
        <f t="shared" ref="F21:F24" si="6">IF(F3="",0,F3*$B3-S3)</f>
        <v>0</v>
      </c>
      <c r="G21" s="4">
        <f t="shared" ref="G21:G24" si="7">SUM(C21:F21)</f>
        <v>2910</v>
      </c>
      <c r="H21" s="17"/>
      <c r="O21" t="s">
        <v>23</v>
      </c>
    </row>
    <row r="22" spans="1:15" x14ac:dyDescent="0.25">
      <c r="A22" s="1" t="str">
        <f t="shared" ref="A22:B22" si="8">A4</f>
        <v>Roger</v>
      </c>
      <c r="B22" s="3">
        <f t="shared" si="8"/>
        <v>425</v>
      </c>
      <c r="C22" s="14">
        <f t="shared" si="3"/>
        <v>2125</v>
      </c>
      <c r="D22" s="14">
        <f t="shared" si="4"/>
        <v>-2975</v>
      </c>
      <c r="E22" s="14">
        <f t="shared" si="5"/>
        <v>0</v>
      </c>
      <c r="F22" s="14">
        <f t="shared" si="6"/>
        <v>0</v>
      </c>
      <c r="G22" s="4">
        <f t="shared" si="7"/>
        <v>-850</v>
      </c>
      <c r="H22" s="17"/>
    </row>
    <row r="23" spans="1:15" x14ac:dyDescent="0.25">
      <c r="A23" s="1" t="str">
        <f t="shared" ref="A23:B23" si="9">A5</f>
        <v>Alain</v>
      </c>
      <c r="B23" s="3">
        <f t="shared" si="9"/>
        <v>405</v>
      </c>
      <c r="C23" s="14">
        <f t="shared" si="3"/>
        <v>0</v>
      </c>
      <c r="D23" s="14">
        <f t="shared" si="4"/>
        <v>0</v>
      </c>
      <c r="E23" s="14">
        <f t="shared" si="5"/>
        <v>0</v>
      </c>
      <c r="F23" s="14">
        <f t="shared" si="6"/>
        <v>0</v>
      </c>
      <c r="G23" s="4">
        <f t="shared" si="7"/>
        <v>0</v>
      </c>
      <c r="H23" s="17"/>
      <c r="O23" t="s">
        <v>24</v>
      </c>
    </row>
    <row r="24" spans="1:15" x14ac:dyDescent="0.25">
      <c r="A24" s="1" t="str">
        <f t="shared" ref="A24:B24" si="10">A6</f>
        <v>Arnaud</v>
      </c>
      <c r="B24" s="3">
        <f t="shared" si="10"/>
        <v>450</v>
      </c>
      <c r="C24" s="14">
        <f t="shared" si="3"/>
        <v>450</v>
      </c>
      <c r="D24" s="14">
        <f t="shared" si="4"/>
        <v>2700</v>
      </c>
      <c r="E24" s="14">
        <f t="shared" si="5"/>
        <v>0</v>
      </c>
      <c r="F24" s="14">
        <f t="shared" si="6"/>
        <v>0</v>
      </c>
      <c r="G24" s="4">
        <f t="shared" si="7"/>
        <v>3150</v>
      </c>
      <c r="H24" s="17"/>
      <c r="O24" t="s">
        <v>25</v>
      </c>
    </row>
    <row r="25" spans="1:15" x14ac:dyDescent="0.25">
      <c r="G25" s="4">
        <f>SUM(G20:G24)</f>
        <v>2180</v>
      </c>
      <c r="H25" s="17"/>
    </row>
    <row r="26" spans="1:15" x14ac:dyDescent="0.25">
      <c r="O26" t="s">
        <v>26</v>
      </c>
    </row>
    <row r="27" spans="1:15" x14ac:dyDescent="0.25">
      <c r="C27" s="13"/>
    </row>
  </sheetData>
  <mergeCells count="4">
    <mergeCell ref="L1:L6"/>
    <mergeCell ref="U1:U6"/>
    <mergeCell ref="H11:H15"/>
    <mergeCell ref="H20:H25"/>
  </mergeCells>
  <phoneticPr fontId="1" type="noConversion"/>
  <conditionalFormatting sqref="G20:G25">
    <cfRule type="expression" dxfId="11" priority="3">
      <formula>G11=1</formula>
    </cfRule>
  </conditionalFormatting>
  <conditionalFormatting sqref="C2:F6">
    <cfRule type="expression" dxfId="9" priority="5">
      <formula>H2=1</formula>
    </cfRule>
  </conditionalFormatting>
  <conditionalFormatting sqref="C20:F24">
    <cfRule type="expression" dxfId="0" priority="7">
      <formula>H2=1</formula>
    </cfRule>
  </conditionalFormatting>
  <conditionalFormatting sqref="P2:S6">
    <cfRule type="expression" dxfId="8" priority="8">
      <formula>H2=1</formula>
    </cfRule>
  </conditionalFormatting>
  <pageMargins left="0.7" right="0.7" top="0.75" bottom="0.75" header="0.3" footer="0.3"/>
  <pageSetup paperSize="9" orientation="portrait"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Sheet1</vt:lpstr>
      <vt:lpstr>Sheet1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Lionel Fontaine</dc:creator>
  <cp:lastModifiedBy>A S</cp:lastModifiedBy>
  <dcterms:created xsi:type="dcterms:W3CDTF">2022-12-28T20:01:48Z</dcterms:created>
  <dcterms:modified xsi:type="dcterms:W3CDTF">2022-12-29T12:42:18Z</dcterms:modified>
</cp:coreProperties>
</file>