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5CF1FC43-10B2-4BC5-8875-F44AB77C273F}" xr6:coauthVersionLast="47" xr6:coauthVersionMax="47" xr10:uidLastSave="{00000000-0000-0000-0000-000000000000}"/>
  <bookViews>
    <workbookView xWindow="1860" yWindow="1860" windowWidth="21750" windowHeight="11490" activeTab="2" xr2:uid="{00000000-000D-0000-FFFF-FFFF00000000}"/>
  </bookViews>
  <sheets>
    <sheet name="Calendrier" sheetId="2" r:id="rId1"/>
    <sheet name="Base JF" sheetId="3" r:id="rId2"/>
    <sheet name="Choix" sheetId="4" r:id="rId3"/>
  </sheets>
  <definedNames>
    <definedName name="Feries">'Base JF'!$D$2:$D$12</definedName>
    <definedName name="Paques">'Base JF'!$F$2:$H$42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4" l="1" a="1"/>
  <c r="F4" i="4" s="1"/>
  <c r="E4" i="2" a="1"/>
  <c r="E4" i="2" s="1"/>
  <c r="B5" i="2"/>
  <c r="E1" i="2" s="1"/>
  <c r="E2" i="2" s="1"/>
  <c r="E5" i="2" s="1" a="1"/>
  <c r="E5" i="2" s="1"/>
  <c r="E6" i="2" l="1" a="1"/>
  <c r="E6" i="2" s="1"/>
  <c r="F2" i="2"/>
  <c r="A2" i="3"/>
  <c r="D3" i="3" s="1"/>
  <c r="G2" i="2" l="1"/>
  <c r="D2" i="3"/>
  <c r="D12" i="3"/>
  <c r="D4" i="3"/>
  <c r="D11" i="3"/>
  <c r="D10" i="3"/>
  <c r="D9" i="3"/>
  <c r="D8" i="3"/>
  <c r="D5" i="3"/>
  <c r="G5" i="2" l="1" a="1"/>
  <c r="G5" i="2" s="1"/>
  <c r="E8" i="4"/>
  <c r="E9" i="2" a="1"/>
  <c r="E9" i="2" s="1"/>
  <c r="E3" i="2" a="1"/>
  <c r="E3" i="2" s="1"/>
  <c r="H2" i="2"/>
  <c r="D7" i="3"/>
  <c r="E7" i="4" s="1"/>
  <c r="D6" i="3"/>
  <c r="E11" i="4" s="1"/>
  <c r="E5" i="4" l="1"/>
  <c r="E9" i="4"/>
  <c r="E12" i="4"/>
  <c r="E4" i="4"/>
  <c r="E6" i="4"/>
  <c r="F6" i="2" a="1"/>
  <c r="F6" i="2" s="1"/>
  <c r="F4" i="2" a="1"/>
  <c r="F4" i="2" s="1"/>
  <c r="F3" i="2" a="1"/>
  <c r="F3" i="2" s="1"/>
  <c r="F5" i="2" a="1"/>
  <c r="F5" i="2" s="1"/>
  <c r="E10" i="4"/>
  <c r="G3" i="2" a="1"/>
  <c r="G3" i="2" s="1"/>
  <c r="G4" i="2" a="1"/>
  <c r="G4" i="2" s="1"/>
  <c r="H6" i="2" a="1"/>
  <c r="H6" i="2" s="1"/>
  <c r="H4" i="2" a="1"/>
  <c r="H4" i="2" s="1"/>
  <c r="H3" i="2" a="1"/>
  <c r="H3" i="2" s="1"/>
  <c r="H5" i="2" a="1"/>
  <c r="H5" i="2" s="1"/>
  <c r="G6" i="2" a="1"/>
  <c r="G6" i="2" s="1"/>
  <c r="I2" i="2"/>
  <c r="I6" i="2" l="1" a="1"/>
  <c r="I6" i="2" s="1"/>
  <c r="I4" i="2" a="1"/>
  <c r="I4" i="2" s="1"/>
  <c r="I5" i="2" a="1"/>
  <c r="I5" i="2" s="1"/>
  <c r="I3" i="2" a="1"/>
  <c r="I3" i="2" s="1"/>
  <c r="H4" i="4" a="1"/>
  <c r="H4" i="4" s="1"/>
  <c r="H11" i="4" a="1"/>
  <c r="H11" i="4" s="1"/>
  <c r="H10" i="4" a="1"/>
  <c r="H10" i="4" s="1"/>
  <c r="H6" i="4" a="1"/>
  <c r="H6" i="4" s="1"/>
  <c r="H9" i="4" a="1"/>
  <c r="H9" i="4" s="1"/>
  <c r="H8" i="4" a="1"/>
  <c r="H8" i="4" s="1"/>
  <c r="H5" i="4" a="1"/>
  <c r="H5" i="4" s="1"/>
  <c r="H7" i="4" a="1"/>
  <c r="H7" i="4" s="1"/>
  <c r="J2" i="2"/>
  <c r="J3" i="2" l="1" a="1"/>
  <c r="J3" i="2" s="1"/>
  <c r="J6" i="2" a="1"/>
  <c r="J6" i="2" s="1"/>
  <c r="J4" i="2" a="1"/>
  <c r="J4" i="2" s="1"/>
  <c r="J5" i="2" a="1"/>
  <c r="J5" i="2" s="1"/>
  <c r="K2" i="2"/>
  <c r="K6" i="2" l="1" a="1"/>
  <c r="K6" i="2" s="1"/>
  <c r="K4" i="2" a="1"/>
  <c r="K4" i="2" s="1"/>
  <c r="K3" i="2" a="1"/>
  <c r="K3" i="2" s="1"/>
  <c r="K5" i="2" a="1"/>
  <c r="K5" i="2" s="1"/>
  <c r="L2" i="2"/>
  <c r="L6" i="2" l="1" a="1"/>
  <c r="L6" i="2" s="1"/>
  <c r="L4" i="2" a="1"/>
  <c r="L4" i="2" s="1"/>
  <c r="L3" i="2" a="1"/>
  <c r="L3" i="2" s="1"/>
  <c r="L5" i="2" a="1"/>
  <c r="L5" i="2" s="1"/>
  <c r="M2" i="2"/>
  <c r="M6" i="2" l="1" a="1"/>
  <c r="M6" i="2" s="1"/>
  <c r="M4" i="2" a="1"/>
  <c r="M4" i="2" s="1"/>
  <c r="M5" i="2" a="1"/>
  <c r="M5" i="2" s="1"/>
  <c r="M3" i="2" a="1"/>
  <c r="M3" i="2" s="1"/>
  <c r="N2" i="2"/>
  <c r="N5" i="2" l="1" a="1"/>
  <c r="N5" i="2" s="1"/>
  <c r="N3" i="2" a="1"/>
  <c r="N3" i="2" s="1"/>
  <c r="N6" i="2" a="1"/>
  <c r="N6" i="2" s="1"/>
  <c r="N4" i="2" a="1"/>
  <c r="N4" i="2" s="1"/>
  <c r="O2" i="2"/>
  <c r="O5" i="2" l="1" a="1"/>
  <c r="O5" i="2" s="1"/>
  <c r="O3" i="2" a="1"/>
  <c r="O3" i="2" s="1"/>
  <c r="O6" i="2" a="1"/>
  <c r="O6" i="2" s="1"/>
  <c r="O4" i="2" a="1"/>
  <c r="O4" i="2" s="1"/>
  <c r="P2" i="2"/>
  <c r="P5" i="2" l="1" a="1"/>
  <c r="P5" i="2" s="1"/>
  <c r="P3" i="2" a="1"/>
  <c r="P3" i="2" s="1"/>
  <c r="P6" i="2" a="1"/>
  <c r="P6" i="2" s="1"/>
  <c r="P4" i="2" a="1"/>
  <c r="P4" i="2" s="1"/>
  <c r="Q2" i="2"/>
  <c r="Q5" i="2" l="1" a="1"/>
  <c r="Q5" i="2" s="1"/>
  <c r="Q6" i="2" a="1"/>
  <c r="Q6" i="2" s="1"/>
  <c r="Q4" i="2" a="1"/>
  <c r="Q4" i="2" s="1"/>
  <c r="Q3" i="2" a="1"/>
  <c r="Q3" i="2" s="1"/>
  <c r="R2" i="2"/>
  <c r="R5" i="2" l="1" a="1"/>
  <c r="R5" i="2" s="1"/>
  <c r="R3" i="2" a="1"/>
  <c r="R3" i="2" s="1"/>
  <c r="R6" i="2" a="1"/>
  <c r="R6" i="2" s="1"/>
  <c r="R4" i="2" a="1"/>
  <c r="R4" i="2" s="1"/>
  <c r="S2" i="2"/>
  <c r="S5" i="2" l="1" a="1"/>
  <c r="S5" i="2" s="1"/>
  <c r="S3" i="2" a="1"/>
  <c r="S3" i="2" s="1"/>
  <c r="S6" i="2" a="1"/>
  <c r="S6" i="2" s="1"/>
  <c r="S4" i="2" a="1"/>
  <c r="S4" i="2" s="1"/>
  <c r="T2" i="2"/>
  <c r="T6" i="2" l="1" a="1"/>
  <c r="T6" i="2" s="1"/>
  <c r="T4" i="2" a="1"/>
  <c r="T4" i="2" s="1"/>
  <c r="T5" i="2" a="1"/>
  <c r="T5" i="2" s="1"/>
  <c r="T3" i="2" a="1"/>
  <c r="T3" i="2" s="1"/>
  <c r="U2" i="2"/>
  <c r="U6" i="2" l="1" a="1"/>
  <c r="U6" i="2" s="1"/>
  <c r="U4" i="2" a="1"/>
  <c r="U4" i="2" s="1"/>
  <c r="U5" i="2" a="1"/>
  <c r="U5" i="2" s="1"/>
  <c r="U3" i="2" a="1"/>
  <c r="U3" i="2" s="1"/>
  <c r="V2" i="2"/>
  <c r="V6" i="2" l="1" a="1"/>
  <c r="V6" i="2" s="1"/>
  <c r="V4" i="2" a="1"/>
  <c r="V4" i="2" s="1"/>
  <c r="V5" i="2" a="1"/>
  <c r="V5" i="2" s="1"/>
  <c r="V3" i="2" a="1"/>
  <c r="V3" i="2" s="1"/>
  <c r="W2" i="2"/>
  <c r="W6" i="2" l="1" a="1"/>
  <c r="W6" i="2" s="1"/>
  <c r="W4" i="2" a="1"/>
  <c r="W4" i="2" s="1"/>
  <c r="W5" i="2" a="1"/>
  <c r="W5" i="2" s="1"/>
  <c r="W3" i="2" a="1"/>
  <c r="W3" i="2" s="1"/>
  <c r="X2" i="2"/>
  <c r="X6" i="2" l="1" a="1"/>
  <c r="X6" i="2" s="1"/>
  <c r="X4" i="2" a="1"/>
  <c r="X4" i="2" s="1"/>
  <c r="X5" i="2" a="1"/>
  <c r="X5" i="2" s="1"/>
  <c r="X3" i="2" a="1"/>
  <c r="X3" i="2" s="1"/>
  <c r="Y2" i="2"/>
  <c r="Y6" i="2" l="1" a="1"/>
  <c r="Y6" i="2" s="1"/>
  <c r="Y4" i="2" a="1"/>
  <c r="Y4" i="2" s="1"/>
  <c r="Y5" i="2" a="1"/>
  <c r="Y5" i="2" s="1"/>
  <c r="Y3" i="2" a="1"/>
  <c r="Y3" i="2" s="1"/>
  <c r="Z2" i="2"/>
  <c r="Z5" i="2" l="1" a="1"/>
  <c r="Z5" i="2" s="1"/>
  <c r="Z3" i="2" a="1"/>
  <c r="Z3" i="2" s="1"/>
  <c r="Z6" i="2" a="1"/>
  <c r="Z6" i="2" s="1"/>
  <c r="Z4" i="2" a="1"/>
  <c r="Z4" i="2" s="1"/>
  <c r="AA2" i="2"/>
  <c r="AA5" i="2" l="1" a="1"/>
  <c r="AA5" i="2" s="1"/>
  <c r="AA3" i="2" a="1"/>
  <c r="AA3" i="2" s="1"/>
  <c r="AA6" i="2" a="1"/>
  <c r="AA6" i="2" s="1"/>
  <c r="AA4" i="2" a="1"/>
  <c r="AA4" i="2" s="1"/>
  <c r="AB2" i="2"/>
  <c r="AB5" i="2" l="1" a="1"/>
  <c r="AB5" i="2" s="1"/>
  <c r="AB3" i="2" a="1"/>
  <c r="AB3" i="2" s="1"/>
  <c r="AB6" i="2" a="1"/>
  <c r="AB6" i="2" s="1"/>
  <c r="AB4" i="2" a="1"/>
  <c r="AB4" i="2" s="1"/>
  <c r="AC2" i="2"/>
  <c r="AC5" i="2" l="1" a="1"/>
  <c r="AC5" i="2" s="1"/>
  <c r="AC3" i="2" a="1"/>
  <c r="AC3" i="2" s="1"/>
  <c r="AC6" i="2" a="1"/>
  <c r="AC6" i="2" s="1"/>
  <c r="AC4" i="2" a="1"/>
  <c r="AC4" i="2" s="1"/>
  <c r="AD2" i="2"/>
  <c r="AD5" i="2" l="1" a="1"/>
  <c r="AD5" i="2" s="1"/>
  <c r="AD3" i="2" a="1"/>
  <c r="AD3" i="2" s="1"/>
  <c r="AD6" i="2" a="1"/>
  <c r="AD6" i="2" s="1"/>
  <c r="AD4" i="2" a="1"/>
  <c r="AD4" i="2" s="1"/>
  <c r="AE2" i="2"/>
  <c r="AE5" i="2" l="1" a="1"/>
  <c r="AE5" i="2" s="1"/>
  <c r="AE3" i="2" a="1"/>
  <c r="AE3" i="2" s="1"/>
  <c r="AE6" i="2" a="1"/>
  <c r="AE6" i="2" s="1"/>
  <c r="AE4" i="2" a="1"/>
  <c r="AE4" i="2" s="1"/>
  <c r="AF2" i="2"/>
  <c r="AF6" i="2" l="1" a="1"/>
  <c r="AF6" i="2" s="1"/>
  <c r="AF4" i="2" a="1"/>
  <c r="AF4" i="2" s="1"/>
  <c r="AF5" i="2" a="1"/>
  <c r="AF5" i="2" s="1"/>
  <c r="AF3" i="2" a="1"/>
  <c r="AF3" i="2" s="1"/>
  <c r="AG2" i="2"/>
  <c r="AG6" i="2" l="1" a="1"/>
  <c r="AG6" i="2" s="1"/>
  <c r="AG4" i="2" a="1"/>
  <c r="AG4" i="2" s="1"/>
  <c r="AG5" i="2" a="1"/>
  <c r="AG5" i="2" s="1"/>
  <c r="AG3" i="2" a="1"/>
  <c r="AG3" i="2" s="1"/>
  <c r="AH2" i="2"/>
  <c r="AH6" i="2" l="1" a="1"/>
  <c r="AH6" i="2" s="1"/>
  <c r="AH4" i="2" a="1"/>
  <c r="AH4" i="2" s="1"/>
  <c r="AH5" i="2" a="1"/>
  <c r="AH5" i="2" s="1"/>
  <c r="AH3" i="2" a="1"/>
  <c r="AH3" i="2" s="1"/>
  <c r="AI2" i="2"/>
  <c r="AI6" i="2" l="1" a="1"/>
  <c r="AI6" i="2" s="1"/>
  <c r="AI4" i="2" a="1"/>
  <c r="AI4" i="2" s="1"/>
  <c r="AI5" i="2" a="1"/>
  <c r="AI5" i="2" s="1"/>
  <c r="AI3" i="2" a="1"/>
  <c r="AI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<sst xmlns="http://schemas.openxmlformats.org/spreadsheetml/2006/main" count="58" uniqueCount="36">
  <si>
    <t>combo</t>
  </si>
  <si>
    <t>mois</t>
  </si>
  <si>
    <t>années</t>
  </si>
  <si>
    <t>Année</t>
  </si>
  <si>
    <t>Fêtes</t>
  </si>
  <si>
    <t>Féries</t>
  </si>
  <si>
    <t>Jour</t>
  </si>
  <si>
    <t>Mois</t>
  </si>
  <si>
    <t>1er Janvier</t>
  </si>
  <si>
    <t>Lundi de Pâques</t>
  </si>
  <si>
    <t>1er Mai</t>
  </si>
  <si>
    <t>Jeudi Ascension</t>
  </si>
  <si>
    <t>Lundi Pentecote</t>
  </si>
  <si>
    <t>Fête Nationale</t>
  </si>
  <si>
    <t>Assomption</t>
  </si>
  <si>
    <t>Toussaint</t>
  </si>
  <si>
    <t>Armistice</t>
  </si>
  <si>
    <t>Noël</t>
  </si>
  <si>
    <t>CP</t>
  </si>
  <si>
    <t>RTT</t>
  </si>
  <si>
    <t>Employé 3</t>
  </si>
  <si>
    <t>Employé 4</t>
  </si>
  <si>
    <t>MALADIE</t>
  </si>
  <si>
    <t>Employés</t>
  </si>
  <si>
    <t>Du</t>
  </si>
  <si>
    <t>Au</t>
  </si>
  <si>
    <t>Motif</t>
  </si>
  <si>
    <t>Employé 1</t>
  </si>
  <si>
    <t>Employé 2</t>
  </si>
  <si>
    <t>RF</t>
  </si>
  <si>
    <t>Maladie</t>
  </si>
  <si>
    <t>Récup</t>
  </si>
  <si>
    <t xml:space="preserve">Employé </t>
  </si>
  <si>
    <t>=NB.JOURS.OUVRES(Tableau2[@Du];Tableau2[@Au];Feries)</t>
  </si>
  <si>
    <t>=TRIER(UNIQUE(ASSEMB.H(A4:A12;D4:D12));1)</t>
  </si>
  <si>
    <t>=SOMMEPROD(($A$4:$A$12=$F4)*($D$4:$D$12=$G4)*$E$4:$E$12)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</si>
</sst>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mmmm\ yyyy"/>
  </numFmts>
  <fonts count="4" x14ac:knownFonts="1">
    <font>
      <sz val="11"/>
      <color theme="1"/>
      <name val="Calibri"/>
      <family val="2"/>
      <scheme val="minor"/>
    </font>
    <font>
      <b/>
      <sz val="22"/>
      <color theme="1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3" xfId="0" applyFill="1" applyBorder="1"/>
    <xf numFmtId="0" fontId="0" fillId="0" borderId="3" xfId="0" applyBorder="1"/>
    <xf numFmtId="14" fontId="0" fillId="2" borderId="4" xfId="0" applyNumberFormat="1" applyFill="1" applyBorder="1"/>
    <xf numFmtId="0" fontId="0" fillId="2" borderId="5" xfId="0" applyFill="1" applyBorder="1" applyAlignment="1">
      <alignment horizontal="center"/>
    </xf>
    <xf numFmtId="14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quotePrefix="1" applyNumberFormat="1"/>
    <xf numFmtId="0" fontId="3" fillId="0" borderId="0" xfId="0" applyFont="1"/>
    <xf numFmtId="0" fontId="3" fillId="0" borderId="0" xfId="0" quotePrefix="1" applyFont="1"/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  <border>
        <left/>
        <right/>
        <top/>
        <bottom/>
      </border>
    </dxf>
    <dxf>
      <alignment horizontal="center" textRotation="0" wrapText="0" indent="0" justifyLastLine="0" shrinkToFit="0" readingOrder="0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6" fmlaLink="$B$3" fmlaRange="'Base JF'!$F$2:$F$42" noThreeD="1" sel="24" val="22"/>
</file>

<file path=xl/ctrlProps/ctrlProp2.xml><?xml version="1.0" encoding="utf-8"?>
<formControlPr xmlns="http://schemas.microsoft.com/office/spreadsheetml/2009/9/main" objectType="Spin" dx="26" fmlaLink="$B$4" max="12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0</xdr:row>
          <xdr:rowOff>114300</xdr:rowOff>
        </xdr:from>
        <xdr:to>
          <xdr:col>3</xdr:col>
          <xdr:colOff>666750</xdr:colOff>
          <xdr:row>0</xdr:row>
          <xdr:rowOff>314325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0</xdr:row>
          <xdr:rowOff>66675</xdr:rowOff>
        </xdr:from>
        <xdr:to>
          <xdr:col>3</xdr:col>
          <xdr:colOff>9525</xdr:colOff>
          <xdr:row>3</xdr:row>
          <xdr:rowOff>247650</xdr:rowOff>
        </xdr:to>
        <xdr:sp macro="" textlink="">
          <xdr:nvSpPr>
            <xdr:cNvPr id="2051" name="Spinner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A55113-42FF-48D8-9D7A-078F6BB7DA98}" name="Tableau2" displayName="Tableau2" ref="A1:D1048576" totalsRowShown="0">
  <autoFilter ref="A1:D1048576" xr:uid="{71A55113-42FF-48D8-9D7A-078F6BB7DA98}"/>
  <tableColumns count="4">
    <tableColumn id="1" xr3:uid="{ED3CD587-0A47-418B-9A20-FFF8E35F7902}" name="Employés"/>
    <tableColumn id="2" xr3:uid="{1E6D9912-1396-48FE-B00B-2DA49B2BD990}" name="Du" dataDxfId="5"/>
    <tableColumn id="3" xr3:uid="{91669E22-4724-4F92-B6FD-F66ABAFAED3E}" name="Au" dataDxfId="4"/>
    <tableColumn id="4" xr3:uid="{C583F7E8-B422-4F79-B6FB-66544FFA7600}" name="Motif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1"/>
  <sheetViews>
    <sheetView showGridLines="0" showZeros="0" topLeftCell="C1" workbookViewId="0">
      <selection activeCell="Q9" sqref="Q9"/>
    </sheetView>
  </sheetViews>
  <sheetFormatPr baseColWidth="10" defaultRowHeight="15" x14ac:dyDescent="0.25"/>
  <cols>
    <col min="1" max="1" width="0" hidden="1" customWidth="1"/>
    <col min="2" max="2" width="5.7109375" hidden="1" customWidth="1"/>
    <col min="3" max="3" width="5.7109375" customWidth="1"/>
    <col min="4" max="7" width="11.5703125" customWidth="1"/>
    <col min="8" max="35" width="7.7109375" customWidth="1"/>
  </cols>
  <sheetData>
    <row r="1" spans="1:35" ht="27.75" x14ac:dyDescent="0.4">
      <c r="E1" s="20">
        <f>DATE(B5,B4,1)</f>
        <v>44927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x14ac:dyDescent="0.25">
      <c r="E2" s="7">
        <f>E1</f>
        <v>44927</v>
      </c>
      <c r="F2" s="7">
        <f>E2+1</f>
        <v>44928</v>
      </c>
      <c r="G2" s="7">
        <f t="shared" ref="G2:AF2" si="0">F2+1</f>
        <v>44929</v>
      </c>
      <c r="H2" s="7">
        <f t="shared" si="0"/>
        <v>44930</v>
      </c>
      <c r="I2" s="7">
        <f t="shared" si="0"/>
        <v>44931</v>
      </c>
      <c r="J2" s="7">
        <f t="shared" si="0"/>
        <v>44932</v>
      </c>
      <c r="K2" s="7">
        <f t="shared" si="0"/>
        <v>44933</v>
      </c>
      <c r="L2" s="7">
        <f t="shared" si="0"/>
        <v>44934</v>
      </c>
      <c r="M2" s="7">
        <f t="shared" si="0"/>
        <v>44935</v>
      </c>
      <c r="N2" s="7">
        <f t="shared" si="0"/>
        <v>44936</v>
      </c>
      <c r="O2" s="7">
        <f t="shared" si="0"/>
        <v>44937</v>
      </c>
      <c r="P2" s="7">
        <f t="shared" si="0"/>
        <v>44938</v>
      </c>
      <c r="Q2" s="7">
        <f t="shared" si="0"/>
        <v>44939</v>
      </c>
      <c r="R2" s="7">
        <f t="shared" si="0"/>
        <v>44940</v>
      </c>
      <c r="S2" s="7">
        <f t="shared" si="0"/>
        <v>44941</v>
      </c>
      <c r="T2" s="7">
        <f t="shared" si="0"/>
        <v>44942</v>
      </c>
      <c r="U2" s="7">
        <f t="shared" si="0"/>
        <v>44943</v>
      </c>
      <c r="V2" s="7">
        <f t="shared" si="0"/>
        <v>44944</v>
      </c>
      <c r="W2" s="7">
        <f t="shared" si="0"/>
        <v>44945</v>
      </c>
      <c r="X2" s="7">
        <f t="shared" si="0"/>
        <v>44946</v>
      </c>
      <c r="Y2" s="7">
        <f t="shared" si="0"/>
        <v>44947</v>
      </c>
      <c r="Z2" s="7">
        <f t="shared" si="0"/>
        <v>44948</v>
      </c>
      <c r="AA2" s="7">
        <f t="shared" si="0"/>
        <v>44949</v>
      </c>
      <c r="AB2" s="7">
        <f t="shared" si="0"/>
        <v>44950</v>
      </c>
      <c r="AC2" s="7">
        <f t="shared" si="0"/>
        <v>44951</v>
      </c>
      <c r="AD2" s="7">
        <f t="shared" si="0"/>
        <v>44952</v>
      </c>
      <c r="AE2" s="7">
        <f t="shared" si="0"/>
        <v>44953</v>
      </c>
      <c r="AF2" s="7">
        <f t="shared" si="0"/>
        <v>44954</v>
      </c>
      <c r="AG2" s="7">
        <f>IF(AF2="","",IF(AF2+1&gt;EOMONTH($E$2,0),"",AF2+1))</f>
        <v>44955</v>
      </c>
      <c r="AH2" s="7">
        <f t="shared" ref="AH2:AI2" si="1">IF(AG2="","",IF(AG2+1&gt;EOMONTH($E$2,0),"",AG2+1))</f>
        <v>44956</v>
      </c>
      <c r="AI2" s="7">
        <f t="shared" si="1"/>
        <v>44957</v>
      </c>
    </row>
    <row r="3" spans="1:35" ht="28.9" customHeight="1" x14ac:dyDescent="0.25">
      <c r="A3" t="s">
        <v>0</v>
      </c>
      <c r="B3">
        <v>24</v>
      </c>
      <c r="D3" s="6" t="s">
        <v>27</v>
      </c>
      <c r="E3" s="9" t="str" cm="1">
        <f t="array" ref="E3">IFERROR(_xlfn._xlws.FILTER(Choix!$D$4:$D$12,(Choix!$A$4:$A$12=Calendrier!$D3)*(Choix!$B$4:$B$12&lt;=Calendrier!E$2)*(Choix!$C$4:$C$12&gt;=Calendrier!E$2)*ISNA(MATCH(E$2,Feries,0))),"")</f>
        <v/>
      </c>
      <c r="F3" s="9" t="str" cm="1">
        <f t="array" ref="F3">IFERROR(_xlfn._xlws.FILTER(Choix!$D$4:$D$12,(Choix!$A$4:$A$12=Calendrier!$D3)*(Choix!$B$4:$B$12&lt;=Calendrier!F$2)*(Choix!$C$4:$C$12&gt;=Calendrier!F$2)*ISNA(MATCH(F$2,Feries,0))),"")</f>
        <v>CP</v>
      </c>
      <c r="G3" s="9" t="str" cm="1">
        <f t="array" ref="G3">IFERROR(_xlfn._xlws.FILTER(Choix!$D$4:$D$12,(Choix!$A$4:$A$12=Calendrier!$D3)*(Choix!$B$4:$B$12&lt;=Calendrier!G$2)*(Choix!$C$4:$C$12&gt;=Calendrier!G$2)*ISNA(MATCH(G$2,Feries,0))),"")</f>
        <v>CP</v>
      </c>
      <c r="H3" s="9" t="str" cm="1">
        <f t="array" ref="H3">IFERROR(_xlfn._xlws.FILTER(Choix!$D$4:$D$12,(Choix!$A$4:$A$12=Calendrier!$D3)*(Choix!$B$4:$B$12&lt;=Calendrier!H$2)*(Choix!$C$4:$C$12&gt;=Calendrier!H$2)*ISNA(MATCH(H$2,Feries,0))),"")</f>
        <v>CP</v>
      </c>
      <c r="I3" s="9" t="str" cm="1">
        <f t="array" ref="I3">IFERROR(_xlfn._xlws.FILTER(Choix!$D$4:$D$12,(Choix!$A$4:$A$12=Calendrier!$D3)*(Choix!$B$4:$B$12&lt;=Calendrier!I$2)*(Choix!$C$4:$C$12&gt;=Calendrier!I$2)*ISNA(MATCH(I$2,Feries,0))),"")</f>
        <v>CP</v>
      </c>
      <c r="J3" s="9" t="str" cm="1">
        <f t="array" ref="J3">IFERROR(_xlfn._xlws.FILTER(Choix!$D$4:$D$12,(Choix!$A$4:$A$12=Calendrier!$D3)*(Choix!$B$4:$B$12&lt;=Calendrier!J$2)*(Choix!$C$4:$C$12&gt;=Calendrier!J$2)*ISNA(MATCH(J$2,Feries,0))),"")</f>
        <v>CP</v>
      </c>
      <c r="K3" s="9" t="str" cm="1">
        <f t="array" ref="K3">IFERROR(_xlfn._xlws.FILTER(Choix!$D$4:$D$12,(Choix!$A$4:$A$12=Calendrier!$D3)*(Choix!$B$4:$B$12&lt;=Calendrier!K$2)*(Choix!$C$4:$C$12&gt;=Calendrier!K$2)*ISNA(MATCH(K$2,Feries,0))),"")</f>
        <v/>
      </c>
      <c r="L3" s="9" t="str" cm="1">
        <f t="array" ref="L3">IFERROR(_xlfn._xlws.FILTER(Choix!$D$4:$D$12,(Choix!$A$4:$A$12=Calendrier!$D3)*(Choix!$B$4:$B$12&lt;=Calendrier!L$2)*(Choix!$C$4:$C$12&gt;=Calendrier!L$2)*ISNA(MATCH(L$2,Feries,0))),"")</f>
        <v/>
      </c>
      <c r="M3" s="9" t="str" cm="1">
        <f t="array" ref="M3">IFERROR(_xlfn._xlws.FILTER(Choix!$D$4:$D$12,(Choix!$A$4:$A$12=Calendrier!$D3)*(Choix!$B$4:$B$12&lt;=Calendrier!M$2)*(Choix!$C$4:$C$12&gt;=Calendrier!M$2)*ISNA(MATCH(M$2,Feries,0))),"")</f>
        <v/>
      </c>
      <c r="N3" s="9" t="str" cm="1">
        <f t="array" ref="N3">IFERROR(_xlfn._xlws.FILTER(Choix!$D$4:$D$12,(Choix!$A$4:$A$12=Calendrier!$D3)*(Choix!$B$4:$B$12&lt;=Calendrier!N$2)*(Choix!$C$4:$C$12&gt;=Calendrier!N$2)*ISNA(MATCH(N$2,Feries,0))),"")</f>
        <v/>
      </c>
      <c r="O3" s="9" t="str" cm="1">
        <f t="array" ref="O3">IFERROR(_xlfn._xlws.FILTER(Choix!$D$4:$D$12,(Choix!$A$4:$A$12=Calendrier!$D3)*(Choix!$B$4:$B$12&lt;=Calendrier!O$2)*(Choix!$C$4:$C$12&gt;=Calendrier!O$2)*ISNA(MATCH(O$2,Feries,0))),"")</f>
        <v/>
      </c>
      <c r="P3" s="9" t="str" cm="1">
        <f t="array" ref="P3">IFERROR(_xlfn._xlws.FILTER(Choix!$D$4:$D$12,(Choix!$A$4:$A$12=Calendrier!$D3)*(Choix!$B$4:$B$12&lt;=Calendrier!P$2)*(Choix!$C$4:$C$12&gt;=Calendrier!P$2)*ISNA(MATCH(P$2,Feries,0))),"")</f>
        <v/>
      </c>
      <c r="Q3" s="9" t="str" cm="1">
        <f t="array" ref="Q3">IFERROR(_xlfn._xlws.FILTER(Choix!$D$4:$D$12,(Choix!$A$4:$A$12=Calendrier!$D3)*(Choix!$B$4:$B$12&lt;=Calendrier!Q$2)*(Choix!$C$4:$C$12&gt;=Calendrier!Q$2)*ISNA(MATCH(Q$2,Feries,0))),"")</f>
        <v/>
      </c>
      <c r="R3" s="9" t="str" cm="1">
        <f t="array" ref="R3">IFERROR(_xlfn._xlws.FILTER(Choix!$D$4:$D$12,(Choix!$A$4:$A$12=Calendrier!$D3)*(Choix!$B$4:$B$12&lt;=Calendrier!R$2)*(Choix!$C$4:$C$12&gt;=Calendrier!R$2)*ISNA(MATCH(R$2,Feries,0))),"")</f>
        <v/>
      </c>
      <c r="S3" s="9" t="str" cm="1">
        <f t="array" ref="S3">IFERROR(_xlfn._xlws.FILTER(Choix!$D$4:$D$12,(Choix!$A$4:$A$12=Calendrier!$D3)*(Choix!$B$4:$B$12&lt;=Calendrier!S$2)*(Choix!$C$4:$C$12&gt;=Calendrier!S$2)*ISNA(MATCH(S$2,Feries,0))),"")</f>
        <v/>
      </c>
      <c r="T3" s="9" t="str" cm="1">
        <f t="array" ref="T3">IFERROR(_xlfn._xlws.FILTER(Choix!$D$4:$D$12,(Choix!$A$4:$A$12=Calendrier!$D3)*(Choix!$B$4:$B$12&lt;=Calendrier!T$2)*(Choix!$C$4:$C$12&gt;=Calendrier!T$2)*ISNA(MATCH(T$2,Feries,0))),"")</f>
        <v/>
      </c>
      <c r="U3" s="9" t="str" cm="1">
        <f t="array" ref="U3">IFERROR(_xlfn._xlws.FILTER(Choix!$D$4:$D$12,(Choix!$A$4:$A$12=Calendrier!$D3)*(Choix!$B$4:$B$12&lt;=Calendrier!U$2)*(Choix!$C$4:$C$12&gt;=Calendrier!U$2)*ISNA(MATCH(U$2,Feries,0))),"")</f>
        <v/>
      </c>
      <c r="V3" s="9" t="str" cm="1">
        <f t="array" ref="V3">IFERROR(_xlfn._xlws.FILTER(Choix!$D$4:$D$12,(Choix!$A$4:$A$12=Calendrier!$D3)*(Choix!$B$4:$B$12&lt;=Calendrier!V$2)*(Choix!$C$4:$C$12&gt;=Calendrier!V$2)*ISNA(MATCH(V$2,Feries,0))),"")</f>
        <v/>
      </c>
      <c r="W3" s="9" t="str" cm="1">
        <f t="array" ref="W3">IFERROR(_xlfn._xlws.FILTER(Choix!$D$4:$D$12,(Choix!$A$4:$A$12=Calendrier!$D3)*(Choix!$B$4:$B$12&lt;=Calendrier!W$2)*(Choix!$C$4:$C$12&gt;=Calendrier!W$2)*ISNA(MATCH(W$2,Feries,0))),"")</f>
        <v/>
      </c>
      <c r="X3" s="9" t="str" cm="1">
        <f t="array" ref="X3">IFERROR(_xlfn._xlws.FILTER(Choix!$D$4:$D$12,(Choix!$A$4:$A$12=Calendrier!$D3)*(Choix!$B$4:$B$12&lt;=Calendrier!X$2)*(Choix!$C$4:$C$12&gt;=Calendrier!X$2)*ISNA(MATCH(X$2,Feries,0))),"")</f>
        <v/>
      </c>
      <c r="Y3" s="9" t="str" cm="1">
        <f t="array" ref="Y3">IFERROR(_xlfn._xlws.FILTER(Choix!$D$4:$D$12,(Choix!$A$4:$A$12=Calendrier!$D3)*(Choix!$B$4:$B$12&lt;=Calendrier!Y$2)*(Choix!$C$4:$C$12&gt;=Calendrier!Y$2)*ISNA(MATCH(Y$2,Feries,0))),"")</f>
        <v/>
      </c>
      <c r="Z3" s="9" t="str" cm="1">
        <f t="array" ref="Z3">IFERROR(_xlfn._xlws.FILTER(Choix!$D$4:$D$12,(Choix!$A$4:$A$12=Calendrier!$D3)*(Choix!$B$4:$B$12&lt;=Calendrier!Z$2)*(Choix!$C$4:$C$12&gt;=Calendrier!Z$2)*ISNA(MATCH(Z$2,Feries,0))),"")</f>
        <v/>
      </c>
      <c r="AA3" s="9" t="str" cm="1">
        <f t="array" ref="AA3">IFERROR(_xlfn._xlws.FILTER(Choix!$D$4:$D$12,(Choix!$A$4:$A$12=Calendrier!$D3)*(Choix!$B$4:$B$12&lt;=Calendrier!AA$2)*(Choix!$C$4:$C$12&gt;=Calendrier!AA$2)*ISNA(MATCH(AA$2,Feries,0))),"")</f>
        <v/>
      </c>
      <c r="AB3" s="9" t="str" cm="1">
        <f t="array" ref="AB3">IFERROR(_xlfn._xlws.FILTER(Choix!$D$4:$D$12,(Choix!$A$4:$A$12=Calendrier!$D3)*(Choix!$B$4:$B$12&lt;=Calendrier!AB$2)*(Choix!$C$4:$C$12&gt;=Calendrier!AB$2)*ISNA(MATCH(AB$2,Feries,0))),"")</f>
        <v/>
      </c>
      <c r="AC3" s="9" t="str" cm="1">
        <f t="array" ref="AC3">IFERROR(_xlfn._xlws.FILTER(Choix!$D$4:$D$12,(Choix!$A$4:$A$12=Calendrier!$D3)*(Choix!$B$4:$B$12&lt;=Calendrier!AC$2)*(Choix!$C$4:$C$12&gt;=Calendrier!AC$2)*ISNA(MATCH(AC$2,Feries,0))),"")</f>
        <v/>
      </c>
      <c r="AD3" s="9" t="str" cm="1">
        <f t="array" ref="AD3">IFERROR(_xlfn._xlws.FILTER(Choix!$D$4:$D$12,(Choix!$A$4:$A$12=Calendrier!$D3)*(Choix!$B$4:$B$12&lt;=Calendrier!AD$2)*(Choix!$C$4:$C$12&gt;=Calendrier!AD$2)*ISNA(MATCH(AD$2,Feries,0))),"")</f>
        <v/>
      </c>
      <c r="AE3" s="9" t="str" cm="1">
        <f t="array" ref="AE3">IFERROR(_xlfn._xlws.FILTER(Choix!$D$4:$D$12,(Choix!$A$4:$A$12=Calendrier!$D3)*(Choix!$B$4:$B$12&lt;=Calendrier!AE$2)*(Choix!$C$4:$C$12&gt;=Calendrier!AE$2)*ISNA(MATCH(AE$2,Feries,0))),"")</f>
        <v/>
      </c>
      <c r="AF3" s="9" t="str" cm="1">
        <f t="array" ref="AF3">IFERROR(_xlfn._xlws.FILTER(Choix!$D$4:$D$12,(Choix!$A$4:$A$12=Calendrier!$D3)*(Choix!$B$4:$B$12&lt;=Calendrier!AF$2)*(Choix!$C$4:$C$12&gt;=Calendrier!AF$2)*ISNA(MATCH(AF$2,Feries,0))),"")</f>
        <v/>
      </c>
      <c r="AG3" s="9" t="str" cm="1">
        <f t="array" ref="AG3">IFERROR(_xlfn._xlws.FILTER(Choix!$D$4:$D$12,(Choix!$A$4:$A$12=Calendrier!$D3)*(Choix!$B$4:$B$12&lt;=Calendrier!AG$2)*(Choix!$C$4:$C$12&gt;=Calendrier!AG$2)*ISNA(MATCH(AG$2,Feries,0))),"")</f>
        <v/>
      </c>
      <c r="AH3" s="9" t="str" cm="1">
        <f t="array" ref="AH3">IFERROR(_xlfn._xlws.FILTER(Choix!$D$4:$D$12,(Choix!$A$4:$A$12=Calendrier!$D3)*(Choix!$B$4:$B$12&lt;=Calendrier!AH$2)*(Choix!$C$4:$C$12&gt;=Calendrier!AH$2)*ISNA(MATCH(AH$2,Feries,0))),"")</f>
        <v/>
      </c>
      <c r="AI3" s="9" t="str" cm="1">
        <f t="array" ref="AI3">IFERROR(_xlfn._xlws.FILTER(Choix!$D$4:$D$12,(Choix!$A$4:$A$12=Calendrier!$D3)*(Choix!$B$4:$B$12&lt;=Calendrier!AI$2)*(Choix!$C$4:$C$12&gt;=Calendrier!AI$2)*ISNA(MATCH(AI$2,Feries,0))),"")</f>
        <v/>
      </c>
    </row>
    <row r="4" spans="1:35" ht="28.9" customHeight="1" x14ac:dyDescent="0.25">
      <c r="A4" t="s">
        <v>1</v>
      </c>
      <c r="B4">
        <v>1</v>
      </c>
      <c r="D4" s="6" t="s">
        <v>28</v>
      </c>
      <c r="E4" s="9" t="str" cm="1">
        <f t="array" ref="E4">IFERROR(_xlfn._xlws.FILTER(Choix!$D$4:$D$12,(Choix!$A$4:$A$12=Calendrier!$D4)*(Choix!$B$4:$B$12&lt;=Calendrier!E$2)*(Choix!$C$4:$C$12&gt;=Calendrier!E$2)),"")</f>
        <v/>
      </c>
      <c r="F4" s="9" t="str" cm="1">
        <f t="array" ref="F4">IFERROR(_xlfn._xlws.FILTER(Choix!$D$4:$D$12,(Choix!$A$4:$A$12=Calendrier!$D4)*(Choix!$B$4:$B$12&lt;=Calendrier!F$2)*(Choix!$C$4:$C$12&gt;=Calendrier!F$2)*ISNA(MATCH(F$2,Feries,0))),"")</f>
        <v/>
      </c>
      <c r="G4" s="9" t="str" cm="1">
        <f t="array" ref="G4">IFERROR(_xlfn._xlws.FILTER(Choix!$D$4:$D$12,(Choix!$A$4:$A$12=Calendrier!$D4)*(Choix!$B$4:$B$12&lt;=Calendrier!G$2)*(Choix!$C$4:$C$12&gt;=Calendrier!G$2)*ISNA(MATCH(G$2,Feries,0))),"")</f>
        <v/>
      </c>
      <c r="H4" s="9" t="str" cm="1">
        <f t="array" ref="H4">IFERROR(_xlfn._xlws.FILTER(Choix!$D$4:$D$12,(Choix!$A$4:$A$12=Calendrier!$D4)*(Choix!$B$4:$B$12&lt;=Calendrier!H$2)*(Choix!$C$4:$C$12&gt;=Calendrier!H$2)*ISNA(MATCH(H$2,Feries,0))),"")</f>
        <v/>
      </c>
      <c r="I4" s="9" t="str" cm="1">
        <f t="array" ref="I4">IFERROR(_xlfn._xlws.FILTER(Choix!$D$4:$D$12,(Choix!$A$4:$A$12=Calendrier!$D4)*(Choix!$B$4:$B$12&lt;=Calendrier!I$2)*(Choix!$C$4:$C$12&gt;=Calendrier!I$2)*ISNA(MATCH(I$2,Feries,0))),"")</f>
        <v/>
      </c>
      <c r="J4" s="9" t="str" cm="1">
        <f t="array" ref="J4">IFERROR(_xlfn._xlws.FILTER(Choix!$D$4:$D$12,(Choix!$A$4:$A$12=Calendrier!$D4)*(Choix!$B$4:$B$12&lt;=Calendrier!J$2)*(Choix!$C$4:$C$12&gt;=Calendrier!J$2)*ISNA(MATCH(J$2,Feries,0))),"")</f>
        <v/>
      </c>
      <c r="K4" s="9" t="str" cm="1">
        <f t="array" ref="K4">IFERROR(_xlfn._xlws.FILTER(Choix!$D$4:$D$12,(Choix!$A$4:$A$12=Calendrier!$D4)*(Choix!$B$4:$B$12&lt;=Calendrier!K$2)*(Choix!$C$4:$C$12&gt;=Calendrier!K$2)*ISNA(MATCH(K$2,Feries,0))),"")</f>
        <v/>
      </c>
      <c r="L4" s="9" t="str" cm="1">
        <f t="array" ref="L4">IFERROR(_xlfn._xlws.FILTER(Choix!$D$4:$D$12,(Choix!$A$4:$A$12=Calendrier!$D4)*(Choix!$B$4:$B$12&lt;=Calendrier!L$2)*(Choix!$C$4:$C$12&gt;=Calendrier!L$2)*ISNA(MATCH(L$2,Feries,0))),"")</f>
        <v/>
      </c>
      <c r="M4" s="9" t="str" cm="1">
        <f t="array" ref="M4">IFERROR(_xlfn._xlws.FILTER(Choix!$D$4:$D$12,(Choix!$A$4:$A$12=Calendrier!$D4)*(Choix!$B$4:$B$12&lt;=Calendrier!M$2)*(Choix!$C$4:$C$12&gt;=Calendrier!M$2)*ISNA(MATCH(M$2,Feries,0))),"")</f>
        <v/>
      </c>
      <c r="N4" s="9" t="str" cm="1">
        <f t="array" ref="N4">IFERROR(_xlfn._xlws.FILTER(Choix!$D$4:$D$12,(Choix!$A$4:$A$12=Calendrier!$D4)*(Choix!$B$4:$B$12&lt;=Calendrier!N$2)*(Choix!$C$4:$C$12&gt;=Calendrier!N$2)*ISNA(MATCH(N$2,Feries,0))),"")</f>
        <v/>
      </c>
      <c r="O4" s="9" t="str" cm="1">
        <f t="array" ref="O4">IFERROR(_xlfn._xlws.FILTER(Choix!$D$4:$D$12,(Choix!$A$4:$A$12=Calendrier!$D4)*(Choix!$B$4:$B$12&lt;=Calendrier!O$2)*(Choix!$C$4:$C$12&gt;=Calendrier!O$2)*ISNA(MATCH(O$2,Feries,0))),"")</f>
        <v/>
      </c>
      <c r="P4" s="9" t="str" cm="1">
        <f t="array" ref="P4">IFERROR(_xlfn._xlws.FILTER(Choix!$D$4:$D$12,(Choix!$A$4:$A$12=Calendrier!$D4)*(Choix!$B$4:$B$12&lt;=Calendrier!P$2)*(Choix!$C$4:$C$12&gt;=Calendrier!P$2)*ISNA(MATCH(P$2,Feries,0))),"")</f>
        <v/>
      </c>
      <c r="Q4" s="9" t="str" cm="1">
        <f t="array" ref="Q4">IFERROR(_xlfn._xlws.FILTER(Choix!$D$4:$D$12,(Choix!$A$4:$A$12=Calendrier!$D4)*(Choix!$B$4:$B$12&lt;=Calendrier!Q$2)*(Choix!$C$4:$C$12&gt;=Calendrier!Q$2)*ISNA(MATCH(Q$2,Feries,0))),"")</f>
        <v/>
      </c>
      <c r="R4" s="9" t="str" cm="1">
        <f t="array" ref="R4">IFERROR(_xlfn._xlws.FILTER(Choix!$D$4:$D$12,(Choix!$A$4:$A$12=Calendrier!$D4)*(Choix!$B$4:$B$12&lt;=Calendrier!R$2)*(Choix!$C$4:$C$12&gt;=Calendrier!R$2)*ISNA(MATCH(R$2,Feries,0))),"")</f>
        <v/>
      </c>
      <c r="S4" s="9" t="str" cm="1">
        <f t="array" ref="S4">IFERROR(_xlfn._xlws.FILTER(Choix!$D$4:$D$12,(Choix!$A$4:$A$12=Calendrier!$D4)*(Choix!$B$4:$B$12&lt;=Calendrier!S$2)*(Choix!$C$4:$C$12&gt;=Calendrier!S$2)*ISNA(MATCH(S$2,Feries,0))),"")</f>
        <v/>
      </c>
      <c r="T4" s="9" t="str" cm="1">
        <f t="array" ref="T4">IFERROR(_xlfn._xlws.FILTER(Choix!$D$4:$D$12,(Choix!$A$4:$A$12=Calendrier!$D4)*(Choix!$B$4:$B$12&lt;=Calendrier!T$2)*(Choix!$C$4:$C$12&gt;=Calendrier!T$2)*ISNA(MATCH(T$2,Feries,0))),"")</f>
        <v/>
      </c>
      <c r="U4" s="9" t="str" cm="1">
        <f t="array" ref="U4">IFERROR(_xlfn._xlws.FILTER(Choix!$D$4:$D$12,(Choix!$A$4:$A$12=Calendrier!$D4)*(Choix!$B$4:$B$12&lt;=Calendrier!U$2)*(Choix!$C$4:$C$12&gt;=Calendrier!U$2)*ISNA(MATCH(U$2,Feries,0))),"")</f>
        <v/>
      </c>
      <c r="V4" s="9" t="str" cm="1">
        <f t="array" ref="V4">IFERROR(_xlfn._xlws.FILTER(Choix!$D$4:$D$12,(Choix!$A$4:$A$12=Calendrier!$D4)*(Choix!$B$4:$B$12&lt;=Calendrier!V$2)*(Choix!$C$4:$C$12&gt;=Calendrier!V$2)*ISNA(MATCH(V$2,Feries,0))),"")</f>
        <v/>
      </c>
      <c r="W4" s="9" t="str" cm="1">
        <f t="array" ref="W4">IFERROR(_xlfn._xlws.FILTER(Choix!$D$4:$D$12,(Choix!$A$4:$A$12=Calendrier!$D4)*(Choix!$B$4:$B$12&lt;=Calendrier!W$2)*(Choix!$C$4:$C$12&gt;=Calendrier!W$2)*ISNA(MATCH(W$2,Feries,0))),"")</f>
        <v/>
      </c>
      <c r="X4" s="9" t="str" cm="1">
        <f t="array" ref="X4">IFERROR(_xlfn._xlws.FILTER(Choix!$D$4:$D$12,(Choix!$A$4:$A$12=Calendrier!$D4)*(Choix!$B$4:$B$12&lt;=Calendrier!X$2)*(Choix!$C$4:$C$12&gt;=Calendrier!X$2)*ISNA(MATCH(X$2,Feries,0))),"")</f>
        <v/>
      </c>
      <c r="Y4" s="9" t="str" cm="1">
        <f t="array" ref="Y4">IFERROR(_xlfn._xlws.FILTER(Choix!$D$4:$D$12,(Choix!$A$4:$A$12=Calendrier!$D4)*(Choix!$B$4:$B$12&lt;=Calendrier!Y$2)*(Choix!$C$4:$C$12&gt;=Calendrier!Y$2)*ISNA(MATCH(Y$2,Feries,0))),"")</f>
        <v/>
      </c>
      <c r="Z4" s="9" t="str" cm="1">
        <f t="array" ref="Z4">IFERROR(_xlfn._xlws.FILTER(Choix!$D$4:$D$12,(Choix!$A$4:$A$12=Calendrier!$D4)*(Choix!$B$4:$B$12&lt;=Calendrier!Z$2)*(Choix!$C$4:$C$12&gt;=Calendrier!Z$2)*ISNA(MATCH(Z$2,Feries,0))),"")</f>
        <v/>
      </c>
      <c r="AA4" s="9" t="str" cm="1">
        <f t="array" ref="AA4">IFERROR(_xlfn._xlws.FILTER(Choix!$D$4:$D$12,(Choix!$A$4:$A$12=Calendrier!$D4)*(Choix!$B$4:$B$12&lt;=Calendrier!AA$2)*(Choix!$C$4:$C$12&gt;=Calendrier!AA$2)*ISNA(MATCH(AA$2,Feries,0))),"")</f>
        <v/>
      </c>
      <c r="AB4" s="9" t="str" cm="1">
        <f t="array" ref="AB4">IFERROR(_xlfn._xlws.FILTER(Choix!$D$4:$D$12,(Choix!$A$4:$A$12=Calendrier!$D4)*(Choix!$B$4:$B$12&lt;=Calendrier!AB$2)*(Choix!$C$4:$C$12&gt;=Calendrier!AB$2)*ISNA(MATCH(AB$2,Feries,0))),"")</f>
        <v/>
      </c>
      <c r="AC4" s="9" t="str" cm="1">
        <f t="array" ref="AC4">IFERROR(_xlfn._xlws.FILTER(Choix!$D$4:$D$12,(Choix!$A$4:$A$12=Calendrier!$D4)*(Choix!$B$4:$B$12&lt;=Calendrier!AC$2)*(Choix!$C$4:$C$12&gt;=Calendrier!AC$2)*ISNA(MATCH(AC$2,Feries,0))),"")</f>
        <v/>
      </c>
      <c r="AD4" s="9" t="str" cm="1">
        <f t="array" ref="AD4">IFERROR(_xlfn._xlws.FILTER(Choix!$D$4:$D$12,(Choix!$A$4:$A$12=Calendrier!$D4)*(Choix!$B$4:$B$12&lt;=Calendrier!AD$2)*(Choix!$C$4:$C$12&gt;=Calendrier!AD$2)*ISNA(MATCH(AD$2,Feries,0))),"")</f>
        <v/>
      </c>
      <c r="AE4" s="9" t="str" cm="1">
        <f t="array" ref="AE4">IFERROR(_xlfn._xlws.FILTER(Choix!$D$4:$D$12,(Choix!$A$4:$A$12=Calendrier!$D4)*(Choix!$B$4:$B$12&lt;=Calendrier!AE$2)*(Choix!$C$4:$C$12&gt;=Calendrier!AE$2)*ISNA(MATCH(AE$2,Feries,0))),"")</f>
        <v/>
      </c>
      <c r="AF4" s="9" t="str" cm="1">
        <f t="array" ref="AF4">IFERROR(_xlfn._xlws.FILTER(Choix!$D$4:$D$12,(Choix!$A$4:$A$12=Calendrier!$D4)*(Choix!$B$4:$B$12&lt;=Calendrier!AF$2)*(Choix!$C$4:$C$12&gt;=Calendrier!AF$2)*ISNA(MATCH(AF$2,Feries,0))),"")</f>
        <v/>
      </c>
      <c r="AG4" s="9" t="str" cm="1">
        <f t="array" ref="AG4">IFERROR(_xlfn._xlws.FILTER(Choix!$D$4:$D$12,(Choix!$A$4:$A$12=Calendrier!$D4)*(Choix!$B$4:$B$12&lt;=Calendrier!AG$2)*(Choix!$C$4:$C$12&gt;=Calendrier!AG$2)*ISNA(MATCH(AG$2,Feries,0))),"")</f>
        <v/>
      </c>
      <c r="AH4" s="9" t="str" cm="1">
        <f t="array" ref="AH4">IFERROR(_xlfn._xlws.FILTER(Choix!$D$4:$D$12,(Choix!$A$4:$A$12=Calendrier!$D4)*(Choix!$B$4:$B$12&lt;=Calendrier!AH$2)*(Choix!$C$4:$C$12&gt;=Calendrier!AH$2)*ISNA(MATCH(AH$2,Feries,0))),"")</f>
        <v/>
      </c>
      <c r="AI4" s="9" t="str" cm="1">
        <f t="array" ref="AI4">IFERROR(_xlfn._xlws.FILTER(Choix!$D$4:$D$12,(Choix!$A$4:$A$12=Calendrier!$D4)*(Choix!$B$4:$B$12&lt;=Calendrier!AI$2)*(Choix!$C$4:$C$12&gt;=Calendrier!AI$2)*ISNA(MATCH(AI$2,Feries,0))),"")</f>
        <v/>
      </c>
    </row>
    <row r="5" spans="1:35" ht="28.9" customHeight="1" x14ac:dyDescent="0.25">
      <c r="A5" t="s">
        <v>2</v>
      </c>
      <c r="B5">
        <f>1999+B3</f>
        <v>2023</v>
      </c>
      <c r="D5" s="6" t="s">
        <v>20</v>
      </c>
      <c r="E5" s="9" t="str" cm="1">
        <f t="array" ref="E5">IFERROR(_xlfn._xlws.FILTER(Choix!$D$4:$D$12,(Choix!$A$4:$A$12=Calendrier!$D5)*(Choix!$B$4:$B$12&lt;=Calendrier!E$2)*(Choix!$C$4:$C$12&gt;=Calendrier!E$2)),"")</f>
        <v/>
      </c>
      <c r="F5" s="9" t="str" cm="1">
        <f t="array" ref="F5">IFERROR(_xlfn._xlws.FILTER(Choix!$D$4:$D$12,(Choix!$A$4:$A$12=Calendrier!$D5)*(Choix!$B$4:$B$12&lt;=Calendrier!F$2)*(Choix!$C$4:$C$12&gt;=Calendrier!F$2)*ISNA(MATCH(F$2,Feries,0))),"")</f>
        <v/>
      </c>
      <c r="G5" s="9" t="str" cm="1">
        <f t="array" ref="G5">IFERROR(_xlfn._xlws.FILTER(Choix!$D$4:$D$12,(Choix!$A$4:$A$12=Calendrier!$D5)*(Choix!$B$4:$B$12&lt;=Calendrier!G$2)*(Choix!$C$4:$C$12&gt;=Calendrier!G$2)*ISNA(MATCH(G$2,Feries,0))),"")</f>
        <v/>
      </c>
      <c r="H5" s="9" t="str" cm="1">
        <f t="array" ref="H5">IFERROR(_xlfn._xlws.FILTER(Choix!$D$4:$D$12,(Choix!$A$4:$A$12=Calendrier!$D5)*(Choix!$B$4:$B$12&lt;=Calendrier!H$2)*(Choix!$C$4:$C$12&gt;=Calendrier!H$2)*ISNA(MATCH(H$2,Feries,0))),"")</f>
        <v/>
      </c>
      <c r="I5" s="9" t="str" cm="1">
        <f t="array" ref="I5">IFERROR(_xlfn._xlws.FILTER(Choix!$D$4:$D$12,(Choix!$A$4:$A$12=Calendrier!$D5)*(Choix!$B$4:$B$12&lt;=Calendrier!I$2)*(Choix!$C$4:$C$12&gt;=Calendrier!I$2)*ISNA(MATCH(I$2,Feries,0))),"")</f>
        <v/>
      </c>
      <c r="J5" s="9" t="str" cm="1">
        <f t="array" ref="J5">IFERROR(_xlfn._xlws.FILTER(Choix!$D$4:$D$12,(Choix!$A$4:$A$12=Calendrier!$D5)*(Choix!$B$4:$B$12&lt;=Calendrier!J$2)*(Choix!$C$4:$C$12&gt;=Calendrier!J$2)*ISNA(MATCH(J$2,Feries,0))),"")</f>
        <v/>
      </c>
      <c r="K5" s="9" t="str" cm="1">
        <f t="array" ref="K5">IFERROR(_xlfn._xlws.FILTER(Choix!$D$4:$D$12,(Choix!$A$4:$A$12=Calendrier!$D5)*(Choix!$B$4:$B$12&lt;=Calendrier!K$2)*(Choix!$C$4:$C$12&gt;=Calendrier!K$2)*ISNA(MATCH(K$2,Feries,0))),"")</f>
        <v/>
      </c>
      <c r="L5" s="9" t="str" cm="1">
        <f t="array" ref="L5">IFERROR(_xlfn._xlws.FILTER(Choix!$D$4:$D$12,(Choix!$A$4:$A$12=Calendrier!$D5)*(Choix!$B$4:$B$12&lt;=Calendrier!L$2)*(Choix!$C$4:$C$12&gt;=Calendrier!L$2)*ISNA(MATCH(L$2,Feries,0))),"")</f>
        <v/>
      </c>
      <c r="M5" s="9" t="str" cm="1">
        <f t="array" ref="M5">IFERROR(_xlfn._xlws.FILTER(Choix!$D$4:$D$12,(Choix!$A$4:$A$12=Calendrier!$D5)*(Choix!$B$4:$B$12&lt;=Calendrier!M$2)*(Choix!$C$4:$C$12&gt;=Calendrier!M$2)*ISNA(MATCH(M$2,Feries,0))),"")</f>
        <v/>
      </c>
      <c r="N5" s="9" t="str" cm="1">
        <f t="array" ref="N5">IFERROR(_xlfn._xlws.FILTER(Choix!$D$4:$D$12,(Choix!$A$4:$A$12=Calendrier!$D5)*(Choix!$B$4:$B$12&lt;=Calendrier!N$2)*(Choix!$C$4:$C$12&gt;=Calendrier!N$2)*ISNA(MATCH(N$2,Feries,0))),"")</f>
        <v/>
      </c>
      <c r="O5" s="9" t="str" cm="1">
        <f t="array" ref="O5">IFERROR(_xlfn._xlws.FILTER(Choix!$D$4:$D$12,(Choix!$A$4:$A$12=Calendrier!$D5)*(Choix!$B$4:$B$12&lt;=Calendrier!O$2)*(Choix!$C$4:$C$12&gt;=Calendrier!O$2)*ISNA(MATCH(O$2,Feries,0))),"")</f>
        <v/>
      </c>
      <c r="P5" s="9" t="str" cm="1">
        <f t="array" ref="P5">IFERROR(_xlfn._xlws.FILTER(Choix!$D$4:$D$12,(Choix!$A$4:$A$12=Calendrier!$D5)*(Choix!$B$4:$B$12&lt;=Calendrier!P$2)*(Choix!$C$4:$C$12&gt;=Calendrier!P$2)*ISNA(MATCH(P$2,Feries,0))),"")</f>
        <v/>
      </c>
      <c r="Q5" s="9" t="str" cm="1">
        <f t="array" ref="Q5">IFERROR(_xlfn._xlws.FILTER(Choix!$D$4:$D$12,(Choix!$A$4:$A$12=Calendrier!$D5)*(Choix!$B$4:$B$12&lt;=Calendrier!Q$2)*(Choix!$C$4:$C$12&gt;=Calendrier!Q$2)*ISNA(MATCH(Q$2,Feries,0))),"")</f>
        <v/>
      </c>
      <c r="R5" s="9" t="str" cm="1">
        <f t="array" ref="R5">IFERROR(_xlfn._xlws.FILTER(Choix!$D$4:$D$12,(Choix!$A$4:$A$12=Calendrier!$D5)*(Choix!$B$4:$B$12&lt;=Calendrier!R$2)*(Choix!$C$4:$C$12&gt;=Calendrier!R$2)*ISNA(MATCH(R$2,Feries,0))),"")</f>
        <v/>
      </c>
      <c r="S5" s="9" t="str" cm="1">
        <f t="array" ref="S5">IFERROR(_xlfn._xlws.FILTER(Choix!$D$4:$D$12,(Choix!$A$4:$A$12=Calendrier!$D5)*(Choix!$B$4:$B$12&lt;=Calendrier!S$2)*(Choix!$C$4:$C$12&gt;=Calendrier!S$2)*ISNA(MATCH(S$2,Feries,0))),"")</f>
        <v/>
      </c>
      <c r="T5" s="9" t="str" cm="1">
        <f t="array" ref="T5">IFERROR(_xlfn._xlws.FILTER(Choix!$D$4:$D$12,(Choix!$A$4:$A$12=Calendrier!$D5)*(Choix!$B$4:$B$12&lt;=Calendrier!T$2)*(Choix!$C$4:$C$12&gt;=Calendrier!T$2)*ISNA(MATCH(T$2,Feries,0))),"")</f>
        <v/>
      </c>
      <c r="U5" s="9" t="str" cm="1">
        <f t="array" ref="U5">IFERROR(_xlfn._xlws.FILTER(Choix!$D$4:$D$12,(Choix!$A$4:$A$12=Calendrier!$D5)*(Choix!$B$4:$B$12&lt;=Calendrier!U$2)*(Choix!$C$4:$C$12&gt;=Calendrier!U$2)*ISNA(MATCH(U$2,Feries,0))),"")</f>
        <v/>
      </c>
      <c r="V5" s="9" t="str" cm="1">
        <f t="array" ref="V5">IFERROR(_xlfn._xlws.FILTER(Choix!$D$4:$D$12,(Choix!$A$4:$A$12=Calendrier!$D5)*(Choix!$B$4:$B$12&lt;=Calendrier!V$2)*(Choix!$C$4:$C$12&gt;=Calendrier!V$2)*ISNA(MATCH(V$2,Feries,0))),"")</f>
        <v/>
      </c>
      <c r="W5" s="9" t="str" cm="1">
        <f t="array" ref="W5">IFERROR(_xlfn._xlws.FILTER(Choix!$D$4:$D$12,(Choix!$A$4:$A$12=Calendrier!$D5)*(Choix!$B$4:$B$12&lt;=Calendrier!W$2)*(Choix!$C$4:$C$12&gt;=Calendrier!W$2)*ISNA(MATCH(W$2,Feries,0))),"")</f>
        <v/>
      </c>
      <c r="X5" s="9" t="str" cm="1">
        <f t="array" ref="X5">IFERROR(_xlfn._xlws.FILTER(Choix!$D$4:$D$12,(Choix!$A$4:$A$12=Calendrier!$D5)*(Choix!$B$4:$B$12&lt;=Calendrier!X$2)*(Choix!$C$4:$C$12&gt;=Calendrier!X$2)*ISNA(MATCH(X$2,Feries,0))),"")</f>
        <v/>
      </c>
      <c r="Y5" s="9" t="str" cm="1">
        <f t="array" ref="Y5">IFERROR(_xlfn._xlws.FILTER(Choix!$D$4:$D$12,(Choix!$A$4:$A$12=Calendrier!$D5)*(Choix!$B$4:$B$12&lt;=Calendrier!Y$2)*(Choix!$C$4:$C$12&gt;=Calendrier!Y$2)*ISNA(MATCH(Y$2,Feries,0))),"")</f>
        <v/>
      </c>
      <c r="Z5" s="9" t="str" cm="1">
        <f t="array" ref="Z5">IFERROR(_xlfn._xlws.FILTER(Choix!$D$4:$D$12,(Choix!$A$4:$A$12=Calendrier!$D5)*(Choix!$B$4:$B$12&lt;=Calendrier!Z$2)*(Choix!$C$4:$C$12&gt;=Calendrier!Z$2)*ISNA(MATCH(Z$2,Feries,0))),"")</f>
        <v/>
      </c>
      <c r="AA5" s="9" t="str" cm="1">
        <f t="array" ref="AA5">IFERROR(_xlfn._xlws.FILTER(Choix!$D$4:$D$12,(Choix!$A$4:$A$12=Calendrier!$D5)*(Choix!$B$4:$B$12&lt;=Calendrier!AA$2)*(Choix!$C$4:$C$12&gt;=Calendrier!AA$2)*ISNA(MATCH(AA$2,Feries,0))),"")</f>
        <v/>
      </c>
      <c r="AB5" s="9" t="str" cm="1">
        <f t="array" ref="AB5">IFERROR(_xlfn._xlws.FILTER(Choix!$D$4:$D$12,(Choix!$A$4:$A$12=Calendrier!$D5)*(Choix!$B$4:$B$12&lt;=Calendrier!AB$2)*(Choix!$C$4:$C$12&gt;=Calendrier!AB$2)*ISNA(MATCH(AB$2,Feries,0))),"")</f>
        <v/>
      </c>
      <c r="AC5" s="9" t="str" cm="1">
        <f t="array" ref="AC5">IFERROR(_xlfn._xlws.FILTER(Choix!$D$4:$D$12,(Choix!$A$4:$A$12=Calendrier!$D5)*(Choix!$B$4:$B$12&lt;=Calendrier!AC$2)*(Choix!$C$4:$C$12&gt;=Calendrier!AC$2)*ISNA(MATCH(AC$2,Feries,0))),"")</f>
        <v/>
      </c>
      <c r="AD5" s="9" t="str" cm="1">
        <f t="array" ref="AD5">IFERROR(_xlfn._xlws.FILTER(Choix!$D$4:$D$12,(Choix!$A$4:$A$12=Calendrier!$D5)*(Choix!$B$4:$B$12&lt;=Calendrier!AD$2)*(Choix!$C$4:$C$12&gt;=Calendrier!AD$2)*ISNA(MATCH(AD$2,Feries,0))),"")</f>
        <v/>
      </c>
      <c r="AE5" s="9" t="str" cm="1">
        <f t="array" ref="AE5">IFERROR(_xlfn._xlws.FILTER(Choix!$D$4:$D$12,(Choix!$A$4:$A$12=Calendrier!$D5)*(Choix!$B$4:$B$12&lt;=Calendrier!AE$2)*(Choix!$C$4:$C$12&gt;=Calendrier!AE$2)*ISNA(MATCH(AE$2,Feries,0))),"")</f>
        <v/>
      </c>
      <c r="AF5" s="9" t="str" cm="1">
        <f t="array" ref="AF5">IFERROR(_xlfn._xlws.FILTER(Choix!$D$4:$D$12,(Choix!$A$4:$A$12=Calendrier!$D5)*(Choix!$B$4:$B$12&lt;=Calendrier!AF$2)*(Choix!$C$4:$C$12&gt;=Calendrier!AF$2)*ISNA(MATCH(AF$2,Feries,0))),"")</f>
        <v/>
      </c>
      <c r="AG5" s="9" t="str" cm="1">
        <f t="array" ref="AG5">IFERROR(_xlfn._xlws.FILTER(Choix!$D$4:$D$12,(Choix!$A$4:$A$12=Calendrier!$D5)*(Choix!$B$4:$B$12&lt;=Calendrier!AG$2)*(Choix!$C$4:$C$12&gt;=Calendrier!AG$2)*ISNA(MATCH(AG$2,Feries,0))),"")</f>
        <v/>
      </c>
      <c r="AH5" s="9" t="str" cm="1">
        <f t="array" ref="AH5">IFERROR(_xlfn._xlws.FILTER(Choix!$D$4:$D$12,(Choix!$A$4:$A$12=Calendrier!$D5)*(Choix!$B$4:$B$12&lt;=Calendrier!AH$2)*(Choix!$C$4:$C$12&gt;=Calendrier!AH$2)*ISNA(MATCH(AH$2,Feries,0))),"")</f>
        <v/>
      </c>
      <c r="AI5" s="9" t="str" cm="1">
        <f t="array" ref="AI5">IFERROR(_xlfn._xlws.FILTER(Choix!$D$4:$D$12,(Choix!$A$4:$A$12=Calendrier!$D5)*(Choix!$B$4:$B$12&lt;=Calendrier!AI$2)*(Choix!$C$4:$C$12&gt;=Calendrier!AI$2)*ISNA(MATCH(AI$2,Feries,0))),"")</f>
        <v/>
      </c>
    </row>
    <row r="6" spans="1:35" ht="28.9" customHeight="1" x14ac:dyDescent="0.25">
      <c r="D6" s="6" t="s">
        <v>21</v>
      </c>
      <c r="E6" s="9" t="str" cm="1">
        <f t="array" ref="E6">IFERROR(_xlfn._xlws.FILTER(Choix!$D$4:$D$12,(Choix!$A$4:$A$12=Calendrier!$D6)*(Choix!$B$4:$B$12&lt;=Calendrier!E$2)*(Choix!$C$4:$C$12&gt;=Calendrier!E$2)),"")</f>
        <v/>
      </c>
      <c r="F6" s="9" t="str" cm="1">
        <f t="array" ref="F6">IFERROR(_xlfn._xlws.FILTER(Choix!$D$4:$D$12,(Choix!$A$4:$A$12=Calendrier!$D6)*(Choix!$B$4:$B$12&lt;=Calendrier!F$2)*(Choix!$C$4:$C$12&gt;=Calendrier!F$2)*ISNA(MATCH(F$2,Feries,0))),"")</f>
        <v/>
      </c>
      <c r="G6" s="9" t="str" cm="1">
        <f t="array" ref="G6">IFERROR(_xlfn._xlws.FILTER(Choix!$D$4:$D$12,(Choix!$A$4:$A$12=Calendrier!$D6)*(Choix!$B$4:$B$12&lt;=Calendrier!G$2)*(Choix!$C$4:$C$12&gt;=Calendrier!G$2)*ISNA(MATCH(G$2,Feries,0))),"")</f>
        <v/>
      </c>
      <c r="H6" s="9" t="str" cm="1">
        <f t="array" ref="H6">IFERROR(_xlfn._xlws.FILTER(Choix!$D$4:$D$12,(Choix!$A$4:$A$12=Calendrier!$D6)*(Choix!$B$4:$B$12&lt;=Calendrier!H$2)*(Choix!$C$4:$C$12&gt;=Calendrier!H$2)*ISNA(MATCH(H$2,Feries,0))),"")</f>
        <v/>
      </c>
      <c r="I6" s="9" t="str" cm="1">
        <f t="array" ref="I6">IFERROR(_xlfn._xlws.FILTER(Choix!$D$4:$D$12,(Choix!$A$4:$A$12=Calendrier!$D6)*(Choix!$B$4:$B$12&lt;=Calendrier!I$2)*(Choix!$C$4:$C$12&gt;=Calendrier!I$2)*ISNA(MATCH(I$2,Feries,0))),"")</f>
        <v/>
      </c>
      <c r="J6" s="9" t="str" cm="1">
        <f t="array" ref="J6">IFERROR(_xlfn._xlws.FILTER(Choix!$D$4:$D$12,(Choix!$A$4:$A$12=Calendrier!$D6)*(Choix!$B$4:$B$12&lt;=Calendrier!J$2)*(Choix!$C$4:$C$12&gt;=Calendrier!J$2)*ISNA(MATCH(J$2,Feries,0))),"")</f>
        <v/>
      </c>
      <c r="K6" s="9" t="str" cm="1">
        <f t="array" ref="K6">IFERROR(_xlfn._xlws.FILTER(Choix!$D$4:$D$12,(Choix!$A$4:$A$12=Calendrier!$D6)*(Choix!$B$4:$B$12&lt;=Calendrier!K$2)*(Choix!$C$4:$C$12&gt;=Calendrier!K$2)*ISNA(MATCH(K$2,Feries,0))),"")</f>
        <v/>
      </c>
      <c r="L6" s="9" t="str" cm="1">
        <f t="array" ref="L6">IFERROR(_xlfn._xlws.FILTER(Choix!$D$4:$D$12,(Choix!$A$4:$A$12=Calendrier!$D6)*(Choix!$B$4:$B$12&lt;=Calendrier!L$2)*(Choix!$C$4:$C$12&gt;=Calendrier!L$2)*ISNA(MATCH(L$2,Feries,0))),"")</f>
        <v/>
      </c>
      <c r="M6" s="9" t="str" cm="1">
        <f t="array" ref="M6">IFERROR(_xlfn._xlws.FILTER(Choix!$D$4:$D$12,(Choix!$A$4:$A$12=Calendrier!$D6)*(Choix!$B$4:$B$12&lt;=Calendrier!M$2)*(Choix!$C$4:$C$12&gt;=Calendrier!M$2)*ISNA(MATCH(M$2,Feries,0))),"")</f>
        <v/>
      </c>
      <c r="N6" s="9" t="str" cm="1">
        <f t="array" ref="N6">IFERROR(_xlfn._xlws.FILTER(Choix!$D$4:$D$12,(Choix!$A$4:$A$12=Calendrier!$D6)*(Choix!$B$4:$B$12&lt;=Calendrier!N$2)*(Choix!$C$4:$C$12&gt;=Calendrier!N$2)*ISNA(MATCH(N$2,Feries,0))),"")</f>
        <v/>
      </c>
      <c r="O6" s="9" t="str" cm="1">
        <f t="array" ref="O6">IFERROR(_xlfn._xlws.FILTER(Choix!$D$4:$D$12,(Choix!$A$4:$A$12=Calendrier!$D6)*(Choix!$B$4:$B$12&lt;=Calendrier!O$2)*(Choix!$C$4:$C$12&gt;=Calendrier!O$2)*ISNA(MATCH(O$2,Feries,0))),"")</f>
        <v/>
      </c>
      <c r="P6" s="9" t="str" cm="1">
        <f t="array" ref="P6">IFERROR(_xlfn._xlws.FILTER(Choix!$D$4:$D$12,(Choix!$A$4:$A$12=Calendrier!$D6)*(Choix!$B$4:$B$12&lt;=Calendrier!P$2)*(Choix!$C$4:$C$12&gt;=Calendrier!P$2)*ISNA(MATCH(P$2,Feries,0))),"")</f>
        <v/>
      </c>
      <c r="Q6" s="9" t="str" cm="1">
        <f t="array" ref="Q6">IFERROR(_xlfn._xlws.FILTER(Choix!$D$4:$D$12,(Choix!$A$4:$A$12=Calendrier!$D6)*(Choix!$B$4:$B$12&lt;=Calendrier!Q$2)*(Choix!$C$4:$C$12&gt;=Calendrier!Q$2)*ISNA(MATCH(Q$2,Feries,0))),"")</f>
        <v/>
      </c>
      <c r="R6" s="9" t="str" cm="1">
        <f t="array" ref="R6">IFERROR(_xlfn._xlws.FILTER(Choix!$D$4:$D$12,(Choix!$A$4:$A$12=Calendrier!$D6)*(Choix!$B$4:$B$12&lt;=Calendrier!R$2)*(Choix!$C$4:$C$12&gt;=Calendrier!R$2)*ISNA(MATCH(R$2,Feries,0))),"")</f>
        <v/>
      </c>
      <c r="S6" s="9" t="str" cm="1">
        <f t="array" ref="S6">IFERROR(_xlfn._xlws.FILTER(Choix!$D$4:$D$12,(Choix!$A$4:$A$12=Calendrier!$D6)*(Choix!$B$4:$B$12&lt;=Calendrier!S$2)*(Choix!$C$4:$C$12&gt;=Calendrier!S$2)*ISNA(MATCH(S$2,Feries,0))),"")</f>
        <v/>
      </c>
      <c r="T6" s="9" t="str" cm="1">
        <f t="array" ref="T6">IFERROR(_xlfn._xlws.FILTER(Choix!$D$4:$D$12,(Choix!$A$4:$A$12=Calendrier!$D6)*(Choix!$B$4:$B$12&lt;=Calendrier!T$2)*(Choix!$C$4:$C$12&gt;=Calendrier!T$2)*ISNA(MATCH(T$2,Feries,0))),"")</f>
        <v/>
      </c>
      <c r="U6" s="9" t="str" cm="1">
        <f t="array" ref="U6">IFERROR(_xlfn._xlws.FILTER(Choix!$D$4:$D$12,(Choix!$A$4:$A$12=Calendrier!$D6)*(Choix!$B$4:$B$12&lt;=Calendrier!U$2)*(Choix!$C$4:$C$12&gt;=Calendrier!U$2)*ISNA(MATCH(U$2,Feries,0))),"")</f>
        <v/>
      </c>
      <c r="V6" s="9" t="str" cm="1">
        <f t="array" ref="V6">IFERROR(_xlfn._xlws.FILTER(Choix!$D$4:$D$12,(Choix!$A$4:$A$12=Calendrier!$D6)*(Choix!$B$4:$B$12&lt;=Calendrier!V$2)*(Choix!$C$4:$C$12&gt;=Calendrier!V$2)*ISNA(MATCH(V$2,Feries,0))),"")</f>
        <v/>
      </c>
      <c r="W6" s="9" t="str" cm="1">
        <f t="array" ref="W6">IFERROR(_xlfn._xlws.FILTER(Choix!$D$4:$D$12,(Choix!$A$4:$A$12=Calendrier!$D6)*(Choix!$B$4:$B$12&lt;=Calendrier!W$2)*(Choix!$C$4:$C$12&gt;=Calendrier!W$2)*ISNA(MATCH(W$2,Feries,0))),"")</f>
        <v/>
      </c>
      <c r="X6" s="9" t="str" cm="1">
        <f t="array" ref="X6">IFERROR(_xlfn._xlws.FILTER(Choix!$D$4:$D$12,(Choix!$A$4:$A$12=Calendrier!$D6)*(Choix!$B$4:$B$12&lt;=Calendrier!X$2)*(Choix!$C$4:$C$12&gt;=Calendrier!X$2)*ISNA(MATCH(X$2,Feries,0))),"")</f>
        <v/>
      </c>
      <c r="Y6" s="9" t="str" cm="1">
        <f t="array" ref="Y6">IFERROR(_xlfn._xlws.FILTER(Choix!$D$4:$D$12,(Choix!$A$4:$A$12=Calendrier!$D6)*(Choix!$B$4:$B$12&lt;=Calendrier!Y$2)*(Choix!$C$4:$C$12&gt;=Calendrier!Y$2)*ISNA(MATCH(Y$2,Feries,0))),"")</f>
        <v/>
      </c>
      <c r="Z6" s="9" t="str" cm="1">
        <f t="array" ref="Z6">IFERROR(_xlfn._xlws.FILTER(Choix!$D$4:$D$12,(Choix!$A$4:$A$12=Calendrier!$D6)*(Choix!$B$4:$B$12&lt;=Calendrier!Z$2)*(Choix!$C$4:$C$12&gt;=Calendrier!Z$2)*ISNA(MATCH(Z$2,Feries,0))),"")</f>
        <v/>
      </c>
      <c r="AA6" s="9" t="str" cm="1">
        <f t="array" ref="AA6">IFERROR(_xlfn._xlws.FILTER(Choix!$D$4:$D$12,(Choix!$A$4:$A$12=Calendrier!$D6)*(Choix!$B$4:$B$12&lt;=Calendrier!AA$2)*(Choix!$C$4:$C$12&gt;=Calendrier!AA$2)*ISNA(MATCH(AA$2,Feries,0))),"")</f>
        <v/>
      </c>
      <c r="AB6" s="9" t="str" cm="1">
        <f t="array" ref="AB6">IFERROR(_xlfn._xlws.FILTER(Choix!$D$4:$D$12,(Choix!$A$4:$A$12=Calendrier!$D6)*(Choix!$B$4:$B$12&lt;=Calendrier!AB$2)*(Choix!$C$4:$C$12&gt;=Calendrier!AB$2)*ISNA(MATCH(AB$2,Feries,0))),"")</f>
        <v/>
      </c>
      <c r="AC6" s="9" t="str" cm="1">
        <f t="array" ref="AC6">IFERROR(_xlfn._xlws.FILTER(Choix!$D$4:$D$12,(Choix!$A$4:$A$12=Calendrier!$D6)*(Choix!$B$4:$B$12&lt;=Calendrier!AC$2)*(Choix!$C$4:$C$12&gt;=Calendrier!AC$2)*ISNA(MATCH(AC$2,Feries,0))),"")</f>
        <v/>
      </c>
      <c r="AD6" s="9" t="str" cm="1">
        <f t="array" ref="AD6">IFERROR(_xlfn._xlws.FILTER(Choix!$D$4:$D$12,(Choix!$A$4:$A$12=Calendrier!$D6)*(Choix!$B$4:$B$12&lt;=Calendrier!AD$2)*(Choix!$C$4:$C$12&gt;=Calendrier!AD$2)*ISNA(MATCH(AD$2,Feries,0))),"")</f>
        <v/>
      </c>
      <c r="AE6" s="9" t="str" cm="1">
        <f t="array" ref="AE6">IFERROR(_xlfn._xlws.FILTER(Choix!$D$4:$D$12,(Choix!$A$4:$A$12=Calendrier!$D6)*(Choix!$B$4:$B$12&lt;=Calendrier!AE$2)*(Choix!$C$4:$C$12&gt;=Calendrier!AE$2)*ISNA(MATCH(AE$2,Feries,0))),"")</f>
        <v/>
      </c>
      <c r="AF6" s="9" t="str" cm="1">
        <f t="array" ref="AF6">IFERROR(_xlfn._xlws.FILTER(Choix!$D$4:$D$12,(Choix!$A$4:$A$12=Calendrier!$D6)*(Choix!$B$4:$B$12&lt;=Calendrier!AF$2)*(Choix!$C$4:$C$12&gt;=Calendrier!AF$2)*ISNA(MATCH(AF$2,Feries,0))),"")</f>
        <v/>
      </c>
      <c r="AG6" s="9" t="str" cm="1">
        <f t="array" ref="AG6">IFERROR(_xlfn._xlws.FILTER(Choix!$D$4:$D$12,(Choix!$A$4:$A$12=Calendrier!$D6)*(Choix!$B$4:$B$12&lt;=Calendrier!AG$2)*(Choix!$C$4:$C$12&gt;=Calendrier!AG$2)*ISNA(MATCH(AG$2,Feries,0))),"")</f>
        <v/>
      </c>
      <c r="AH6" s="9" t="str" cm="1">
        <f t="array" ref="AH6">IFERROR(_xlfn._xlws.FILTER(Choix!$D$4:$D$12,(Choix!$A$4:$A$12=Calendrier!$D6)*(Choix!$B$4:$B$12&lt;=Calendrier!AH$2)*(Choix!$C$4:$C$12&gt;=Calendrier!AH$2)*ISNA(MATCH(AH$2,Feries,0))),"")</f>
        <v/>
      </c>
      <c r="AI6" s="9" t="str" cm="1">
        <f t="array" ref="AI6">IFERROR(_xlfn._xlws.FILTER(Choix!$D$4:$D$12,(Choix!$A$4:$A$12=Calendrier!$D6)*(Choix!$B$4:$B$12&lt;=Calendrier!AI$2)*(Choix!$C$4:$C$12&gt;=Calendrier!AI$2)*ISNA(MATCH(AI$2,Feries,0))),"")</f>
        <v/>
      </c>
    </row>
    <row r="8" spans="1:35" x14ac:dyDescent="0.25">
      <c r="E8" s="1"/>
      <c r="F8" s="1"/>
    </row>
    <row r="9" spans="1:35" x14ac:dyDescent="0.25">
      <c r="E9" s="17" cm="1">
        <f t="array" ref="E9">SUMPRODUCT((Choix!$A$4:$A$12=Calendrier!$D3)*(Choix!$B$4:$B$12&lt;=Calendrier!E$2)*(Choix!$C$4:$C$12&gt;=Calendrier!E$2)*ISNA(MATCH(E$2,Feries,0)))</f>
        <v>0</v>
      </c>
      <c r="F9" s="17"/>
    </row>
    <row r="10" spans="1:35" x14ac:dyDescent="0.25">
      <c r="E10" s="1"/>
      <c r="F10" s="1"/>
    </row>
    <row r="16" spans="1:35" x14ac:dyDescent="0.25">
      <c r="E16" s="3"/>
      <c r="F16" s="3"/>
      <c r="G16" s="2"/>
      <c r="I16" s="21"/>
      <c r="J16" s="3"/>
    </row>
    <row r="17" spans="5:10" x14ac:dyDescent="0.25">
      <c r="E17" s="3"/>
      <c r="F17" s="3"/>
      <c r="G17" s="2"/>
      <c r="I17" s="21"/>
      <c r="J17" s="3"/>
    </row>
    <row r="18" spans="5:10" x14ac:dyDescent="0.25">
      <c r="E18" s="3"/>
      <c r="F18" s="3"/>
      <c r="G18" s="2"/>
    </row>
    <row r="19" spans="5:10" x14ac:dyDescent="0.25">
      <c r="E19" s="3"/>
      <c r="F19" s="3"/>
      <c r="G19" s="2"/>
    </row>
    <row r="20" spans="5:10" x14ac:dyDescent="0.25">
      <c r="E20" s="3"/>
      <c r="F20" s="3"/>
      <c r="G20" s="2"/>
    </row>
    <row r="21" spans="5:10" x14ac:dyDescent="0.25">
      <c r="E21" s="3"/>
      <c r="F21" s="3"/>
      <c r="G21" s="2"/>
    </row>
  </sheetData>
  <mergeCells count="2">
    <mergeCell ref="E1:AI1"/>
    <mergeCell ref="I16:I17"/>
  </mergeCells>
  <phoneticPr fontId="2" type="noConversion"/>
  <conditionalFormatting sqref="E3:AI6">
    <cfRule type="expression" dxfId="2" priority="2">
      <formula>COUNTIF(Feries,E$2)</formula>
    </cfRule>
    <cfRule type="expression" dxfId="1" priority="3">
      <formula>WEEKDAY(E$2,2)&gt;5</formula>
    </cfRule>
    <cfRule type="expression" dxfId="0" priority="4">
      <formula>E$2&lt;&gt;""</formula>
    </cfRule>
  </conditionalFormatting>
  <pageMargins left="0.7" right="0.7" top="0.75" bottom="0.75" header="0.3" footer="0.3"/>
  <pageSetup paperSize="9" scale="5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Drop Down 2">
              <controlPr defaultSize="0" autoLine="0" autoPict="0">
                <anchor moveWithCells="1">
                  <from>
                    <xdr:col>3</xdr:col>
                    <xdr:colOff>104775</xdr:colOff>
                    <xdr:row>0</xdr:row>
                    <xdr:rowOff>114300</xdr:rowOff>
                  </from>
                  <to>
                    <xdr:col>3</xdr:col>
                    <xdr:colOff>666750</xdr:colOff>
                    <xdr:row>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pinner 3">
              <controlPr defaultSize="0" autoPict="0">
                <anchor moveWithCells="1" sizeWithCells="1">
                  <from>
                    <xdr:col>2</xdr:col>
                    <xdr:colOff>57150</xdr:colOff>
                    <xdr:row>0</xdr:row>
                    <xdr:rowOff>66675</xdr:rowOff>
                  </from>
                  <to>
                    <xdr:col>3</xdr:col>
                    <xdr:colOff>9525</xdr:colOff>
                    <xdr:row>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workbookViewId="0">
      <selection activeCell="C28" sqref="C28"/>
    </sheetView>
  </sheetViews>
  <sheetFormatPr baseColWidth="10" defaultRowHeight="15" x14ac:dyDescent="0.25"/>
  <cols>
    <col min="3" max="3" width="14.140625" bestFit="1" customWidth="1"/>
    <col min="6" max="6" width="6.140625" style="5" bestFit="1" customWidth="1"/>
    <col min="7" max="7" width="7.5703125" style="5" bestFit="1" customWidth="1"/>
    <col min="8" max="8" width="5" style="5" bestFit="1" customWidth="1"/>
  </cols>
  <sheetData>
    <row r="1" spans="1:9" x14ac:dyDescent="0.25">
      <c r="A1" t="s">
        <v>3</v>
      </c>
      <c r="C1" s="2" t="s">
        <v>4</v>
      </c>
      <c r="D1" s="2" t="s">
        <v>5</v>
      </c>
      <c r="F1" s="5" t="s">
        <v>3</v>
      </c>
      <c r="G1" s="5" t="s">
        <v>6</v>
      </c>
      <c r="H1" s="5" t="s">
        <v>7</v>
      </c>
    </row>
    <row r="2" spans="1:9" x14ac:dyDescent="0.25">
      <c r="A2">
        <f>Calendrier!B5</f>
        <v>2023</v>
      </c>
      <c r="C2" s="2" t="s">
        <v>8</v>
      </c>
      <c r="D2" s="1">
        <f>DATE(A2,1,1)</f>
        <v>44927</v>
      </c>
      <c r="F2" s="5">
        <v>2000</v>
      </c>
      <c r="G2" s="5">
        <v>23</v>
      </c>
      <c r="H2" s="5">
        <v>4</v>
      </c>
    </row>
    <row r="3" spans="1:9" x14ac:dyDescent="0.25">
      <c r="C3" s="2" t="s">
        <v>9</v>
      </c>
      <c r="D3" s="1">
        <f>DATE(A2,VLOOKUP(A2,Paques,3),VLOOKUP(A2,Paques,2))+1</f>
        <v>45026</v>
      </c>
      <c r="F3" s="5">
        <v>2001</v>
      </c>
      <c r="G3" s="5">
        <v>15</v>
      </c>
      <c r="H3" s="5">
        <v>4</v>
      </c>
    </row>
    <row r="4" spans="1:9" x14ac:dyDescent="0.25">
      <c r="C4" s="2" t="s">
        <v>10</v>
      </c>
      <c r="D4" s="1">
        <f>DATE(A2,5,1)</f>
        <v>45047</v>
      </c>
      <c r="F4" s="5">
        <v>2002</v>
      </c>
      <c r="G4" s="5">
        <v>31</v>
      </c>
      <c r="H4" s="5">
        <v>3</v>
      </c>
      <c r="I4" s="3"/>
    </row>
    <row r="5" spans="1:9" x14ac:dyDescent="0.25">
      <c r="C5" s="4">
        <v>44689</v>
      </c>
      <c r="D5" s="1">
        <f>DATE(A2,5,8)</f>
        <v>45054</v>
      </c>
      <c r="F5" s="5">
        <v>2003</v>
      </c>
      <c r="G5" s="5">
        <v>20</v>
      </c>
      <c r="H5" s="5">
        <v>4</v>
      </c>
    </row>
    <row r="6" spans="1:9" x14ac:dyDescent="0.25">
      <c r="C6" s="2" t="s">
        <v>11</v>
      </c>
      <c r="D6" s="1">
        <f>D3+38</f>
        <v>45064</v>
      </c>
      <c r="F6" s="5">
        <v>2004</v>
      </c>
      <c r="G6" s="5">
        <v>11</v>
      </c>
      <c r="H6" s="5">
        <v>4</v>
      </c>
      <c r="I6" s="3"/>
    </row>
    <row r="7" spans="1:9" x14ac:dyDescent="0.25">
      <c r="C7" s="2" t="s">
        <v>12</v>
      </c>
      <c r="D7" s="1">
        <f>D3+48</f>
        <v>45074</v>
      </c>
      <c r="F7" s="5">
        <v>2005</v>
      </c>
      <c r="G7" s="5">
        <v>27</v>
      </c>
      <c r="H7" s="5">
        <v>3</v>
      </c>
      <c r="I7" s="3"/>
    </row>
    <row r="8" spans="1:9" x14ac:dyDescent="0.25">
      <c r="C8" s="2" t="s">
        <v>13</v>
      </c>
      <c r="D8" s="1">
        <f>DATE(A2,7,14)</f>
        <v>45121</v>
      </c>
      <c r="F8" s="5">
        <v>2006</v>
      </c>
      <c r="G8" s="5">
        <v>16</v>
      </c>
      <c r="H8" s="5">
        <v>4</v>
      </c>
    </row>
    <row r="9" spans="1:9" x14ac:dyDescent="0.25">
      <c r="C9" s="2" t="s">
        <v>14</v>
      </c>
      <c r="D9" s="1">
        <f>DATE(A2,8,15)</f>
        <v>45153</v>
      </c>
      <c r="F9" s="5">
        <v>2007</v>
      </c>
      <c r="G9" s="5">
        <v>8</v>
      </c>
      <c r="H9" s="5">
        <v>4</v>
      </c>
    </row>
    <row r="10" spans="1:9" x14ac:dyDescent="0.25">
      <c r="C10" s="2" t="s">
        <v>15</v>
      </c>
      <c r="D10" s="1">
        <f>DATE(A2,11,1)</f>
        <v>45231</v>
      </c>
      <c r="F10" s="5">
        <v>2008</v>
      </c>
      <c r="G10" s="5">
        <v>23</v>
      </c>
      <c r="H10" s="5">
        <v>3</v>
      </c>
      <c r="I10" s="3"/>
    </row>
    <row r="11" spans="1:9" x14ac:dyDescent="0.25">
      <c r="C11" s="2" t="s">
        <v>16</v>
      </c>
      <c r="D11" s="1">
        <f>DATE(A2,11,11)</f>
        <v>45241</v>
      </c>
      <c r="F11" s="5">
        <v>2009</v>
      </c>
      <c r="G11" s="5">
        <v>12</v>
      </c>
      <c r="H11" s="5">
        <v>4</v>
      </c>
    </row>
    <row r="12" spans="1:9" x14ac:dyDescent="0.25">
      <c r="C12" s="2" t="s">
        <v>17</v>
      </c>
      <c r="D12" s="1">
        <f>DATE(A2,12,25)</f>
        <v>45285</v>
      </c>
      <c r="F12" s="5">
        <v>2010</v>
      </c>
      <c r="G12" s="5">
        <v>4</v>
      </c>
      <c r="H12" s="5">
        <v>4</v>
      </c>
      <c r="I12" s="3"/>
    </row>
    <row r="13" spans="1:9" x14ac:dyDescent="0.25">
      <c r="F13" s="5">
        <v>2011</v>
      </c>
      <c r="G13" s="5">
        <v>24</v>
      </c>
      <c r="H13" s="5">
        <v>4</v>
      </c>
      <c r="I13" s="3"/>
    </row>
    <row r="14" spans="1:9" x14ac:dyDescent="0.25">
      <c r="F14" s="5">
        <v>2012</v>
      </c>
      <c r="G14" s="5">
        <v>8</v>
      </c>
      <c r="H14" s="5">
        <v>4</v>
      </c>
    </row>
    <row r="15" spans="1:9" x14ac:dyDescent="0.25">
      <c r="A15" t="s">
        <v>26</v>
      </c>
      <c r="C15" s="2" t="s">
        <v>32</v>
      </c>
      <c r="F15" s="5">
        <v>2013</v>
      </c>
      <c r="G15" s="5">
        <v>31</v>
      </c>
      <c r="H15" s="5">
        <v>3</v>
      </c>
    </row>
    <row r="16" spans="1:9" x14ac:dyDescent="0.25">
      <c r="A16" t="s">
        <v>18</v>
      </c>
      <c r="C16" s="16" t="s">
        <v>27</v>
      </c>
      <c r="F16" s="5">
        <v>2014</v>
      </c>
      <c r="G16" s="5">
        <v>20</v>
      </c>
      <c r="H16" s="5">
        <v>4</v>
      </c>
      <c r="I16" s="3"/>
    </row>
    <row r="17" spans="1:9" x14ac:dyDescent="0.25">
      <c r="A17" t="s">
        <v>19</v>
      </c>
      <c r="C17" s="16" t="s">
        <v>28</v>
      </c>
      <c r="F17" s="5">
        <v>2015</v>
      </c>
      <c r="G17" s="5">
        <v>5</v>
      </c>
      <c r="H17" s="5">
        <v>4</v>
      </c>
      <c r="I17" s="3"/>
    </row>
    <row r="18" spans="1:9" x14ac:dyDescent="0.25">
      <c r="A18" t="s">
        <v>30</v>
      </c>
      <c r="C18" s="16" t="s">
        <v>20</v>
      </c>
      <c r="F18" s="5">
        <v>2016</v>
      </c>
      <c r="G18" s="5">
        <v>27</v>
      </c>
      <c r="H18" s="5">
        <v>3</v>
      </c>
    </row>
    <row r="19" spans="1:9" x14ac:dyDescent="0.25">
      <c r="A19" t="s">
        <v>31</v>
      </c>
      <c r="C19" s="16" t="s">
        <v>21</v>
      </c>
      <c r="F19" s="5">
        <v>2017</v>
      </c>
      <c r="G19" s="5">
        <v>16</v>
      </c>
      <c r="H19" s="5">
        <v>4</v>
      </c>
      <c r="I19" s="3"/>
    </row>
    <row r="20" spans="1:9" x14ac:dyDescent="0.25">
      <c r="C20" s="16"/>
      <c r="F20" s="5">
        <v>2018</v>
      </c>
      <c r="G20" s="5">
        <v>1</v>
      </c>
      <c r="H20" s="5">
        <v>4</v>
      </c>
    </row>
    <row r="21" spans="1:9" x14ac:dyDescent="0.25">
      <c r="F21" s="5">
        <v>2019</v>
      </c>
      <c r="G21" s="5">
        <v>21</v>
      </c>
      <c r="H21" s="5">
        <v>4</v>
      </c>
    </row>
    <row r="22" spans="1:9" x14ac:dyDescent="0.25">
      <c r="F22" s="5">
        <v>2020</v>
      </c>
      <c r="G22" s="5">
        <v>12</v>
      </c>
      <c r="H22" s="5">
        <v>4</v>
      </c>
      <c r="I22" s="3"/>
    </row>
    <row r="23" spans="1:9" x14ac:dyDescent="0.25">
      <c r="F23" s="5">
        <v>2021</v>
      </c>
      <c r="G23" s="5">
        <v>4</v>
      </c>
      <c r="H23" s="5">
        <v>4</v>
      </c>
      <c r="I23" s="3"/>
    </row>
    <row r="24" spans="1:9" x14ac:dyDescent="0.25">
      <c r="F24" s="5">
        <v>2022</v>
      </c>
      <c r="G24" s="5">
        <v>17</v>
      </c>
      <c r="H24" s="5">
        <v>4</v>
      </c>
      <c r="I24" s="3"/>
    </row>
    <row r="25" spans="1:9" x14ac:dyDescent="0.25">
      <c r="F25" s="5">
        <v>2023</v>
      </c>
      <c r="G25" s="5">
        <v>9</v>
      </c>
      <c r="H25" s="5">
        <v>4</v>
      </c>
      <c r="I25" s="3"/>
    </row>
    <row r="26" spans="1:9" x14ac:dyDescent="0.25">
      <c r="F26" s="5">
        <v>2024</v>
      </c>
      <c r="G26" s="5">
        <v>31</v>
      </c>
      <c r="H26" s="5">
        <v>3</v>
      </c>
      <c r="I26" s="3"/>
    </row>
    <row r="27" spans="1:9" x14ac:dyDescent="0.25">
      <c r="F27" s="5">
        <v>2025</v>
      </c>
      <c r="G27" s="5">
        <v>20</v>
      </c>
      <c r="H27" s="5">
        <v>4</v>
      </c>
      <c r="I27" s="3"/>
    </row>
    <row r="28" spans="1:9" x14ac:dyDescent="0.25">
      <c r="F28" s="5">
        <v>2026</v>
      </c>
      <c r="G28" s="5">
        <v>5</v>
      </c>
      <c r="H28" s="5">
        <v>4</v>
      </c>
      <c r="I28" s="3"/>
    </row>
    <row r="29" spans="1:9" x14ac:dyDescent="0.25">
      <c r="F29" s="5">
        <v>2027</v>
      </c>
      <c r="G29" s="5">
        <v>28</v>
      </c>
      <c r="H29" s="5">
        <v>3</v>
      </c>
    </row>
    <row r="30" spans="1:9" x14ac:dyDescent="0.25">
      <c r="F30" s="5">
        <v>2028</v>
      </c>
      <c r="G30" s="5">
        <v>16</v>
      </c>
      <c r="H30" s="5">
        <v>4</v>
      </c>
      <c r="I30" s="3"/>
    </row>
    <row r="31" spans="1:9" x14ac:dyDescent="0.25">
      <c r="F31" s="5">
        <v>2029</v>
      </c>
      <c r="G31" s="5">
        <v>1</v>
      </c>
      <c r="H31" s="5">
        <v>4</v>
      </c>
      <c r="I31" s="3"/>
    </row>
    <row r="32" spans="1:9" x14ac:dyDescent="0.25">
      <c r="F32" s="5">
        <v>2030</v>
      </c>
      <c r="G32" s="5">
        <v>21</v>
      </c>
      <c r="H32" s="5">
        <v>4</v>
      </c>
    </row>
    <row r="33" spans="6:9" x14ac:dyDescent="0.25">
      <c r="F33" s="5">
        <v>2031</v>
      </c>
      <c r="G33" s="5">
        <v>13</v>
      </c>
      <c r="H33" s="5">
        <v>4</v>
      </c>
      <c r="I33" s="3"/>
    </row>
    <row r="34" spans="6:9" x14ac:dyDescent="0.25">
      <c r="F34" s="5">
        <v>2032</v>
      </c>
      <c r="G34" s="5">
        <v>28</v>
      </c>
      <c r="H34" s="5">
        <v>3</v>
      </c>
      <c r="I34" s="3"/>
    </row>
    <row r="35" spans="6:9" x14ac:dyDescent="0.25">
      <c r="F35" s="5">
        <v>2033</v>
      </c>
      <c r="G35" s="5">
        <v>17</v>
      </c>
      <c r="H35" s="5">
        <v>4</v>
      </c>
    </row>
    <row r="36" spans="6:9" x14ac:dyDescent="0.25">
      <c r="F36" s="5">
        <v>2034</v>
      </c>
      <c r="G36" s="5">
        <v>9</v>
      </c>
      <c r="H36" s="5">
        <v>4</v>
      </c>
      <c r="I36" s="3"/>
    </row>
    <row r="37" spans="6:9" x14ac:dyDescent="0.25">
      <c r="F37" s="5">
        <v>2035</v>
      </c>
      <c r="G37" s="5">
        <v>25</v>
      </c>
      <c r="H37" s="5">
        <v>3</v>
      </c>
      <c r="I37" s="3"/>
    </row>
    <row r="38" spans="6:9" x14ac:dyDescent="0.25">
      <c r="F38" s="5">
        <v>2036</v>
      </c>
      <c r="G38" s="5">
        <v>13</v>
      </c>
      <c r="H38" s="5">
        <v>4</v>
      </c>
    </row>
    <row r="39" spans="6:9" x14ac:dyDescent="0.25">
      <c r="F39" s="5">
        <v>2037</v>
      </c>
      <c r="G39" s="5">
        <v>5</v>
      </c>
      <c r="H39" s="5">
        <v>4</v>
      </c>
      <c r="I39" s="3"/>
    </row>
    <row r="40" spans="6:9" x14ac:dyDescent="0.25">
      <c r="F40" s="5">
        <v>2038</v>
      </c>
      <c r="G40" s="5">
        <v>25</v>
      </c>
      <c r="H40" s="5">
        <v>4</v>
      </c>
      <c r="I40" s="3"/>
    </row>
    <row r="41" spans="6:9" x14ac:dyDescent="0.25">
      <c r="F41" s="5">
        <v>2039</v>
      </c>
      <c r="G41" s="5">
        <v>10</v>
      </c>
      <c r="H41" s="5">
        <v>4</v>
      </c>
    </row>
    <row r="42" spans="6:9" x14ac:dyDescent="0.25">
      <c r="F42" s="5">
        <v>2040</v>
      </c>
      <c r="G42" s="5">
        <v>1</v>
      </c>
      <c r="H42" s="5">
        <v>4</v>
      </c>
    </row>
    <row r="43" spans="6:9" x14ac:dyDescent="0.25">
      <c r="I43" s="3"/>
    </row>
  </sheetData>
  <dataValidations count="1">
    <dataValidation type="list" allowBlank="1" showInputMessage="1" showErrorMessage="1" sqref="A17:A19" xr:uid="{A9BEEBA9-1447-4827-BB78-E2FC3BA78B7E}">
      <formula1>$A$16:$A$19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tabSelected="1" workbookViewId="0">
      <selection activeCell="H4" sqref="H4"/>
    </sheetView>
  </sheetViews>
  <sheetFormatPr baseColWidth="10" defaultRowHeight="15" x14ac:dyDescent="0.25"/>
  <cols>
    <col min="2" max="3" width="11.5703125" style="1"/>
    <col min="4" max="4" width="11.5703125" style="2"/>
  </cols>
  <sheetData>
    <row r="1" spans="1:8" x14ac:dyDescent="0.25">
      <c r="A1" t="s">
        <v>23</v>
      </c>
      <c r="B1" s="8" t="s">
        <v>24</v>
      </c>
      <c r="C1" s="8" t="s">
        <v>25</v>
      </c>
      <c r="D1" s="5" t="s">
        <v>26</v>
      </c>
      <c r="E1" s="18"/>
      <c r="F1" s="19" t="s">
        <v>34</v>
      </c>
      <c r="G1" s="18"/>
      <c r="H1" s="18"/>
    </row>
    <row r="2" spans="1:8" x14ac:dyDescent="0.25">
      <c r="E2" s="19" t="s">
        <v>33</v>
      </c>
      <c r="F2" s="18"/>
      <c r="G2" s="18"/>
      <c r="H2" s="18"/>
    </row>
    <row r="3" spans="1:8" x14ac:dyDescent="0.25">
      <c r="E3" s="18"/>
      <c r="F3" s="18"/>
      <c r="G3" s="18"/>
      <c r="H3" s="19" t="s">
        <v>35</v>
      </c>
    </row>
    <row r="4" spans="1:8" x14ac:dyDescent="0.25">
      <c r="A4" s="10" t="s">
        <v>27</v>
      </c>
      <c r="B4" s="12">
        <v>44805</v>
      </c>
      <c r="C4" s="12">
        <v>44819</v>
      </c>
      <c r="D4" s="13" t="s">
        <v>18</v>
      </c>
      <c r="E4">
        <f>NETWORKDAYS(Tableau2[[#This Row],[Du]],Tableau2[[#This Row],[Au]],Feries)</f>
        <v>11</v>
      </c>
      <c r="F4" t="str" cm="1">
        <f t="array" ref="F4:G11">_xlfn._xlws.SORT(_xlfn.UNIQUE(_xlfn.HSTACK(A4:A12,D4:D12)),1)</f>
        <v>Employé 1</v>
      </c>
      <c r="G4" t="str">
        <v>CP</v>
      </c>
      <c r="H4" cm="1">
        <f t="array" ref="H4">SUMPRODUCT(($A$4:$A$12=$F4)*($D$4:$D$12=$G4)*$E$4:$E$12)</f>
        <v>16</v>
      </c>
    </row>
    <row r="5" spans="1:8" x14ac:dyDescent="0.25">
      <c r="A5" s="11" t="s">
        <v>28</v>
      </c>
      <c r="B5" s="14">
        <v>44850</v>
      </c>
      <c r="C5" s="14">
        <v>44865</v>
      </c>
      <c r="D5" s="15" t="s">
        <v>18</v>
      </c>
      <c r="E5">
        <f>NETWORKDAYS(Tableau2[[#This Row],[Du]],Tableau2[[#This Row],[Au]],Feries)</f>
        <v>11</v>
      </c>
      <c r="F5" t="str">
        <v>Employé 1</v>
      </c>
      <c r="G5" t="str">
        <v>RTT</v>
      </c>
      <c r="H5" cm="1">
        <f t="array" ref="H5">SUMPRODUCT(($A$4:$A$12=$F5)*($D$4:$D$12=$G5)*$E$4:$E$12)</f>
        <v>10</v>
      </c>
    </row>
    <row r="6" spans="1:8" x14ac:dyDescent="0.25">
      <c r="A6" s="10" t="s">
        <v>20</v>
      </c>
      <c r="B6" s="12">
        <v>44816</v>
      </c>
      <c r="C6" s="12">
        <v>44821</v>
      </c>
      <c r="D6" s="13" t="s">
        <v>19</v>
      </c>
      <c r="E6">
        <f>NETWORKDAYS(Tableau2[[#This Row],[Du]],Tableau2[[#This Row],[Au]],Feries)</f>
        <v>5</v>
      </c>
      <c r="F6" t="str">
        <v>Employé 2</v>
      </c>
      <c r="G6" t="str">
        <v>CP</v>
      </c>
      <c r="H6" cm="1">
        <f t="array" ref="H6">SUMPRODUCT(($A$4:$A$12=$F6)*($D$4:$D$12=$G6)*$E$4:$E$12)</f>
        <v>11</v>
      </c>
    </row>
    <row r="7" spans="1:8" x14ac:dyDescent="0.25">
      <c r="A7" s="11" t="s">
        <v>21</v>
      </c>
      <c r="B7" s="14">
        <v>44817</v>
      </c>
      <c r="C7" s="14">
        <v>44819</v>
      </c>
      <c r="D7" s="15" t="s">
        <v>22</v>
      </c>
      <c r="E7">
        <f>NETWORKDAYS(Tableau2[[#This Row],[Du]],Tableau2[[#This Row],[Au]],Feries)</f>
        <v>3</v>
      </c>
      <c r="F7" s="3" t="str">
        <v>Employé 2</v>
      </c>
      <c r="G7" t="str">
        <v>RF</v>
      </c>
      <c r="H7" cm="1">
        <f t="array" ref="H7">SUMPRODUCT(($A$4:$A$12=$F7)*($D$4:$D$12=$G7)*$E$4:$E$12)</f>
        <v>4</v>
      </c>
    </row>
    <row r="8" spans="1:8" x14ac:dyDescent="0.25">
      <c r="A8" t="s">
        <v>27</v>
      </c>
      <c r="B8" s="1">
        <v>44835</v>
      </c>
      <c r="C8" s="1">
        <v>44849</v>
      </c>
      <c r="D8" s="2" t="s">
        <v>19</v>
      </c>
      <c r="E8">
        <f>NETWORKDAYS(Tableau2[[#This Row],[Du]],Tableau2[[#This Row],[Au]],Feries)</f>
        <v>10</v>
      </c>
      <c r="F8" t="str">
        <v>Employé 3</v>
      </c>
      <c r="G8" t="str">
        <v>RTT</v>
      </c>
      <c r="H8" cm="1">
        <f t="array" ref="H8">SUMPRODUCT(($A$4:$A$12=$F8)*($D$4:$D$12=$G8)*$E$4:$E$12)</f>
        <v>5</v>
      </c>
    </row>
    <row r="9" spans="1:8" x14ac:dyDescent="0.25">
      <c r="A9" t="s">
        <v>28</v>
      </c>
      <c r="B9" s="1">
        <v>44850</v>
      </c>
      <c r="C9" s="1">
        <v>44854</v>
      </c>
      <c r="D9" s="2" t="s">
        <v>29</v>
      </c>
      <c r="E9">
        <f>NETWORKDAYS(Tableau2[[#This Row],[Du]],Tableau2[[#This Row],[Au]],Feries)</f>
        <v>4</v>
      </c>
      <c r="F9" t="str">
        <v>Employé 3</v>
      </c>
      <c r="G9" t="str">
        <v>CP</v>
      </c>
      <c r="H9" cm="1">
        <f t="array" ref="H9">SUMPRODUCT(($A$4:$A$12=$F9)*($D$4:$D$12=$G9)*$E$4:$E$12)</f>
        <v>12</v>
      </c>
    </row>
    <row r="10" spans="1:8" x14ac:dyDescent="0.25">
      <c r="A10" t="s">
        <v>20</v>
      </c>
      <c r="B10" s="1">
        <v>44788</v>
      </c>
      <c r="C10" s="1">
        <v>44803</v>
      </c>
      <c r="D10" s="2" t="s">
        <v>18</v>
      </c>
      <c r="E10">
        <f>NETWORKDAYS(Tableau2[[#This Row],[Du]],Tableau2[[#This Row],[Au]],Feries)</f>
        <v>12</v>
      </c>
      <c r="F10" t="str">
        <v>Employé 4</v>
      </c>
      <c r="G10" t="str">
        <v>MALADIE</v>
      </c>
      <c r="H10" cm="1">
        <f t="array" ref="H10">SUMPRODUCT(($A$4:$A$12=$F10)*($D$4:$D$12=$G10)*$E$4:$E$12)</f>
        <v>3</v>
      </c>
    </row>
    <row r="11" spans="1:8" x14ac:dyDescent="0.25">
      <c r="A11" t="s">
        <v>21</v>
      </c>
      <c r="B11" s="1">
        <v>44755</v>
      </c>
      <c r="C11" s="1">
        <v>44773</v>
      </c>
      <c r="D11" s="2" t="s">
        <v>18</v>
      </c>
      <c r="E11">
        <f>NETWORKDAYS(Tableau2[[#This Row],[Du]],Tableau2[[#This Row],[Au]],Feries)</f>
        <v>13</v>
      </c>
      <c r="F11" t="str">
        <v>Employé 4</v>
      </c>
      <c r="G11" t="str">
        <v>CP</v>
      </c>
      <c r="H11" cm="1">
        <f t="array" ref="H11">SUMPRODUCT(($A$4:$A$12=$F11)*($D$4:$D$12=$G11)*$E$4:$E$12)</f>
        <v>13</v>
      </c>
    </row>
    <row r="12" spans="1:8" x14ac:dyDescent="0.25">
      <c r="A12" t="s">
        <v>27</v>
      </c>
      <c r="B12" s="1">
        <v>44927</v>
      </c>
      <c r="C12" s="1">
        <v>44932</v>
      </c>
      <c r="D12" s="2" t="s">
        <v>18</v>
      </c>
      <c r="E12">
        <f>NETWORKDAYS(Tableau2[[#This Row],[Du]],Tableau2[[#This Row],[Au]],Feries)</f>
        <v>5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533409-1F9E-401F-9C4C-49FE3CFB508C}">
          <x14:formula1>
            <xm:f>'Base JF'!$A$16:$A$19</xm:f>
          </x14:formula1>
          <xm:sqref>D4:D300</xm:sqref>
        </x14:dataValidation>
        <x14:dataValidation type="list" allowBlank="1" showInputMessage="1" showErrorMessage="1" xr:uid="{50293343-A045-4B42-9432-637E30AA1778}">
          <x14:formula1>
            <xm:f>'Base JF'!$C$16:$C$19</xm:f>
          </x14:formula1>
          <xm:sqref>A4:A12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Calendrier</vt:lpstr>
      <vt:lpstr>Base JF</vt:lpstr>
      <vt:lpstr>Choix</vt:lpstr>
      <vt:lpstr>Feries</vt:lpstr>
      <vt:lpstr>Paques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Agrosbety Grosbety</dc:creator>
  <cp:lastModifiedBy>Daniel Colardelle</cp:lastModifiedBy>
  <cp:lastPrinted>2022-09-05T11:59:44Z</cp:lastPrinted>
  <dcterms:created xsi:type="dcterms:W3CDTF">2022-08-26T19:32:35Z</dcterms:created>
  <dcterms:modified xsi:type="dcterms:W3CDTF">2022-11-06T08:18:04Z</dcterms:modified>
</cp:coreProperties>
</file>